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<sst xmlns="http://schemas.openxmlformats.org/spreadsheetml/2006/main" count="2939" uniqueCount="535">
  <si>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</si>
  <si>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</si>
  <si>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</si>
  <si>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</si>
  <si>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</si>
  <si>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</si>
  <si>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</si>
  <si>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</si>
  <si>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</si>
  <si>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</si>
  <si>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</si>
  <si>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</si>
  <si>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</si>
  <si>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</si>
  <si>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</si>
  <si>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</si>
  <si>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</si>
  <si>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</si>
  <si>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</si>
  <si>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</si>
  <si>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</si>
  <si>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</si>
  <si>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</si>
  <si>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</si>
  <si>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</si>
  <si>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</si>
  <si>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</si>
  <si>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</si>
  <si>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</si>
  <si>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</si>
  <si>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</si>
  <si>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</si>
  <si>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</si>
  <si>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</si>
  <si>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</si>
  <si>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</si>
  <si>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</si>
  <si>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</si>
  <si>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</si>
  <si>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</si>
  <si>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</si>
  <si>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</si>
  <si>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</si>
  <si>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</si>
  <si>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</si>
  <si>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</si>
  <si>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</si>
  <si>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</si>
  <si>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</si>
  <si>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</si>
  <si>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</si>
  <si>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</si>
  <si>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</si>
  <si>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</si>
  <si>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</si>
  <si>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</si>
  <si>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</si>
  <si>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</si>
  <si>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</si>
  <si>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</si>
  <si>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</si>
  <si>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</si>
  <si>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</si>
  <si>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</si>
  <si>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</si>
  <si>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</si>
  <si>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</si>
  <si>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</si>
  <si>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</si>
  <si>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</si>
  <si>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</si>
  <si>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</si>
  <si>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</si>
  <si>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</si>
  <si>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</si>
  <si>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</si>
  <si>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</si>
  <si>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</si>
  <si>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</si>
  <si>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</si>
  <si>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</si>
  <si>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</si>
  <si>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</si>
  <si>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</si>
  <si>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</si>
  <si>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</si>
  <si>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</si>
  <si>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</si>
  <si>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</si>
  <si>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</si>
  <si>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</si>
  <si>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</si>
  <si>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</si>
  <si>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</si>
  <si>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</si>
  <si>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</si>
  <si>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</si>
  <si>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</si>
  <si>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</si>
  <si>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</si>
  <si>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</si>
  <si>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</si>
  <si>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</si>
  <si>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</si>
  <si>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</si>
  <si>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</si>
  <si>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</si>
  <si>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</si>
  <si>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</si>
  <si>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</si>
  <si>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</si>
  <si>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</si>
  <si>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</si>
  <si>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</si>
  <si>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</si>
  <si>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</si>
  <si>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</si>
  <si>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</si>
  <si>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</si>
  <si>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</si>
  <si>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</si>
  <si>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</si>
  <si>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</si>
  <si>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</si>
  <si>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</si>
  <si>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</si>
  <si>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</si>
  <si>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</si>
  <si>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</si>
  <si>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</si>
  <si>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</si>
  <si>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</si>
  <si>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</si>
  <si>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</si>
  <si>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</si>
  <si>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</si>
  <si>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</si>
  <si>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</si>
  <si>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</si>
  <si>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</si>
  <si>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</si>
  <si>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</si>
  <si>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</si>
  <si>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</si>
  <si>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</si>
  <si>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</si>
  <si>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</si>
  <si>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</si>
  <si>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</si>
  <si>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</si>
  <si>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</si>
  <si>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</si>
  <si>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</si>
  <si>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</si>
  <si>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</si>
  <si>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</si>
  <si>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</si>
  <si>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</si>
  <si>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</si>
  <si>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</si>
  <si>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</si>
  <si>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</si>
  <si>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</si>
  <si>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</si>
  <si>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</si>
  <si>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</si>
  <si>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</si>
  <si>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</si>
  <si>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</si>
  <si>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</si>
  <si>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</si>
  <si>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</si>
  <si>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</si>
  <si>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</si>
  <si>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</si>
  <si>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</si>
  <si>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</si>
  <si>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</si>
  <si>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</si>
  <si>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</si>
  <si>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</si>
  <si>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</si>
  <si>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</si>
  <si>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</si>
  <si>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</si>
  <si>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</si>
  <si>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</si>
  <si>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</si>
  <si>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</si>
  <si>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</si>
  <si>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</si>
  <si>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</si>
  <si>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</si>
  <si>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</si>
  <si>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</si>
  <si>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</si>
  <si>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</si>
  <si>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</si>
  <si>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</si>
  <si>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</si>
  <si>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</si>
  <si>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</si>
  <si>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</si>
  <si>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</si>
  <si>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</si>
  <si>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</si>
  <si>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</si>
  <si>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</si>
  <si>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</si>
  <si>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</si>
  <si>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</si>
  <si>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</si>
  <si>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</si>
  <si>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</si>
  <si>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</si>
  <si>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</si>
  <si>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</si>
  <si>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</si>
  <si>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</si>
  <si>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</si>
  <si>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</si>
  <si>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</si>
  <si>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</si>
  <si>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</si>
  <si>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</si>
  <si>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</si>
  <si>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</si>
  <si>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</si>
  <si>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</si>
  <si>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</si>
  <si>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</si>
  <si>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</si>
  <si>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</si>
  <si>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</si>
  <si>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</si>
  <si>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</si>
  <si>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</si>
  <si>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</si>
  <si>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</si>
  <si>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</si>
  <si>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</si>
  <si>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</si>
  <si>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</si>
  <si>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</si>
  <si>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</si>
  <si>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</si>
  <si>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</si>
  <si>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</si>
  <si>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</si>
  <si>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</si>
  <si>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</si>
  <si>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</si>
  <si>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</si>
  <si>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</si>
  <si>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</si>
  <si>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</si>
  <si>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</si>
  <si>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</si>
  <si>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</si>
  <si>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</si>
  <si>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</si>
  <si>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</si>
  <si>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</si>
  <si>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</si>
  <si>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</si>
  <si>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</si>
  <si>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</si>
  <si>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</si>
  <si>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</si>
  <si>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</si>
  <si>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</si>
  <si>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</si>
  <si>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</si>
  <si>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</si>
  <si>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</si>
  <si>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</si>
  <si>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</si>
  <si>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</si>
  <si>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</si>
  <si>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</si>
  <si>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</si>
  <si>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</si>
  <si>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</si>
  <si>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</si>
  <si>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</si>
  <si>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</si>
  <si>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</si>
  <si>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</si>
  <si>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</si>
  <si>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</si>
  <si>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</si>
  <si>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</si>
  <si>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</si>
  <si>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</si>
  <si>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</si>
  <si>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</si>
  <si>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</si>
  <si>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</si>
  <si>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</si>
  <si>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</si>
  <si>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</si>
  <si>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</si>
  <si>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</si>
  <si>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</si>
  <si>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</si>
  <si>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</si>
  <si>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</si>
  <si>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</si>
  <si>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</si>
  <si>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</si>
  <si>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</si>
  <si>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</si>
  <si>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</si>
  <si>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</si>
  <si>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</si>
  <si>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</si>
  <si>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</si>
  <si>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</si>
  <si>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</si>
  <si>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</si>
  <si>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</si>
  <si>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</si>
  <si>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</si>
  <si>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</si>
  <si>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</si>
  <si>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</si>
  <si>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</si>
  <si>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</si>
  <si>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</si>
  <si>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</si>
  <si>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</si>
  <si>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</si>
  <si>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</si>
  <si>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</si>
  <si>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</si>
  <si>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</si>
  <si>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</si>
  <si>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</si>
  <si>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</si>
  <si>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</si>
  <si>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</si>
  <si>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</si>
  <si>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</si>
  <si>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</si>
  <si>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</si>
  <si>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</si>
  <si>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</si>
  <si>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</si>
  <si>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</si>
  <si>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</si>
  <si>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</si>
  <si>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</si>
  <si>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</si>
  <si>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</si>
  <si>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</si>
  <si>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</si>
  <si>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</si>
  <si>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</si>
  <si>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</si>
  <si>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</si>
  <si>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</si>
  <si>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</si>
  <si>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</si>
  <si>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</si>
  <si>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</si>
  <si>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</si>
  <si>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</si>
  <si>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</si>
  <si>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</si>
  <si>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</si>
  <si>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</si>
  <si>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</si>
  <si>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</si>
  <si>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</si>
  <si>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</si>
  <si>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</si>
  <si>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</si>
  <si>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</si>
  <si>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</si>
  <si>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</si>
  <si>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</si>
  <si>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</si>
  <si>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</si>
  <si>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</si>
  <si>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</si>
  <si>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</si>
  <si>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11421</t>
  </si>
  <si>
    <t>11424</t>
  </si>
  <si>
    <t>11425</t>
  </si>
  <si>
    <t>11442</t>
  </si>
  <si>
    <t>11445</t>
  </si>
  <si>
    <t>11446</t>
  </si>
  <si>
    <t>11461</t>
  </si>
  <si>
    <t>11462</t>
  </si>
  <si>
    <t>11464</t>
  </si>
  <si>
    <t>11465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</si>
  <si>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</si>
  <si>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</si>
  <si>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</si>
  <si>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</si>
  <si>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</si>
  <si>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</si>
  <si>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</si>
  <si>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</si>
  <si>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</si>
  <si>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</si>
  <si>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</si>
  <si>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</si>
  <si>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</si>
  <si>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</si>
  <si>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</si>
  <si>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</si>
  <si>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</si>
  <si>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</si>
  <si>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</si>
  <si>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</si>
  <si>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</si>
  <si>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</si>
  <si>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</si>
  <si>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</si>
  <si>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</si>
  <si>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</si>
  <si>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</si>
  <si>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</si>
  <si>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</si>
  <si>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</si>
  <si>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</si>
  <si>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</si>
  <si>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</si>
  <si>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</si>
  <si>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</si>
  <si>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</si>
  <si>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</si>
  <si>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</si>
  <si>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</si>
  <si>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</si>
  <si>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</si>
  <si>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</si>
  <si>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</si>
  <si>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</si>
  <si>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</si>
  <si>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</si>
  <si>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</si>
  <si>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</si>
  <si>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</si>
  <si>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</si>
  <si>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</si>
  <si>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</si>
  <si>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</si>
  <si>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</si>
  <si>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</si>
  <si>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</si>
  <si>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</si>
  <si>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</si>
  <si>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</si>
  <si>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</si>
  <si>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</si>
  <si>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</si>
  <si>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</si>
  <si>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</si>
  <si>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</si>
  <si>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</si>
  <si>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</si>
  <si>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</si>
  <si>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</si>
  <si>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</si>
  <si>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11000</t>
  </si>
  <si>
    <t>合計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</si>
  <si>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</si>
  <si>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</si>
  <si>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</si>
  <si>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</si>
  <si>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</si>
  <si>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</si>
  <si>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</si>
  <si>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</si>
  <si>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</si>
  <si>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</si>
  <si>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</si>
  <si>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11820</t>
  </si>
  <si>
    <t>11821</t>
  </si>
  <si>
    <t>11824</t>
  </si>
  <si>
    <t>11827</t>
  </si>
  <si>
    <t>11861</t>
  </si>
  <si>
    <t>11863</t>
  </si>
  <si>
    <t>11864</t>
  </si>
  <si>
    <t>11869</t>
  </si>
  <si>
    <t>11871</t>
  </si>
  <si>
    <t>11872</t>
  </si>
  <si>
    <t>11885</t>
  </si>
  <si>
    <t>11896</t>
  </si>
  <si>
    <t>蓮田市白岡町衛生組合</t>
  </si>
  <si>
    <t>久喜宮代衛生組合</t>
  </si>
  <si>
    <t>朝霞地区一部事務組合</t>
  </si>
  <si>
    <t>栗橋・鷲宮衛生組合</t>
  </si>
  <si>
    <t>加須市、騎西町衛生施設組合</t>
  </si>
  <si>
    <t>皆野・長瀞上下水道組合</t>
  </si>
  <si>
    <t>上尾、桶川、伊奈衛生組合</t>
  </si>
  <si>
    <t>志木地区衛生組合</t>
  </si>
  <si>
    <t>北本地区衛生組合</t>
  </si>
  <si>
    <t>入間西部衛生組合</t>
  </si>
  <si>
    <t>入間東部地区衛生組合</t>
  </si>
  <si>
    <t>小川地区衛生組合</t>
  </si>
  <si>
    <t>坂戸地区衛生組合</t>
  </si>
  <si>
    <t>東埼玉資源環境組合</t>
  </si>
  <si>
    <t>蕨戸田衛生センター組合</t>
  </si>
  <si>
    <t>彩北広域清掃組合</t>
  </si>
  <si>
    <t>秩父広域市町村圏組合</t>
  </si>
  <si>
    <t>大利根町北川辺町衛生施設組合</t>
  </si>
  <si>
    <t>児玉郡市広域市町村圏組合</t>
  </si>
  <si>
    <t>埼玉西部環境保全組合</t>
  </si>
  <si>
    <t>大里広域市町村圏組合</t>
  </si>
  <si>
    <t>埼玉中部環境保全組合</t>
  </si>
  <si>
    <t>妻沼南河原環境施設組合</t>
  </si>
  <si>
    <t>彩北広域清掃組合負担金</t>
  </si>
  <si>
    <t>上尾・桶川・伊奈衛生組合</t>
  </si>
  <si>
    <t>妻沼南河原環境施設組合負担金</t>
  </si>
  <si>
    <t/>
  </si>
  <si>
    <t>0</t>
  </si>
  <si>
    <t>51463</t>
  </si>
  <si>
    <t>435087</t>
  </si>
  <si>
    <t>85370</t>
  </si>
  <si>
    <t>42315</t>
  </si>
  <si>
    <t>34242</t>
  </si>
  <si>
    <t>36603</t>
  </si>
  <si>
    <t>274269</t>
  </si>
  <si>
    <t>32920</t>
  </si>
  <si>
    <t>11000</t>
  </si>
  <si>
    <t>埼玉県</t>
  </si>
  <si>
    <t>合計</t>
  </si>
  <si>
    <t>埼玉県</t>
  </si>
  <si>
    <t>埼玉県</t>
  </si>
  <si>
    <t>埼玉県</t>
  </si>
  <si>
    <t>合計</t>
  </si>
  <si>
    <t>11000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</si>
</sst>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528</v>
      </c>
      <c r="B7" s="140" t="s">
        <v>527</v>
      </c>
      <c r="C7" s="139" t="s">
        <v>529</v>
      </c>
      <c r="D7" s="141">
        <f aca="true" t="shared" si="0" ref="D7:AI7">SUM(D8:D77)</f>
        <v>94911643</v>
      </c>
      <c r="E7" s="141">
        <f t="shared" si="0"/>
        <v>17818380</v>
      </c>
      <c r="F7" s="141">
        <f t="shared" si="0"/>
        <v>2281500</v>
      </c>
      <c r="G7" s="141">
        <f t="shared" si="0"/>
        <v>2800</v>
      </c>
      <c r="H7" s="141">
        <f t="shared" si="0"/>
        <v>5216200</v>
      </c>
      <c r="I7" s="141">
        <f t="shared" si="0"/>
        <v>6867262</v>
      </c>
      <c r="J7" s="141">
        <f t="shared" si="0"/>
        <v>0</v>
      </c>
      <c r="K7" s="141">
        <f t="shared" si="0"/>
        <v>3450618</v>
      </c>
      <c r="L7" s="141">
        <f t="shared" si="0"/>
        <v>77093263</v>
      </c>
      <c r="M7" s="141">
        <f t="shared" si="0"/>
        <v>10611742</v>
      </c>
      <c r="N7" s="141">
        <f t="shared" si="0"/>
        <v>1351718</v>
      </c>
      <c r="O7" s="141">
        <f t="shared" si="0"/>
        <v>46370</v>
      </c>
      <c r="P7" s="141">
        <f t="shared" si="0"/>
        <v>24087</v>
      </c>
      <c r="Q7" s="141">
        <f t="shared" si="0"/>
        <v>245700</v>
      </c>
      <c r="R7" s="141">
        <f t="shared" si="0"/>
        <v>882924</v>
      </c>
      <c r="S7" s="141">
        <f t="shared" si="0"/>
        <v>0</v>
      </c>
      <c r="T7" s="141">
        <f t="shared" si="0"/>
        <v>152637</v>
      </c>
      <c r="U7" s="141">
        <f t="shared" si="0"/>
        <v>9260024</v>
      </c>
      <c r="V7" s="141">
        <f t="shared" si="0"/>
        <v>105523385</v>
      </c>
      <c r="W7" s="141">
        <f t="shared" si="0"/>
        <v>19170098</v>
      </c>
      <c r="X7" s="141">
        <f t="shared" si="0"/>
        <v>2327870</v>
      </c>
      <c r="Y7" s="141">
        <f t="shared" si="0"/>
        <v>26887</v>
      </c>
      <c r="Z7" s="141">
        <f t="shared" si="0"/>
        <v>5461900</v>
      </c>
      <c r="AA7" s="141">
        <f t="shared" si="0"/>
        <v>7750186</v>
      </c>
      <c r="AB7" s="141">
        <f t="shared" si="0"/>
        <v>0</v>
      </c>
      <c r="AC7" s="141">
        <f t="shared" si="0"/>
        <v>3603255</v>
      </c>
      <c r="AD7" s="141">
        <f t="shared" si="0"/>
        <v>86353287</v>
      </c>
      <c r="AE7" s="141">
        <f t="shared" si="0"/>
        <v>8979626</v>
      </c>
      <c r="AF7" s="141">
        <f t="shared" si="0"/>
        <v>8946423</v>
      </c>
      <c r="AG7" s="141">
        <f t="shared" si="0"/>
        <v>14312</v>
      </c>
      <c r="AH7" s="141">
        <f t="shared" si="0"/>
        <v>8930985</v>
      </c>
      <c r="AI7" s="141">
        <f t="shared" si="0"/>
        <v>11</v>
      </c>
      <c r="AJ7" s="141">
        <f aca="true" t="shared" si="1" ref="AJ7:BO7">SUM(AJ8:AJ77)</f>
        <v>1115</v>
      </c>
      <c r="AK7" s="141">
        <f t="shared" si="1"/>
        <v>33203</v>
      </c>
      <c r="AL7" s="141">
        <f t="shared" si="1"/>
        <v>814131</v>
      </c>
      <c r="AM7" s="141">
        <f t="shared" si="1"/>
        <v>63897173</v>
      </c>
      <c r="AN7" s="141">
        <f t="shared" si="1"/>
        <v>15875191</v>
      </c>
      <c r="AO7" s="141">
        <f t="shared" si="1"/>
        <v>6383015</v>
      </c>
      <c r="AP7" s="141">
        <f t="shared" si="1"/>
        <v>6696401</v>
      </c>
      <c r="AQ7" s="141">
        <f t="shared" si="1"/>
        <v>2693798</v>
      </c>
      <c r="AR7" s="141">
        <f t="shared" si="1"/>
        <v>101977</v>
      </c>
      <c r="AS7" s="141">
        <f t="shared" si="1"/>
        <v>11854323</v>
      </c>
      <c r="AT7" s="141">
        <f t="shared" si="1"/>
        <v>803414</v>
      </c>
      <c r="AU7" s="141">
        <f t="shared" si="1"/>
        <v>10689206</v>
      </c>
      <c r="AV7" s="141">
        <f t="shared" si="1"/>
        <v>361703</v>
      </c>
      <c r="AW7" s="141">
        <f t="shared" si="1"/>
        <v>194114</v>
      </c>
      <c r="AX7" s="141">
        <f t="shared" si="1"/>
        <v>35959022</v>
      </c>
      <c r="AY7" s="141">
        <f t="shared" si="1"/>
        <v>18330709</v>
      </c>
      <c r="AZ7" s="141">
        <f t="shared" si="1"/>
        <v>13626161</v>
      </c>
      <c r="BA7" s="141">
        <f t="shared" si="1"/>
        <v>3136246</v>
      </c>
      <c r="BB7" s="141">
        <f t="shared" si="1"/>
        <v>865906</v>
      </c>
      <c r="BC7" s="141">
        <f t="shared" si="1"/>
        <v>19575234</v>
      </c>
      <c r="BD7" s="141">
        <f t="shared" si="1"/>
        <v>14523</v>
      </c>
      <c r="BE7" s="141">
        <f t="shared" si="1"/>
        <v>1645479</v>
      </c>
      <c r="BF7" s="141">
        <f t="shared" si="1"/>
        <v>74522278</v>
      </c>
      <c r="BG7" s="141">
        <f t="shared" si="1"/>
        <v>403468</v>
      </c>
      <c r="BH7" s="141">
        <f t="shared" si="1"/>
        <v>400281</v>
      </c>
      <c r="BI7" s="141">
        <f t="shared" si="1"/>
        <v>0</v>
      </c>
      <c r="BJ7" s="141">
        <f t="shared" si="1"/>
        <v>400281</v>
      </c>
      <c r="BK7" s="141">
        <f t="shared" si="1"/>
        <v>0</v>
      </c>
      <c r="BL7" s="141">
        <f t="shared" si="1"/>
        <v>0</v>
      </c>
      <c r="BM7" s="141">
        <f t="shared" si="1"/>
        <v>3187</v>
      </c>
      <c r="BN7" s="141">
        <f t="shared" si="1"/>
        <v>144986</v>
      </c>
      <c r="BO7" s="141">
        <f t="shared" si="1"/>
        <v>5460091</v>
      </c>
      <c r="BP7" s="141">
        <f aca="true" t="shared" si="2" ref="BP7:CU7">SUM(BP8:BP77)</f>
        <v>1496755</v>
      </c>
      <c r="BQ7" s="141">
        <f t="shared" si="2"/>
        <v>922272</v>
      </c>
      <c r="BR7" s="141">
        <f t="shared" si="2"/>
        <v>64025</v>
      </c>
      <c r="BS7" s="141">
        <f t="shared" si="2"/>
        <v>510458</v>
      </c>
      <c r="BT7" s="141">
        <f t="shared" si="2"/>
        <v>0</v>
      </c>
      <c r="BU7" s="141">
        <f t="shared" si="2"/>
        <v>1704869</v>
      </c>
      <c r="BV7" s="141">
        <f t="shared" si="2"/>
        <v>85911</v>
      </c>
      <c r="BW7" s="141">
        <f t="shared" si="2"/>
        <v>1618101</v>
      </c>
      <c r="BX7" s="141">
        <f t="shared" si="2"/>
        <v>857</v>
      </c>
      <c r="BY7" s="141">
        <f t="shared" si="2"/>
        <v>0</v>
      </c>
      <c r="BZ7" s="141">
        <f t="shared" si="2"/>
        <v>2254707</v>
      </c>
      <c r="CA7" s="141">
        <f t="shared" si="2"/>
        <v>1191463</v>
      </c>
      <c r="CB7" s="141">
        <f t="shared" si="2"/>
        <v>980323</v>
      </c>
      <c r="CC7" s="141">
        <f t="shared" si="2"/>
        <v>43148</v>
      </c>
      <c r="CD7" s="141">
        <f t="shared" si="2"/>
        <v>39773</v>
      </c>
      <c r="CE7" s="141">
        <f t="shared" si="2"/>
        <v>4367305</v>
      </c>
      <c r="CF7" s="141">
        <f t="shared" si="2"/>
        <v>3760</v>
      </c>
      <c r="CG7" s="141">
        <f t="shared" si="2"/>
        <v>235892</v>
      </c>
      <c r="CH7" s="141">
        <f t="shared" si="2"/>
        <v>6099451</v>
      </c>
      <c r="CI7" s="141">
        <f t="shared" si="2"/>
        <v>9383094</v>
      </c>
      <c r="CJ7" s="141">
        <f t="shared" si="2"/>
        <v>9346704</v>
      </c>
      <c r="CK7" s="141">
        <f t="shared" si="2"/>
        <v>14312</v>
      </c>
      <c r="CL7" s="141">
        <f t="shared" si="2"/>
        <v>9331266</v>
      </c>
      <c r="CM7" s="141">
        <f t="shared" si="2"/>
        <v>11</v>
      </c>
      <c r="CN7" s="141">
        <f t="shared" si="2"/>
        <v>1115</v>
      </c>
      <c r="CO7" s="141">
        <f t="shared" si="2"/>
        <v>36390</v>
      </c>
      <c r="CP7" s="141">
        <f t="shared" si="2"/>
        <v>959117</v>
      </c>
      <c r="CQ7" s="141">
        <f t="shared" si="2"/>
        <v>69357264</v>
      </c>
      <c r="CR7" s="141">
        <f t="shared" si="2"/>
        <v>17371946</v>
      </c>
      <c r="CS7" s="141">
        <f t="shared" si="2"/>
        <v>7305287</v>
      </c>
      <c r="CT7" s="141">
        <f t="shared" si="2"/>
        <v>6760426</v>
      </c>
      <c r="CU7" s="141">
        <f t="shared" si="2"/>
        <v>3204256</v>
      </c>
      <c r="CV7" s="141">
        <f aca="true" t="shared" si="3" ref="CV7:DJ7">SUM(CV8:CV77)</f>
        <v>101977</v>
      </c>
      <c r="CW7" s="141">
        <f t="shared" si="3"/>
        <v>13559192</v>
      </c>
      <c r="CX7" s="141">
        <f t="shared" si="3"/>
        <v>889325</v>
      </c>
      <c r="CY7" s="141">
        <f t="shared" si="3"/>
        <v>12307307</v>
      </c>
      <c r="CZ7" s="141">
        <f t="shared" si="3"/>
        <v>362560</v>
      </c>
      <c r="DA7" s="141">
        <f t="shared" si="3"/>
        <v>194114</v>
      </c>
      <c r="DB7" s="141">
        <f t="shared" si="3"/>
        <v>38213729</v>
      </c>
      <c r="DC7" s="141">
        <f t="shared" si="3"/>
        <v>19522172</v>
      </c>
      <c r="DD7" s="141">
        <f t="shared" si="3"/>
        <v>14606484</v>
      </c>
      <c r="DE7" s="141">
        <f t="shared" si="3"/>
        <v>3179394</v>
      </c>
      <c r="DF7" s="141">
        <f t="shared" si="3"/>
        <v>905679</v>
      </c>
      <c r="DG7" s="141">
        <f t="shared" si="3"/>
        <v>23942539</v>
      </c>
      <c r="DH7" s="141">
        <f t="shared" si="3"/>
        <v>18283</v>
      </c>
      <c r="DI7" s="141">
        <f t="shared" si="3"/>
        <v>1881371</v>
      </c>
      <c r="DJ7" s="141">
        <f t="shared" si="3"/>
        <v>80621729</v>
      </c>
    </row>
    <row r="8" spans="1:114" ht="12" customHeight="1">
      <c r="A8" s="142" t="s">
        <v>89</v>
      </c>
      <c r="B8" s="140" t="s">
        <v>326</v>
      </c>
      <c r="C8" s="142" t="s">
        <v>396</v>
      </c>
      <c r="D8" s="141">
        <f>SUM(E8,+L8)</f>
        <v>15393525</v>
      </c>
      <c r="E8" s="141">
        <f>SUM(F8:I8)+K8</f>
        <v>2285155</v>
      </c>
      <c r="F8" s="141">
        <v>0</v>
      </c>
      <c r="G8" s="141">
        <v>0</v>
      </c>
      <c r="H8" s="141">
        <v>0</v>
      </c>
      <c r="I8" s="141">
        <v>2164118</v>
      </c>
      <c r="J8" s="141"/>
      <c r="K8" s="141">
        <v>121037</v>
      </c>
      <c r="L8" s="141">
        <v>13108370</v>
      </c>
      <c r="M8" s="141">
        <f>SUM(N8,+U8)</f>
        <v>1308189</v>
      </c>
      <c r="N8" s="141">
        <f>SUM(O8:R8)+T8</f>
        <v>73752</v>
      </c>
      <c r="O8" s="141">
        <v>0</v>
      </c>
      <c r="P8" s="141">
        <v>0</v>
      </c>
      <c r="Q8" s="141">
        <v>0</v>
      </c>
      <c r="R8" s="141">
        <v>73018</v>
      </c>
      <c r="S8" s="141"/>
      <c r="T8" s="141">
        <v>734</v>
      </c>
      <c r="U8" s="141">
        <v>1234437</v>
      </c>
      <c r="V8" s="141">
        <f aca="true" t="shared" si="4" ref="V8:AD8">+SUM(D8,M8)</f>
        <v>16701714</v>
      </c>
      <c r="W8" s="141">
        <f t="shared" si="4"/>
        <v>2358907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2237136</v>
      </c>
      <c r="AB8" s="141">
        <f t="shared" si="4"/>
        <v>0</v>
      </c>
      <c r="AC8" s="141">
        <f t="shared" si="4"/>
        <v>121771</v>
      </c>
      <c r="AD8" s="141">
        <f t="shared" si="4"/>
        <v>14342807</v>
      </c>
      <c r="AE8" s="141">
        <f>SUM(AF8,+AK8)</f>
        <v>28688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28688</v>
      </c>
      <c r="AL8" s="141">
        <v>0</v>
      </c>
      <c r="AM8" s="141">
        <f>SUM(AN8,AS8,AW8,AX8,BD8)</f>
        <v>15364837</v>
      </c>
      <c r="AN8" s="141">
        <f>SUM(AO8:AR8)</f>
        <v>4769393</v>
      </c>
      <c r="AO8" s="141">
        <v>1547369</v>
      </c>
      <c r="AP8" s="141">
        <v>1971894</v>
      </c>
      <c r="AQ8" s="141">
        <v>1250130</v>
      </c>
      <c r="AR8" s="141">
        <v>0</v>
      </c>
      <c r="AS8" s="141">
        <f>SUM(AT8:AV8)</f>
        <v>3684297</v>
      </c>
      <c r="AT8" s="141">
        <v>345691</v>
      </c>
      <c r="AU8" s="141">
        <v>3212844</v>
      </c>
      <c r="AV8" s="141">
        <v>125762</v>
      </c>
      <c r="AW8" s="141">
        <v>74214</v>
      </c>
      <c r="AX8" s="141">
        <f>SUM(AY8:BB8)</f>
        <v>6836933</v>
      </c>
      <c r="AY8" s="141">
        <v>3765890</v>
      </c>
      <c r="AZ8" s="141">
        <v>2601088</v>
      </c>
      <c r="BA8" s="141">
        <v>469955</v>
      </c>
      <c r="BB8" s="141">
        <v>0</v>
      </c>
      <c r="BC8" s="141">
        <v>0</v>
      </c>
      <c r="BD8" s="141">
        <v>0</v>
      </c>
      <c r="BE8" s="141">
        <v>0</v>
      </c>
      <c r="BF8" s="141">
        <f>SUM(AE8,+AM8,+BE8)</f>
        <v>15393525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1308189</v>
      </c>
      <c r="BP8" s="141">
        <f>SUM(BQ8:BT8)</f>
        <v>398918</v>
      </c>
      <c r="BQ8" s="141">
        <v>215595</v>
      </c>
      <c r="BR8" s="141">
        <v>0</v>
      </c>
      <c r="BS8" s="141">
        <v>183323</v>
      </c>
      <c r="BT8" s="141">
        <v>0</v>
      </c>
      <c r="BU8" s="141">
        <f>SUM(BV8:BX8)</f>
        <v>294315</v>
      </c>
      <c r="BV8" s="141">
        <v>9214</v>
      </c>
      <c r="BW8" s="141">
        <v>285101</v>
      </c>
      <c r="BX8" s="141">
        <v>0</v>
      </c>
      <c r="BY8" s="141">
        <v>0</v>
      </c>
      <c r="BZ8" s="141">
        <f>SUM(CA8:CD8)</f>
        <v>614956</v>
      </c>
      <c r="CA8" s="141">
        <v>440955</v>
      </c>
      <c r="CB8" s="141">
        <v>170336</v>
      </c>
      <c r="CC8" s="141">
        <v>3665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1308189</v>
      </c>
      <c r="CI8" s="141">
        <f aca="true" t="shared" si="5" ref="CI8:DJ8">SUM(AE8,+BG8)</f>
        <v>28688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28688</v>
      </c>
      <c r="CP8" s="141">
        <f t="shared" si="5"/>
        <v>0</v>
      </c>
      <c r="CQ8" s="141">
        <f t="shared" si="5"/>
        <v>16673026</v>
      </c>
      <c r="CR8" s="141">
        <f t="shared" si="5"/>
        <v>5168311</v>
      </c>
      <c r="CS8" s="141">
        <f t="shared" si="5"/>
        <v>1762964</v>
      </c>
      <c r="CT8" s="141">
        <f t="shared" si="5"/>
        <v>1971894</v>
      </c>
      <c r="CU8" s="141">
        <f t="shared" si="5"/>
        <v>1433453</v>
      </c>
      <c r="CV8" s="141">
        <f t="shared" si="5"/>
        <v>0</v>
      </c>
      <c r="CW8" s="141">
        <f t="shared" si="5"/>
        <v>3978612</v>
      </c>
      <c r="CX8" s="141">
        <f t="shared" si="5"/>
        <v>354905</v>
      </c>
      <c r="CY8" s="141">
        <f t="shared" si="5"/>
        <v>3497945</v>
      </c>
      <c r="CZ8" s="141">
        <f t="shared" si="5"/>
        <v>125762</v>
      </c>
      <c r="DA8" s="141">
        <f t="shared" si="5"/>
        <v>74214</v>
      </c>
      <c r="DB8" s="141">
        <f t="shared" si="5"/>
        <v>7451889</v>
      </c>
      <c r="DC8" s="141">
        <f t="shared" si="5"/>
        <v>4206845</v>
      </c>
      <c r="DD8" s="141">
        <f t="shared" si="5"/>
        <v>2771424</v>
      </c>
      <c r="DE8" s="141">
        <f t="shared" si="5"/>
        <v>473620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16701714</v>
      </c>
    </row>
    <row r="9" spans="1:114" ht="12" customHeight="1">
      <c r="A9" s="142" t="s">
        <v>89</v>
      </c>
      <c r="B9" s="140" t="s">
        <v>327</v>
      </c>
      <c r="C9" s="142" t="s">
        <v>397</v>
      </c>
      <c r="D9" s="141">
        <f aca="true" t="shared" si="6" ref="D9:D72">SUM(E9,+L9)</f>
        <v>11128884</v>
      </c>
      <c r="E9" s="141">
        <f aca="true" t="shared" si="7" ref="E9:E72">SUM(F9:I9)+K9</f>
        <v>6941398</v>
      </c>
      <c r="F9" s="141">
        <v>1932863</v>
      </c>
      <c r="G9" s="141">
        <v>0</v>
      </c>
      <c r="H9" s="141">
        <v>4405900</v>
      </c>
      <c r="I9" s="141">
        <v>403681</v>
      </c>
      <c r="J9" s="141"/>
      <c r="K9" s="141">
        <v>198954</v>
      </c>
      <c r="L9" s="141">
        <v>4187486</v>
      </c>
      <c r="M9" s="141">
        <f aca="true" t="shared" si="8" ref="M9:M72">SUM(N9,+U9)</f>
        <v>397718</v>
      </c>
      <c r="N9" s="141">
        <f aca="true" t="shared" si="9" ref="N9:N72">SUM(O9:R9)+T9</f>
        <v>29149</v>
      </c>
      <c r="O9" s="141">
        <v>19440</v>
      </c>
      <c r="P9" s="141">
        <v>9355</v>
      </c>
      <c r="Q9" s="141">
        <v>0</v>
      </c>
      <c r="R9" s="141">
        <v>354</v>
      </c>
      <c r="S9" s="141"/>
      <c r="T9" s="141">
        <v>0</v>
      </c>
      <c r="U9" s="141">
        <v>368569</v>
      </c>
      <c r="V9" s="141">
        <f aca="true" t="shared" si="10" ref="V9:V72">+SUM(D9,M9)</f>
        <v>11526602</v>
      </c>
      <c r="W9" s="141">
        <f aca="true" t="shared" si="11" ref="W9:W72">+SUM(E9,N9)</f>
        <v>6970547</v>
      </c>
      <c r="X9" s="141">
        <f aca="true" t="shared" si="12" ref="X9:X72">+SUM(F9,O9)</f>
        <v>1952303</v>
      </c>
      <c r="Y9" s="141">
        <f aca="true" t="shared" si="13" ref="Y9:Y72">+SUM(G9,P9)</f>
        <v>9355</v>
      </c>
      <c r="Z9" s="141">
        <f aca="true" t="shared" si="14" ref="Z9:Z72">+SUM(H9,Q9)</f>
        <v>4405900</v>
      </c>
      <c r="AA9" s="141">
        <f aca="true" t="shared" si="15" ref="AA9:AA72">+SUM(I9,R9)</f>
        <v>404035</v>
      </c>
      <c r="AB9" s="141">
        <f aca="true" t="shared" si="16" ref="AB9:AB72">+SUM(J9,S9)</f>
        <v>0</v>
      </c>
      <c r="AC9" s="141">
        <f aca="true" t="shared" si="17" ref="AC9:AC72">+SUM(K9,T9)</f>
        <v>198954</v>
      </c>
      <c r="AD9" s="141">
        <f aca="true" t="shared" si="18" ref="AD9:AD72">+SUM(L9,U9)</f>
        <v>4556055</v>
      </c>
      <c r="AE9" s="141">
        <f aca="true" t="shared" si="19" ref="AE9:AE72">SUM(AF9,+AK9)</f>
        <v>6780448</v>
      </c>
      <c r="AF9" s="141">
        <f aca="true" t="shared" si="20" ref="AF9:AF72">SUM(AG9:AJ9)</f>
        <v>6780448</v>
      </c>
      <c r="AG9" s="141">
        <v>0</v>
      </c>
      <c r="AH9" s="141">
        <v>6780448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72">SUM(AN9,AS9,AW9,AX9,BD9)</f>
        <v>4287427</v>
      </c>
      <c r="AN9" s="141">
        <f aca="true" t="shared" si="22" ref="AN9:AN72">SUM(AO9:AR9)</f>
        <v>1256137</v>
      </c>
      <c r="AO9" s="141">
        <v>311268</v>
      </c>
      <c r="AP9" s="141">
        <v>690537</v>
      </c>
      <c r="AQ9" s="141">
        <v>213767</v>
      </c>
      <c r="AR9" s="141">
        <v>40565</v>
      </c>
      <c r="AS9" s="141">
        <f aca="true" t="shared" si="23" ref="AS9:AS72">SUM(AT9:AV9)</f>
        <v>935971</v>
      </c>
      <c r="AT9" s="141">
        <v>82690</v>
      </c>
      <c r="AU9" s="141">
        <v>807170</v>
      </c>
      <c r="AV9" s="141">
        <v>46111</v>
      </c>
      <c r="AW9" s="141">
        <v>0</v>
      </c>
      <c r="AX9" s="141">
        <f aca="true" t="shared" si="24" ref="AX9:AX72">SUM(AY9:BB9)</f>
        <v>2095319</v>
      </c>
      <c r="AY9" s="141">
        <v>945523</v>
      </c>
      <c r="AZ9" s="141">
        <v>1064572</v>
      </c>
      <c r="BA9" s="141">
        <v>85224</v>
      </c>
      <c r="BB9" s="141">
        <v>0</v>
      </c>
      <c r="BC9" s="141">
        <v>0</v>
      </c>
      <c r="BD9" s="141">
        <v>0</v>
      </c>
      <c r="BE9" s="141">
        <v>61009</v>
      </c>
      <c r="BF9" s="141">
        <f aca="true" t="shared" si="25" ref="BF9:BF72">SUM(AE9,+AM9,+BE9)</f>
        <v>11128884</v>
      </c>
      <c r="BG9" s="141">
        <f aca="true" t="shared" si="26" ref="BG9:BG72">SUM(BH9,+BM9)</f>
        <v>0</v>
      </c>
      <c r="BH9" s="141">
        <f aca="true" t="shared" si="27" ref="BH9:BH7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72">SUM(BP9,BU9,BY9,BZ9,CF9)</f>
        <v>397653</v>
      </c>
      <c r="BP9" s="141">
        <f aca="true" t="shared" si="29" ref="BP9:BP72">SUM(BQ9:BT9)</f>
        <v>144082</v>
      </c>
      <c r="BQ9" s="141">
        <v>39957</v>
      </c>
      <c r="BR9" s="141">
        <v>16019</v>
      </c>
      <c r="BS9" s="141">
        <v>88106</v>
      </c>
      <c r="BT9" s="141">
        <v>0</v>
      </c>
      <c r="BU9" s="141">
        <f aca="true" t="shared" si="30" ref="BU9:BU72">SUM(BV9:BX9)</f>
        <v>154000</v>
      </c>
      <c r="BV9" s="141">
        <v>23692</v>
      </c>
      <c r="BW9" s="141">
        <v>130308</v>
      </c>
      <c r="BX9" s="141">
        <v>0</v>
      </c>
      <c r="BY9" s="141">
        <v>0</v>
      </c>
      <c r="BZ9" s="141">
        <f aca="true" t="shared" si="31" ref="BZ9:BZ72">SUM(CA9:CD9)</f>
        <v>99571</v>
      </c>
      <c r="CA9" s="141">
        <v>117</v>
      </c>
      <c r="CB9" s="141">
        <v>99454</v>
      </c>
      <c r="CC9" s="141">
        <v>0</v>
      </c>
      <c r="CD9" s="141">
        <v>0</v>
      </c>
      <c r="CE9" s="141">
        <v>0</v>
      </c>
      <c r="CF9" s="141">
        <v>0</v>
      </c>
      <c r="CG9" s="141">
        <v>65</v>
      </c>
      <c r="CH9" s="141">
        <f aca="true" t="shared" si="32" ref="CH9:CH72">SUM(BG9,+BO9,+CG9)</f>
        <v>397718</v>
      </c>
      <c r="CI9" s="141">
        <f aca="true" t="shared" si="33" ref="CI9:CI72">SUM(AE9,+BG9)</f>
        <v>6780448</v>
      </c>
      <c r="CJ9" s="141">
        <f aca="true" t="shared" si="34" ref="CJ9:CJ72">SUM(AF9,+BH9)</f>
        <v>6780448</v>
      </c>
      <c r="CK9" s="141">
        <f aca="true" t="shared" si="35" ref="CK9:CK72">SUM(AG9,+BI9)</f>
        <v>0</v>
      </c>
      <c r="CL9" s="141">
        <f aca="true" t="shared" si="36" ref="CL9:CL72">SUM(AH9,+BJ9)</f>
        <v>6780448</v>
      </c>
      <c r="CM9" s="141">
        <f aca="true" t="shared" si="37" ref="CM9:CM72">SUM(AI9,+BK9)</f>
        <v>0</v>
      </c>
      <c r="CN9" s="141">
        <f aca="true" t="shared" si="38" ref="CN9:CN72">SUM(AJ9,+BL9)</f>
        <v>0</v>
      </c>
      <c r="CO9" s="141">
        <f aca="true" t="shared" si="39" ref="CO9:CO72">SUM(AK9,+BM9)</f>
        <v>0</v>
      </c>
      <c r="CP9" s="141">
        <f aca="true" t="shared" si="40" ref="CP9:CP72">SUM(AL9,+BN9)</f>
        <v>0</v>
      </c>
      <c r="CQ9" s="141">
        <f aca="true" t="shared" si="41" ref="CQ9:CQ72">SUM(AM9,+BO9)</f>
        <v>4685080</v>
      </c>
      <c r="CR9" s="141">
        <f aca="true" t="shared" si="42" ref="CR9:CR72">SUM(AN9,+BP9)</f>
        <v>1400219</v>
      </c>
      <c r="CS9" s="141">
        <f aca="true" t="shared" si="43" ref="CS9:CS72">SUM(AO9,+BQ9)</f>
        <v>351225</v>
      </c>
      <c r="CT9" s="141">
        <f aca="true" t="shared" si="44" ref="CT9:CT72">SUM(AP9,+BR9)</f>
        <v>706556</v>
      </c>
      <c r="CU9" s="141">
        <f aca="true" t="shared" si="45" ref="CU9:CU72">SUM(AQ9,+BS9)</f>
        <v>301873</v>
      </c>
      <c r="CV9" s="141">
        <f aca="true" t="shared" si="46" ref="CV9:CV72">SUM(AR9,+BT9)</f>
        <v>40565</v>
      </c>
      <c r="CW9" s="141">
        <f aca="true" t="shared" si="47" ref="CW9:CW72">SUM(AS9,+BU9)</f>
        <v>1089971</v>
      </c>
      <c r="CX9" s="141">
        <f aca="true" t="shared" si="48" ref="CX9:CX72">SUM(AT9,+BV9)</f>
        <v>106382</v>
      </c>
      <c r="CY9" s="141">
        <f aca="true" t="shared" si="49" ref="CY9:CY72">SUM(AU9,+BW9)</f>
        <v>937478</v>
      </c>
      <c r="CZ9" s="141">
        <f aca="true" t="shared" si="50" ref="CZ9:CZ72">SUM(AV9,+BX9)</f>
        <v>46111</v>
      </c>
      <c r="DA9" s="141">
        <f aca="true" t="shared" si="51" ref="DA9:DA72">SUM(AW9,+BY9)</f>
        <v>0</v>
      </c>
      <c r="DB9" s="141">
        <f aca="true" t="shared" si="52" ref="DB9:DB72">SUM(AX9,+BZ9)</f>
        <v>2194890</v>
      </c>
      <c r="DC9" s="141">
        <f aca="true" t="shared" si="53" ref="DC9:DC72">SUM(AY9,+CA9)</f>
        <v>945640</v>
      </c>
      <c r="DD9" s="141">
        <f aca="true" t="shared" si="54" ref="DD9:DD72">SUM(AZ9,+CB9)</f>
        <v>1164026</v>
      </c>
      <c r="DE9" s="141">
        <f aca="true" t="shared" si="55" ref="DE9:DE72">SUM(BA9,+CC9)</f>
        <v>85224</v>
      </c>
      <c r="DF9" s="141">
        <f aca="true" t="shared" si="56" ref="DF9:DF72">SUM(BB9,+CD9)</f>
        <v>0</v>
      </c>
      <c r="DG9" s="141">
        <f aca="true" t="shared" si="57" ref="DG9:DG72">SUM(BC9,+CE9)</f>
        <v>0</v>
      </c>
      <c r="DH9" s="141">
        <f aca="true" t="shared" si="58" ref="DH9:DH72">SUM(BD9,+CF9)</f>
        <v>0</v>
      </c>
      <c r="DI9" s="141">
        <f aca="true" t="shared" si="59" ref="DI9:DI72">SUM(BE9,+CG9)</f>
        <v>61074</v>
      </c>
      <c r="DJ9" s="141">
        <f aca="true" t="shared" si="60" ref="DJ9:DJ72">SUM(BF9,+CH9)</f>
        <v>11526602</v>
      </c>
    </row>
    <row r="10" spans="1:114" ht="12" customHeight="1">
      <c r="A10" s="142" t="s">
        <v>89</v>
      </c>
      <c r="B10" s="140" t="s">
        <v>328</v>
      </c>
      <c r="C10" s="142" t="s">
        <v>398</v>
      </c>
      <c r="D10" s="141">
        <f t="shared" si="6"/>
        <v>2613076</v>
      </c>
      <c r="E10" s="141">
        <f t="shared" si="7"/>
        <v>5609</v>
      </c>
      <c r="F10" s="141">
        <v>0</v>
      </c>
      <c r="G10" s="141">
        <v>0</v>
      </c>
      <c r="H10" s="141">
        <v>0</v>
      </c>
      <c r="I10" s="141">
        <v>5609</v>
      </c>
      <c r="J10" s="141"/>
      <c r="K10" s="141">
        <v>0</v>
      </c>
      <c r="L10" s="141">
        <v>2607467</v>
      </c>
      <c r="M10" s="141">
        <f t="shared" si="8"/>
        <v>673221</v>
      </c>
      <c r="N10" s="141">
        <f t="shared" si="9"/>
        <v>60531</v>
      </c>
      <c r="O10" s="141">
        <v>0</v>
      </c>
      <c r="P10" s="141">
        <v>0</v>
      </c>
      <c r="Q10" s="141">
        <v>0</v>
      </c>
      <c r="R10" s="141">
        <v>60506</v>
      </c>
      <c r="S10" s="141"/>
      <c r="T10" s="141">
        <v>25</v>
      </c>
      <c r="U10" s="141">
        <v>612690</v>
      </c>
      <c r="V10" s="141">
        <f t="shared" si="10"/>
        <v>3286297</v>
      </c>
      <c r="W10" s="141">
        <f t="shared" si="11"/>
        <v>66140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66115</v>
      </c>
      <c r="AB10" s="141">
        <f t="shared" si="16"/>
        <v>0</v>
      </c>
      <c r="AC10" s="141">
        <f t="shared" si="17"/>
        <v>25</v>
      </c>
      <c r="AD10" s="141">
        <f t="shared" si="18"/>
        <v>3220157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815308</v>
      </c>
      <c r="AN10" s="141">
        <f t="shared" si="22"/>
        <v>507470</v>
      </c>
      <c r="AO10" s="141">
        <v>112821</v>
      </c>
      <c r="AP10" s="141">
        <v>374541</v>
      </c>
      <c r="AQ10" s="141">
        <v>0</v>
      </c>
      <c r="AR10" s="141">
        <v>20108</v>
      </c>
      <c r="AS10" s="141">
        <f t="shared" si="23"/>
        <v>65117</v>
      </c>
      <c r="AT10" s="141">
        <v>49626</v>
      </c>
      <c r="AU10" s="141">
        <v>0</v>
      </c>
      <c r="AV10" s="141">
        <v>15491</v>
      </c>
      <c r="AW10" s="141">
        <v>34488</v>
      </c>
      <c r="AX10" s="141">
        <f t="shared" si="24"/>
        <v>206671</v>
      </c>
      <c r="AY10" s="141">
        <v>175201</v>
      </c>
      <c r="AZ10" s="141">
        <v>7646</v>
      </c>
      <c r="BA10" s="141">
        <v>17283</v>
      </c>
      <c r="BB10" s="141">
        <v>6541</v>
      </c>
      <c r="BC10" s="141">
        <v>1797408</v>
      </c>
      <c r="BD10" s="141">
        <v>1562</v>
      </c>
      <c r="BE10" s="141">
        <v>360</v>
      </c>
      <c r="BF10" s="141">
        <f t="shared" si="25"/>
        <v>815668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497368</v>
      </c>
      <c r="BP10" s="141">
        <f t="shared" si="29"/>
        <v>188090</v>
      </c>
      <c r="BQ10" s="141">
        <v>80129</v>
      </c>
      <c r="BR10" s="141">
        <v>0</v>
      </c>
      <c r="BS10" s="141">
        <v>107961</v>
      </c>
      <c r="BT10" s="141">
        <v>0</v>
      </c>
      <c r="BU10" s="141">
        <f t="shared" si="30"/>
        <v>157575</v>
      </c>
      <c r="BV10" s="141">
        <v>0</v>
      </c>
      <c r="BW10" s="141">
        <v>157575</v>
      </c>
      <c r="BX10" s="141">
        <v>0</v>
      </c>
      <c r="BY10" s="141">
        <v>0</v>
      </c>
      <c r="BZ10" s="141">
        <f t="shared" si="31"/>
        <v>151703</v>
      </c>
      <c r="CA10" s="141">
        <v>136155</v>
      </c>
      <c r="CB10" s="141">
        <v>13393</v>
      </c>
      <c r="CC10" s="141">
        <v>0</v>
      </c>
      <c r="CD10" s="141">
        <v>2155</v>
      </c>
      <c r="CE10" s="141">
        <v>175853</v>
      </c>
      <c r="CF10" s="141">
        <v>0</v>
      </c>
      <c r="CG10" s="141">
        <v>0</v>
      </c>
      <c r="CH10" s="141">
        <f t="shared" si="32"/>
        <v>497368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1312676</v>
      </c>
      <c r="CR10" s="141">
        <f t="shared" si="42"/>
        <v>695560</v>
      </c>
      <c r="CS10" s="141">
        <f t="shared" si="43"/>
        <v>192950</v>
      </c>
      <c r="CT10" s="141">
        <f t="shared" si="44"/>
        <v>374541</v>
      </c>
      <c r="CU10" s="141">
        <f t="shared" si="45"/>
        <v>107961</v>
      </c>
      <c r="CV10" s="141">
        <f t="shared" si="46"/>
        <v>20108</v>
      </c>
      <c r="CW10" s="141">
        <f t="shared" si="47"/>
        <v>222692</v>
      </c>
      <c r="CX10" s="141">
        <f t="shared" si="48"/>
        <v>49626</v>
      </c>
      <c r="CY10" s="141">
        <f t="shared" si="49"/>
        <v>157575</v>
      </c>
      <c r="CZ10" s="141">
        <f t="shared" si="50"/>
        <v>15491</v>
      </c>
      <c r="DA10" s="141">
        <f t="shared" si="51"/>
        <v>34488</v>
      </c>
      <c r="DB10" s="141">
        <f t="shared" si="52"/>
        <v>358374</v>
      </c>
      <c r="DC10" s="141">
        <f t="shared" si="53"/>
        <v>311356</v>
      </c>
      <c r="DD10" s="141">
        <f t="shared" si="54"/>
        <v>21039</v>
      </c>
      <c r="DE10" s="141">
        <f t="shared" si="55"/>
        <v>17283</v>
      </c>
      <c r="DF10" s="141">
        <f t="shared" si="56"/>
        <v>8696</v>
      </c>
      <c r="DG10" s="141">
        <f t="shared" si="57"/>
        <v>1973261</v>
      </c>
      <c r="DH10" s="141">
        <f t="shared" si="58"/>
        <v>1562</v>
      </c>
      <c r="DI10" s="141">
        <f t="shared" si="59"/>
        <v>360</v>
      </c>
      <c r="DJ10" s="141">
        <f t="shared" si="60"/>
        <v>1313036</v>
      </c>
    </row>
    <row r="11" spans="1:114" ht="12" customHeight="1">
      <c r="A11" s="142" t="s">
        <v>89</v>
      </c>
      <c r="B11" s="140" t="s">
        <v>329</v>
      </c>
      <c r="C11" s="142" t="s">
        <v>399</v>
      </c>
      <c r="D11" s="141">
        <f t="shared" si="6"/>
        <v>7238648</v>
      </c>
      <c r="E11" s="141">
        <f t="shared" si="7"/>
        <v>1926762</v>
      </c>
      <c r="F11" s="141">
        <v>5200</v>
      </c>
      <c r="G11" s="141">
        <v>2800</v>
      </c>
      <c r="H11" s="141">
        <v>0</v>
      </c>
      <c r="I11" s="141">
        <v>950084</v>
      </c>
      <c r="J11" s="141"/>
      <c r="K11" s="141">
        <v>968678</v>
      </c>
      <c r="L11" s="141">
        <v>5311886</v>
      </c>
      <c r="M11" s="141">
        <f t="shared" si="8"/>
        <v>372655</v>
      </c>
      <c r="N11" s="141">
        <f t="shared" si="9"/>
        <v>16755</v>
      </c>
      <c r="O11" s="141">
        <v>0</v>
      </c>
      <c r="P11" s="141">
        <v>0</v>
      </c>
      <c r="Q11" s="141">
        <v>0</v>
      </c>
      <c r="R11" s="141">
        <v>45</v>
      </c>
      <c r="S11" s="141"/>
      <c r="T11" s="141">
        <v>16710</v>
      </c>
      <c r="U11" s="141">
        <v>355900</v>
      </c>
      <c r="V11" s="141">
        <f t="shared" si="10"/>
        <v>7611303</v>
      </c>
      <c r="W11" s="141">
        <f t="shared" si="11"/>
        <v>1943517</v>
      </c>
      <c r="X11" s="141">
        <f t="shared" si="12"/>
        <v>5200</v>
      </c>
      <c r="Y11" s="141">
        <f t="shared" si="13"/>
        <v>2800</v>
      </c>
      <c r="Z11" s="141">
        <f t="shared" si="14"/>
        <v>0</v>
      </c>
      <c r="AA11" s="141">
        <f t="shared" si="15"/>
        <v>950129</v>
      </c>
      <c r="AB11" s="141">
        <f t="shared" si="16"/>
        <v>0</v>
      </c>
      <c r="AC11" s="141">
        <f t="shared" si="17"/>
        <v>985388</v>
      </c>
      <c r="AD11" s="141">
        <f t="shared" si="18"/>
        <v>5667786</v>
      </c>
      <c r="AE11" s="141">
        <f t="shared" si="19"/>
        <v>815525</v>
      </c>
      <c r="AF11" s="141">
        <f t="shared" si="20"/>
        <v>815525</v>
      </c>
      <c r="AG11" s="141">
        <v>0</v>
      </c>
      <c r="AH11" s="141">
        <v>815525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6423123</v>
      </c>
      <c r="AN11" s="141">
        <f t="shared" si="22"/>
        <v>1997495</v>
      </c>
      <c r="AO11" s="141">
        <v>668516</v>
      </c>
      <c r="AP11" s="141">
        <v>1039020</v>
      </c>
      <c r="AQ11" s="141">
        <v>289959</v>
      </c>
      <c r="AR11" s="141">
        <v>0</v>
      </c>
      <c r="AS11" s="141">
        <f t="shared" si="23"/>
        <v>1758507</v>
      </c>
      <c r="AT11" s="141">
        <v>45235</v>
      </c>
      <c r="AU11" s="141">
        <v>1713272</v>
      </c>
      <c r="AV11" s="141">
        <v>0</v>
      </c>
      <c r="AW11" s="141">
        <v>3119</v>
      </c>
      <c r="AX11" s="141">
        <f t="shared" si="24"/>
        <v>2664002</v>
      </c>
      <c r="AY11" s="141">
        <v>1199968</v>
      </c>
      <c r="AZ11" s="141">
        <v>569331</v>
      </c>
      <c r="BA11" s="141">
        <v>360064</v>
      </c>
      <c r="BB11" s="141">
        <v>534639</v>
      </c>
      <c r="BC11" s="141">
        <v>0</v>
      </c>
      <c r="BD11" s="141">
        <v>0</v>
      </c>
      <c r="BE11" s="141">
        <v>0</v>
      </c>
      <c r="BF11" s="141">
        <f t="shared" si="25"/>
        <v>7238648</v>
      </c>
      <c r="BG11" s="141">
        <f t="shared" si="26"/>
        <v>25200</v>
      </c>
      <c r="BH11" s="141">
        <f t="shared" si="27"/>
        <v>25200</v>
      </c>
      <c r="BI11" s="141">
        <v>0</v>
      </c>
      <c r="BJ11" s="141">
        <v>25200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347455</v>
      </c>
      <c r="BP11" s="141">
        <f t="shared" si="29"/>
        <v>32218</v>
      </c>
      <c r="BQ11" s="141">
        <v>32218</v>
      </c>
      <c r="BR11" s="141">
        <v>0</v>
      </c>
      <c r="BS11" s="141">
        <v>0</v>
      </c>
      <c r="BT11" s="141">
        <v>0</v>
      </c>
      <c r="BU11" s="141">
        <f t="shared" si="30"/>
        <v>165269</v>
      </c>
      <c r="BV11" s="141">
        <v>15376</v>
      </c>
      <c r="BW11" s="141">
        <v>149893</v>
      </c>
      <c r="BX11" s="141">
        <v>0</v>
      </c>
      <c r="BY11" s="141">
        <v>0</v>
      </c>
      <c r="BZ11" s="141">
        <f t="shared" si="31"/>
        <v>149968</v>
      </c>
      <c r="CA11" s="141">
        <v>103</v>
      </c>
      <c r="CB11" s="141">
        <v>138222</v>
      </c>
      <c r="CC11" s="141">
        <v>4133</v>
      </c>
      <c r="CD11" s="141">
        <v>7510</v>
      </c>
      <c r="CE11" s="141">
        <v>0</v>
      </c>
      <c r="CF11" s="141">
        <v>0</v>
      </c>
      <c r="CG11" s="141">
        <v>0</v>
      </c>
      <c r="CH11" s="141">
        <f t="shared" si="32"/>
        <v>372655</v>
      </c>
      <c r="CI11" s="141">
        <f t="shared" si="33"/>
        <v>840725</v>
      </c>
      <c r="CJ11" s="141">
        <f t="shared" si="34"/>
        <v>840725</v>
      </c>
      <c r="CK11" s="141">
        <f t="shared" si="35"/>
        <v>0</v>
      </c>
      <c r="CL11" s="141">
        <f t="shared" si="36"/>
        <v>840725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6770578</v>
      </c>
      <c r="CR11" s="141">
        <f t="shared" si="42"/>
        <v>2029713</v>
      </c>
      <c r="CS11" s="141">
        <f t="shared" si="43"/>
        <v>700734</v>
      </c>
      <c r="CT11" s="141">
        <f t="shared" si="44"/>
        <v>1039020</v>
      </c>
      <c r="CU11" s="141">
        <f t="shared" si="45"/>
        <v>289959</v>
      </c>
      <c r="CV11" s="141">
        <f t="shared" si="46"/>
        <v>0</v>
      </c>
      <c r="CW11" s="141">
        <f t="shared" si="47"/>
        <v>1923776</v>
      </c>
      <c r="CX11" s="141">
        <f t="shared" si="48"/>
        <v>60611</v>
      </c>
      <c r="CY11" s="141">
        <f t="shared" si="49"/>
        <v>1863165</v>
      </c>
      <c r="CZ11" s="141">
        <f t="shared" si="50"/>
        <v>0</v>
      </c>
      <c r="DA11" s="141">
        <f t="shared" si="51"/>
        <v>3119</v>
      </c>
      <c r="DB11" s="141">
        <f t="shared" si="52"/>
        <v>2813970</v>
      </c>
      <c r="DC11" s="141">
        <f t="shared" si="53"/>
        <v>1200071</v>
      </c>
      <c r="DD11" s="141">
        <f t="shared" si="54"/>
        <v>707553</v>
      </c>
      <c r="DE11" s="141">
        <f t="shared" si="55"/>
        <v>364197</v>
      </c>
      <c r="DF11" s="141">
        <f t="shared" si="56"/>
        <v>542149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7611303</v>
      </c>
    </row>
    <row r="12" spans="1:114" ht="12" customHeight="1">
      <c r="A12" s="142" t="s">
        <v>89</v>
      </c>
      <c r="B12" s="140" t="s">
        <v>330</v>
      </c>
      <c r="C12" s="142" t="s">
        <v>400</v>
      </c>
      <c r="D12" s="141">
        <f t="shared" si="6"/>
        <v>758452</v>
      </c>
      <c r="E12" s="141">
        <f t="shared" si="7"/>
        <v>33451</v>
      </c>
      <c r="F12" s="141">
        <v>0</v>
      </c>
      <c r="G12" s="141">
        <v>0</v>
      </c>
      <c r="H12" s="141">
        <v>0</v>
      </c>
      <c r="I12" s="141">
        <v>13796</v>
      </c>
      <c r="J12" s="141"/>
      <c r="K12" s="141">
        <v>19655</v>
      </c>
      <c r="L12" s="141">
        <v>725001</v>
      </c>
      <c r="M12" s="141">
        <f t="shared" si="8"/>
        <v>241169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241169</v>
      </c>
      <c r="V12" s="141">
        <f t="shared" si="10"/>
        <v>999621</v>
      </c>
      <c r="W12" s="141">
        <f t="shared" si="11"/>
        <v>33451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13796</v>
      </c>
      <c r="AB12" s="141">
        <f t="shared" si="16"/>
        <v>0</v>
      </c>
      <c r="AC12" s="141">
        <f t="shared" si="17"/>
        <v>19655</v>
      </c>
      <c r="AD12" s="141">
        <f t="shared" si="18"/>
        <v>966170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396818</v>
      </c>
      <c r="AN12" s="141">
        <f t="shared" si="22"/>
        <v>74853</v>
      </c>
      <c r="AO12" s="141">
        <v>58726</v>
      </c>
      <c r="AP12" s="141">
        <v>16127</v>
      </c>
      <c r="AQ12" s="141">
        <v>0</v>
      </c>
      <c r="AR12" s="141">
        <v>0</v>
      </c>
      <c r="AS12" s="141">
        <f t="shared" si="23"/>
        <v>48392</v>
      </c>
      <c r="AT12" s="141">
        <v>1176</v>
      </c>
      <c r="AU12" s="141">
        <v>46889</v>
      </c>
      <c r="AV12" s="141">
        <v>327</v>
      </c>
      <c r="AW12" s="141">
        <v>0</v>
      </c>
      <c r="AX12" s="141">
        <f t="shared" si="24"/>
        <v>273573</v>
      </c>
      <c r="AY12" s="141">
        <v>205140</v>
      </c>
      <c r="AZ12" s="141">
        <v>55703</v>
      </c>
      <c r="BA12" s="141">
        <v>11001</v>
      </c>
      <c r="BB12" s="141">
        <v>1729</v>
      </c>
      <c r="BC12" s="141">
        <v>361634</v>
      </c>
      <c r="BD12" s="141">
        <v>0</v>
      </c>
      <c r="BE12" s="141">
        <v>0</v>
      </c>
      <c r="BF12" s="141">
        <f t="shared" si="25"/>
        <v>396818</v>
      </c>
      <c r="BG12" s="141">
        <f t="shared" si="26"/>
        <v>24675</v>
      </c>
      <c r="BH12" s="141">
        <f t="shared" si="27"/>
        <v>24675</v>
      </c>
      <c r="BI12" s="141">
        <v>0</v>
      </c>
      <c r="BJ12" s="141">
        <v>24675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180634</v>
      </c>
      <c r="BP12" s="141">
        <f t="shared" si="29"/>
        <v>26662</v>
      </c>
      <c r="BQ12" s="141">
        <v>17835</v>
      </c>
      <c r="BR12" s="141">
        <v>8827</v>
      </c>
      <c r="BS12" s="141">
        <v>0</v>
      </c>
      <c r="BT12" s="141">
        <v>0</v>
      </c>
      <c r="BU12" s="141">
        <f t="shared" si="30"/>
        <v>83579</v>
      </c>
      <c r="BV12" s="141">
        <v>0</v>
      </c>
      <c r="BW12" s="141">
        <v>83579</v>
      </c>
      <c r="BX12" s="141">
        <v>0</v>
      </c>
      <c r="BY12" s="141">
        <v>0</v>
      </c>
      <c r="BZ12" s="141">
        <f t="shared" si="31"/>
        <v>70393</v>
      </c>
      <c r="CA12" s="141">
        <v>0</v>
      </c>
      <c r="CB12" s="141">
        <v>65226</v>
      </c>
      <c r="CC12" s="141">
        <v>0</v>
      </c>
      <c r="CD12" s="141">
        <v>5167</v>
      </c>
      <c r="CE12" s="141">
        <v>35860</v>
      </c>
      <c r="CF12" s="141">
        <v>0</v>
      </c>
      <c r="CG12" s="141">
        <v>0</v>
      </c>
      <c r="CH12" s="141">
        <f t="shared" si="32"/>
        <v>205309</v>
      </c>
      <c r="CI12" s="141">
        <f t="shared" si="33"/>
        <v>24675</v>
      </c>
      <c r="CJ12" s="141">
        <f t="shared" si="34"/>
        <v>24675</v>
      </c>
      <c r="CK12" s="141">
        <f t="shared" si="35"/>
        <v>0</v>
      </c>
      <c r="CL12" s="141">
        <f t="shared" si="36"/>
        <v>24675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577452</v>
      </c>
      <c r="CR12" s="141">
        <f t="shared" si="42"/>
        <v>101515</v>
      </c>
      <c r="CS12" s="141">
        <f t="shared" si="43"/>
        <v>76561</v>
      </c>
      <c r="CT12" s="141">
        <f t="shared" si="44"/>
        <v>24954</v>
      </c>
      <c r="CU12" s="141">
        <f t="shared" si="45"/>
        <v>0</v>
      </c>
      <c r="CV12" s="141">
        <f t="shared" si="46"/>
        <v>0</v>
      </c>
      <c r="CW12" s="141">
        <f t="shared" si="47"/>
        <v>131971</v>
      </c>
      <c r="CX12" s="141">
        <f t="shared" si="48"/>
        <v>1176</v>
      </c>
      <c r="CY12" s="141">
        <f t="shared" si="49"/>
        <v>130468</v>
      </c>
      <c r="CZ12" s="141">
        <f t="shared" si="50"/>
        <v>327</v>
      </c>
      <c r="DA12" s="141">
        <f t="shared" si="51"/>
        <v>0</v>
      </c>
      <c r="DB12" s="141">
        <f t="shared" si="52"/>
        <v>343966</v>
      </c>
      <c r="DC12" s="141">
        <f t="shared" si="53"/>
        <v>205140</v>
      </c>
      <c r="DD12" s="141">
        <f t="shared" si="54"/>
        <v>120929</v>
      </c>
      <c r="DE12" s="141">
        <f t="shared" si="55"/>
        <v>11001</v>
      </c>
      <c r="DF12" s="141">
        <f t="shared" si="56"/>
        <v>6896</v>
      </c>
      <c r="DG12" s="141">
        <f t="shared" si="57"/>
        <v>397494</v>
      </c>
      <c r="DH12" s="141">
        <f t="shared" si="58"/>
        <v>0</v>
      </c>
      <c r="DI12" s="141">
        <f t="shared" si="59"/>
        <v>0</v>
      </c>
      <c r="DJ12" s="141">
        <f t="shared" si="60"/>
        <v>602127</v>
      </c>
    </row>
    <row r="13" spans="1:114" ht="12" customHeight="1">
      <c r="A13" s="142" t="s">
        <v>89</v>
      </c>
      <c r="B13" s="140" t="s">
        <v>331</v>
      </c>
      <c r="C13" s="142" t="s">
        <v>401</v>
      </c>
      <c r="D13" s="141">
        <f t="shared" si="6"/>
        <v>451917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451917</v>
      </c>
      <c r="M13" s="141">
        <f t="shared" si="8"/>
        <v>256496</v>
      </c>
      <c r="N13" s="141">
        <f t="shared" si="9"/>
        <v>86107</v>
      </c>
      <c r="O13" s="141">
        <v>0</v>
      </c>
      <c r="P13" s="141">
        <v>0</v>
      </c>
      <c r="Q13" s="141">
        <v>0</v>
      </c>
      <c r="R13" s="141">
        <v>55099</v>
      </c>
      <c r="S13" s="141"/>
      <c r="T13" s="141">
        <v>31008</v>
      </c>
      <c r="U13" s="141">
        <v>170389</v>
      </c>
      <c r="V13" s="141">
        <f t="shared" si="10"/>
        <v>708413</v>
      </c>
      <c r="W13" s="141">
        <f t="shared" si="11"/>
        <v>86107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55099</v>
      </c>
      <c r="AB13" s="141">
        <f t="shared" si="16"/>
        <v>0</v>
      </c>
      <c r="AC13" s="141">
        <f t="shared" si="17"/>
        <v>31008</v>
      </c>
      <c r="AD13" s="141">
        <f t="shared" si="18"/>
        <v>622306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451917</v>
      </c>
      <c r="BD13" s="141">
        <v>0</v>
      </c>
      <c r="BE13" s="141">
        <v>0</v>
      </c>
      <c r="BF13" s="141">
        <f t="shared" si="25"/>
        <v>0</v>
      </c>
      <c r="BG13" s="141">
        <f t="shared" si="26"/>
        <v>12600</v>
      </c>
      <c r="BH13" s="141">
        <f t="shared" si="27"/>
        <v>12600</v>
      </c>
      <c r="BI13" s="141">
        <v>0</v>
      </c>
      <c r="BJ13" s="141">
        <v>12600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243896</v>
      </c>
      <c r="BP13" s="141">
        <f t="shared" si="29"/>
        <v>46773</v>
      </c>
      <c r="BQ13" s="141">
        <v>46773</v>
      </c>
      <c r="BR13" s="141">
        <v>0</v>
      </c>
      <c r="BS13" s="141">
        <v>0</v>
      </c>
      <c r="BT13" s="141">
        <v>0</v>
      </c>
      <c r="BU13" s="141">
        <f t="shared" si="30"/>
        <v>96778</v>
      </c>
      <c r="BV13" s="141">
        <v>0</v>
      </c>
      <c r="BW13" s="141">
        <v>96778</v>
      </c>
      <c r="BX13" s="141">
        <v>0</v>
      </c>
      <c r="BY13" s="141">
        <v>0</v>
      </c>
      <c r="BZ13" s="141">
        <f t="shared" si="31"/>
        <v>100345</v>
      </c>
      <c r="CA13" s="141">
        <v>47511</v>
      </c>
      <c r="CB13" s="141">
        <v>52834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2"/>
        <v>256496</v>
      </c>
      <c r="CI13" s="141">
        <f t="shared" si="33"/>
        <v>12600</v>
      </c>
      <c r="CJ13" s="141">
        <f t="shared" si="34"/>
        <v>12600</v>
      </c>
      <c r="CK13" s="141">
        <f t="shared" si="35"/>
        <v>0</v>
      </c>
      <c r="CL13" s="141">
        <f t="shared" si="36"/>
        <v>12600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243896</v>
      </c>
      <c r="CR13" s="141">
        <f t="shared" si="42"/>
        <v>46773</v>
      </c>
      <c r="CS13" s="141">
        <f t="shared" si="43"/>
        <v>46773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96778</v>
      </c>
      <c r="CX13" s="141">
        <f t="shared" si="48"/>
        <v>0</v>
      </c>
      <c r="CY13" s="141">
        <f t="shared" si="49"/>
        <v>96778</v>
      </c>
      <c r="CZ13" s="141">
        <f t="shared" si="50"/>
        <v>0</v>
      </c>
      <c r="DA13" s="141">
        <f t="shared" si="51"/>
        <v>0</v>
      </c>
      <c r="DB13" s="141">
        <f t="shared" si="52"/>
        <v>100345</v>
      </c>
      <c r="DC13" s="141">
        <f t="shared" si="53"/>
        <v>47511</v>
      </c>
      <c r="DD13" s="141">
        <f t="shared" si="54"/>
        <v>52834</v>
      </c>
      <c r="DE13" s="141">
        <f t="shared" si="55"/>
        <v>0</v>
      </c>
      <c r="DF13" s="141">
        <f t="shared" si="56"/>
        <v>0</v>
      </c>
      <c r="DG13" s="141">
        <f t="shared" si="57"/>
        <v>451917</v>
      </c>
      <c r="DH13" s="141">
        <f t="shared" si="58"/>
        <v>0</v>
      </c>
      <c r="DI13" s="141">
        <f t="shared" si="59"/>
        <v>0</v>
      </c>
      <c r="DJ13" s="141">
        <f t="shared" si="60"/>
        <v>256496</v>
      </c>
    </row>
    <row r="14" spans="1:114" ht="12" customHeight="1">
      <c r="A14" s="142" t="s">
        <v>89</v>
      </c>
      <c r="B14" s="140" t="s">
        <v>332</v>
      </c>
      <c r="C14" s="142" t="s">
        <v>402</v>
      </c>
      <c r="D14" s="141">
        <f t="shared" si="6"/>
        <v>6515500</v>
      </c>
      <c r="E14" s="141">
        <f t="shared" si="7"/>
        <v>771074</v>
      </c>
      <c r="F14" s="141">
        <v>0</v>
      </c>
      <c r="G14" s="141">
        <v>0</v>
      </c>
      <c r="H14" s="141">
        <v>45400</v>
      </c>
      <c r="I14" s="141">
        <v>546040</v>
      </c>
      <c r="J14" s="141"/>
      <c r="K14" s="141">
        <v>179634</v>
      </c>
      <c r="L14" s="141">
        <v>5744426</v>
      </c>
      <c r="M14" s="141">
        <f t="shared" si="8"/>
        <v>79076</v>
      </c>
      <c r="N14" s="141">
        <f t="shared" si="9"/>
        <v>8520</v>
      </c>
      <c r="O14" s="141">
        <v>110</v>
      </c>
      <c r="P14" s="141">
        <v>170</v>
      </c>
      <c r="Q14" s="141">
        <v>0</v>
      </c>
      <c r="R14" s="141">
        <v>8238</v>
      </c>
      <c r="S14" s="141"/>
      <c r="T14" s="141">
        <v>2</v>
      </c>
      <c r="U14" s="141">
        <v>70556</v>
      </c>
      <c r="V14" s="141">
        <f t="shared" si="10"/>
        <v>6594576</v>
      </c>
      <c r="W14" s="141">
        <f t="shared" si="11"/>
        <v>779594</v>
      </c>
      <c r="X14" s="141">
        <f t="shared" si="12"/>
        <v>110</v>
      </c>
      <c r="Y14" s="141">
        <f t="shared" si="13"/>
        <v>170</v>
      </c>
      <c r="Z14" s="141">
        <f t="shared" si="14"/>
        <v>45400</v>
      </c>
      <c r="AA14" s="141">
        <f t="shared" si="15"/>
        <v>554278</v>
      </c>
      <c r="AB14" s="141">
        <f t="shared" si="16"/>
        <v>0</v>
      </c>
      <c r="AC14" s="141">
        <f t="shared" si="17"/>
        <v>179636</v>
      </c>
      <c r="AD14" s="141">
        <f t="shared" si="18"/>
        <v>5814982</v>
      </c>
      <c r="AE14" s="141">
        <f t="shared" si="19"/>
        <v>19307</v>
      </c>
      <c r="AF14" s="141">
        <f t="shared" si="20"/>
        <v>19307</v>
      </c>
      <c r="AG14" s="141">
        <v>14312</v>
      </c>
      <c r="AH14" s="141">
        <v>4877</v>
      </c>
      <c r="AI14" s="141">
        <v>11</v>
      </c>
      <c r="AJ14" s="141">
        <v>107</v>
      </c>
      <c r="AK14" s="141">
        <v>0</v>
      </c>
      <c r="AL14" s="141">
        <v>0</v>
      </c>
      <c r="AM14" s="141">
        <f t="shared" si="21"/>
        <v>6134955</v>
      </c>
      <c r="AN14" s="141">
        <f t="shared" si="22"/>
        <v>2430984</v>
      </c>
      <c r="AO14" s="141">
        <v>853502</v>
      </c>
      <c r="AP14" s="141">
        <v>1295881</v>
      </c>
      <c r="AQ14" s="141">
        <v>281601</v>
      </c>
      <c r="AR14" s="141">
        <v>0</v>
      </c>
      <c r="AS14" s="141">
        <f t="shared" si="23"/>
        <v>1172028</v>
      </c>
      <c r="AT14" s="141">
        <v>64186</v>
      </c>
      <c r="AU14" s="141">
        <v>1077438</v>
      </c>
      <c r="AV14" s="141">
        <v>30404</v>
      </c>
      <c r="AW14" s="141">
        <v>63672</v>
      </c>
      <c r="AX14" s="141">
        <f t="shared" si="24"/>
        <v>2468271</v>
      </c>
      <c r="AY14" s="141">
        <v>320756</v>
      </c>
      <c r="AZ14" s="141">
        <v>1423624</v>
      </c>
      <c r="BA14" s="141">
        <v>634541</v>
      </c>
      <c r="BB14" s="141">
        <v>89350</v>
      </c>
      <c r="BC14" s="141">
        <v>0</v>
      </c>
      <c r="BD14" s="141">
        <v>0</v>
      </c>
      <c r="BE14" s="141">
        <v>361238</v>
      </c>
      <c r="BF14" s="141">
        <f t="shared" si="25"/>
        <v>6515500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79000</v>
      </c>
      <c r="BP14" s="141">
        <f t="shared" si="29"/>
        <v>13639</v>
      </c>
      <c r="BQ14" s="141">
        <v>12739</v>
      </c>
      <c r="BR14" s="141">
        <v>900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65361</v>
      </c>
      <c r="CA14" s="141">
        <v>31139</v>
      </c>
      <c r="CB14" s="141">
        <v>15335</v>
      </c>
      <c r="CC14" s="141">
        <v>0</v>
      </c>
      <c r="CD14" s="141">
        <v>18887</v>
      </c>
      <c r="CE14" s="141">
        <v>0</v>
      </c>
      <c r="CF14" s="141">
        <v>0</v>
      </c>
      <c r="CG14" s="141">
        <v>76</v>
      </c>
      <c r="CH14" s="141">
        <f t="shared" si="32"/>
        <v>79076</v>
      </c>
      <c r="CI14" s="141">
        <f t="shared" si="33"/>
        <v>19307</v>
      </c>
      <c r="CJ14" s="141">
        <f t="shared" si="34"/>
        <v>19307</v>
      </c>
      <c r="CK14" s="141">
        <f t="shared" si="35"/>
        <v>14312</v>
      </c>
      <c r="CL14" s="141">
        <f t="shared" si="36"/>
        <v>4877</v>
      </c>
      <c r="CM14" s="141">
        <f t="shared" si="37"/>
        <v>11</v>
      </c>
      <c r="CN14" s="141">
        <f t="shared" si="38"/>
        <v>107</v>
      </c>
      <c r="CO14" s="141">
        <f t="shared" si="39"/>
        <v>0</v>
      </c>
      <c r="CP14" s="141">
        <f t="shared" si="40"/>
        <v>0</v>
      </c>
      <c r="CQ14" s="141">
        <f t="shared" si="41"/>
        <v>6213955</v>
      </c>
      <c r="CR14" s="141">
        <f t="shared" si="42"/>
        <v>2444623</v>
      </c>
      <c r="CS14" s="141">
        <f t="shared" si="43"/>
        <v>866241</v>
      </c>
      <c r="CT14" s="141">
        <f t="shared" si="44"/>
        <v>1296781</v>
      </c>
      <c r="CU14" s="141">
        <f t="shared" si="45"/>
        <v>281601</v>
      </c>
      <c r="CV14" s="141">
        <f t="shared" si="46"/>
        <v>0</v>
      </c>
      <c r="CW14" s="141">
        <f t="shared" si="47"/>
        <v>1172028</v>
      </c>
      <c r="CX14" s="141">
        <f t="shared" si="48"/>
        <v>64186</v>
      </c>
      <c r="CY14" s="141">
        <f t="shared" si="49"/>
        <v>1077438</v>
      </c>
      <c r="CZ14" s="141">
        <f t="shared" si="50"/>
        <v>30404</v>
      </c>
      <c r="DA14" s="141">
        <f t="shared" si="51"/>
        <v>63672</v>
      </c>
      <c r="DB14" s="141">
        <f t="shared" si="52"/>
        <v>2533632</v>
      </c>
      <c r="DC14" s="141">
        <f t="shared" si="53"/>
        <v>351895</v>
      </c>
      <c r="DD14" s="141">
        <f t="shared" si="54"/>
        <v>1438959</v>
      </c>
      <c r="DE14" s="141">
        <f t="shared" si="55"/>
        <v>634541</v>
      </c>
      <c r="DF14" s="141">
        <f t="shared" si="56"/>
        <v>108237</v>
      </c>
      <c r="DG14" s="141">
        <f t="shared" si="57"/>
        <v>0</v>
      </c>
      <c r="DH14" s="141">
        <f t="shared" si="58"/>
        <v>0</v>
      </c>
      <c r="DI14" s="141">
        <f t="shared" si="59"/>
        <v>361314</v>
      </c>
      <c r="DJ14" s="141">
        <f t="shared" si="60"/>
        <v>6594576</v>
      </c>
    </row>
    <row r="15" spans="1:114" ht="12" customHeight="1">
      <c r="A15" s="142" t="s">
        <v>89</v>
      </c>
      <c r="B15" s="140" t="s">
        <v>333</v>
      </c>
      <c r="C15" s="142" t="s">
        <v>403</v>
      </c>
      <c r="D15" s="141">
        <f t="shared" si="6"/>
        <v>992998</v>
      </c>
      <c r="E15" s="141">
        <f t="shared" si="7"/>
        <v>121611</v>
      </c>
      <c r="F15" s="141">
        <v>45276</v>
      </c>
      <c r="G15" s="141">
        <v>0</v>
      </c>
      <c r="H15" s="141">
        <v>0</v>
      </c>
      <c r="I15" s="141">
        <v>56230</v>
      </c>
      <c r="J15" s="141"/>
      <c r="K15" s="141">
        <v>20105</v>
      </c>
      <c r="L15" s="141">
        <v>871387</v>
      </c>
      <c r="M15" s="141">
        <f t="shared" si="8"/>
        <v>151258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151258</v>
      </c>
      <c r="V15" s="141">
        <f t="shared" si="10"/>
        <v>1144256</v>
      </c>
      <c r="W15" s="141">
        <f t="shared" si="11"/>
        <v>121611</v>
      </c>
      <c r="X15" s="141">
        <f t="shared" si="12"/>
        <v>45276</v>
      </c>
      <c r="Y15" s="141">
        <f t="shared" si="13"/>
        <v>0</v>
      </c>
      <c r="Z15" s="141">
        <f t="shared" si="14"/>
        <v>0</v>
      </c>
      <c r="AA15" s="141">
        <f t="shared" si="15"/>
        <v>56230</v>
      </c>
      <c r="AB15" s="141">
        <f t="shared" si="16"/>
        <v>0</v>
      </c>
      <c r="AC15" s="141">
        <f t="shared" si="17"/>
        <v>20105</v>
      </c>
      <c r="AD15" s="141">
        <f t="shared" si="18"/>
        <v>1022645</v>
      </c>
      <c r="AE15" s="141">
        <f t="shared" si="19"/>
        <v>3948</v>
      </c>
      <c r="AF15" s="141">
        <f t="shared" si="20"/>
        <v>3948</v>
      </c>
      <c r="AG15" s="141">
        <v>0</v>
      </c>
      <c r="AH15" s="141">
        <v>2940</v>
      </c>
      <c r="AI15" s="141">
        <v>0</v>
      </c>
      <c r="AJ15" s="141">
        <v>1008</v>
      </c>
      <c r="AK15" s="141">
        <v>0</v>
      </c>
      <c r="AL15" s="141">
        <v>0</v>
      </c>
      <c r="AM15" s="141">
        <f t="shared" si="21"/>
        <v>718483</v>
      </c>
      <c r="AN15" s="141">
        <f t="shared" si="22"/>
        <v>144278</v>
      </c>
      <c r="AO15" s="141">
        <v>105228</v>
      </c>
      <c r="AP15" s="141">
        <v>0</v>
      </c>
      <c r="AQ15" s="141">
        <v>39050</v>
      </c>
      <c r="AR15" s="141">
        <v>0</v>
      </c>
      <c r="AS15" s="141">
        <f t="shared" si="23"/>
        <v>135249</v>
      </c>
      <c r="AT15" s="141">
        <v>1243</v>
      </c>
      <c r="AU15" s="141">
        <v>134006</v>
      </c>
      <c r="AV15" s="141">
        <v>0</v>
      </c>
      <c r="AW15" s="141">
        <v>0</v>
      </c>
      <c r="AX15" s="141">
        <f t="shared" si="24"/>
        <v>438956</v>
      </c>
      <c r="AY15" s="141">
        <v>266350</v>
      </c>
      <c r="AZ15" s="141">
        <v>134050</v>
      </c>
      <c r="BA15" s="141">
        <v>8662</v>
      </c>
      <c r="BB15" s="141">
        <v>29894</v>
      </c>
      <c r="BC15" s="141">
        <v>0</v>
      </c>
      <c r="BD15" s="141">
        <v>0</v>
      </c>
      <c r="BE15" s="141">
        <v>270567</v>
      </c>
      <c r="BF15" s="141">
        <f t="shared" si="25"/>
        <v>992998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102878</v>
      </c>
      <c r="BP15" s="141">
        <f t="shared" si="29"/>
        <v>7863</v>
      </c>
      <c r="BQ15" s="141">
        <v>7863</v>
      </c>
      <c r="BR15" s="141">
        <v>0</v>
      </c>
      <c r="BS15" s="141">
        <v>0</v>
      </c>
      <c r="BT15" s="141">
        <v>0</v>
      </c>
      <c r="BU15" s="141">
        <f t="shared" si="30"/>
        <v>10469</v>
      </c>
      <c r="BV15" s="141">
        <v>0</v>
      </c>
      <c r="BW15" s="141">
        <v>10469</v>
      </c>
      <c r="BX15" s="141">
        <v>0</v>
      </c>
      <c r="BY15" s="141">
        <v>0</v>
      </c>
      <c r="BZ15" s="141">
        <f t="shared" si="31"/>
        <v>84546</v>
      </c>
      <c r="CA15" s="141">
        <v>0</v>
      </c>
      <c r="CB15" s="141">
        <v>83692</v>
      </c>
      <c r="CC15" s="141">
        <v>0</v>
      </c>
      <c r="CD15" s="141">
        <v>854</v>
      </c>
      <c r="CE15" s="141">
        <v>0</v>
      </c>
      <c r="CF15" s="141">
        <v>0</v>
      </c>
      <c r="CG15" s="141">
        <v>48380</v>
      </c>
      <c r="CH15" s="141">
        <f t="shared" si="32"/>
        <v>151258</v>
      </c>
      <c r="CI15" s="141">
        <f t="shared" si="33"/>
        <v>3948</v>
      </c>
      <c r="CJ15" s="141">
        <f t="shared" si="34"/>
        <v>3948</v>
      </c>
      <c r="CK15" s="141">
        <f t="shared" si="35"/>
        <v>0</v>
      </c>
      <c r="CL15" s="141">
        <f t="shared" si="36"/>
        <v>2940</v>
      </c>
      <c r="CM15" s="141">
        <f t="shared" si="37"/>
        <v>0</v>
      </c>
      <c r="CN15" s="141">
        <f t="shared" si="38"/>
        <v>1008</v>
      </c>
      <c r="CO15" s="141">
        <f t="shared" si="39"/>
        <v>0</v>
      </c>
      <c r="CP15" s="141">
        <f t="shared" si="40"/>
        <v>0</v>
      </c>
      <c r="CQ15" s="141">
        <f t="shared" si="41"/>
        <v>821361</v>
      </c>
      <c r="CR15" s="141">
        <f t="shared" si="42"/>
        <v>152141</v>
      </c>
      <c r="CS15" s="141">
        <f t="shared" si="43"/>
        <v>113091</v>
      </c>
      <c r="CT15" s="141">
        <f t="shared" si="44"/>
        <v>0</v>
      </c>
      <c r="CU15" s="141">
        <f t="shared" si="45"/>
        <v>39050</v>
      </c>
      <c r="CV15" s="141">
        <f t="shared" si="46"/>
        <v>0</v>
      </c>
      <c r="CW15" s="141">
        <f t="shared" si="47"/>
        <v>145718</v>
      </c>
      <c r="CX15" s="141">
        <f t="shared" si="48"/>
        <v>1243</v>
      </c>
      <c r="CY15" s="141">
        <f t="shared" si="49"/>
        <v>144475</v>
      </c>
      <c r="CZ15" s="141">
        <f t="shared" si="50"/>
        <v>0</v>
      </c>
      <c r="DA15" s="141">
        <f t="shared" si="51"/>
        <v>0</v>
      </c>
      <c r="DB15" s="141">
        <f t="shared" si="52"/>
        <v>523502</v>
      </c>
      <c r="DC15" s="141">
        <f t="shared" si="53"/>
        <v>266350</v>
      </c>
      <c r="DD15" s="141">
        <f t="shared" si="54"/>
        <v>217742</v>
      </c>
      <c r="DE15" s="141">
        <f t="shared" si="55"/>
        <v>8662</v>
      </c>
      <c r="DF15" s="141">
        <f t="shared" si="56"/>
        <v>30748</v>
      </c>
      <c r="DG15" s="141">
        <f t="shared" si="57"/>
        <v>0</v>
      </c>
      <c r="DH15" s="141">
        <f t="shared" si="58"/>
        <v>0</v>
      </c>
      <c r="DI15" s="141">
        <f t="shared" si="59"/>
        <v>318947</v>
      </c>
      <c r="DJ15" s="141">
        <f t="shared" si="60"/>
        <v>1144256</v>
      </c>
    </row>
    <row r="16" spans="1:114" ht="12" customHeight="1">
      <c r="A16" s="142" t="s">
        <v>89</v>
      </c>
      <c r="B16" s="140" t="s">
        <v>334</v>
      </c>
      <c r="C16" s="142" t="s">
        <v>404</v>
      </c>
      <c r="D16" s="141">
        <f t="shared" si="6"/>
        <v>661028</v>
      </c>
      <c r="E16" s="141">
        <f t="shared" si="7"/>
        <v>25890</v>
      </c>
      <c r="F16" s="141">
        <v>0</v>
      </c>
      <c r="G16" s="141">
        <v>0</v>
      </c>
      <c r="H16" s="141">
        <v>0</v>
      </c>
      <c r="I16" s="141">
        <v>1582</v>
      </c>
      <c r="J16" s="141"/>
      <c r="K16" s="141">
        <v>24308</v>
      </c>
      <c r="L16" s="141">
        <v>635138</v>
      </c>
      <c r="M16" s="141">
        <f t="shared" si="8"/>
        <v>96944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96944</v>
      </c>
      <c r="V16" s="141">
        <f t="shared" si="10"/>
        <v>757972</v>
      </c>
      <c r="W16" s="141">
        <f t="shared" si="11"/>
        <v>25890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1582</v>
      </c>
      <c r="AB16" s="141">
        <f t="shared" si="16"/>
        <v>0</v>
      </c>
      <c r="AC16" s="141">
        <f t="shared" si="17"/>
        <v>24308</v>
      </c>
      <c r="AD16" s="141">
        <f t="shared" si="18"/>
        <v>732082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226633</v>
      </c>
      <c r="AN16" s="141">
        <f t="shared" si="22"/>
        <v>13445</v>
      </c>
      <c r="AO16" s="141">
        <v>10084</v>
      </c>
      <c r="AP16" s="141">
        <v>3361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213188</v>
      </c>
      <c r="AY16" s="141">
        <v>198211</v>
      </c>
      <c r="AZ16" s="141">
        <v>11029</v>
      </c>
      <c r="BA16" s="141">
        <v>0</v>
      </c>
      <c r="BB16" s="141">
        <v>3948</v>
      </c>
      <c r="BC16" s="141">
        <v>433128</v>
      </c>
      <c r="BD16" s="141">
        <v>0</v>
      </c>
      <c r="BE16" s="141">
        <v>1267</v>
      </c>
      <c r="BF16" s="141">
        <f t="shared" si="25"/>
        <v>227900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3361</v>
      </c>
      <c r="BP16" s="141">
        <f t="shared" si="29"/>
        <v>3361</v>
      </c>
      <c r="BQ16" s="141">
        <v>3361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93523</v>
      </c>
      <c r="CF16" s="141">
        <v>0</v>
      </c>
      <c r="CG16" s="141">
        <v>60</v>
      </c>
      <c r="CH16" s="141">
        <f t="shared" si="32"/>
        <v>3421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229994</v>
      </c>
      <c r="CR16" s="141">
        <f t="shared" si="42"/>
        <v>16806</v>
      </c>
      <c r="CS16" s="141">
        <f t="shared" si="43"/>
        <v>13445</v>
      </c>
      <c r="CT16" s="141">
        <f t="shared" si="44"/>
        <v>3361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213188</v>
      </c>
      <c r="DC16" s="141">
        <f t="shared" si="53"/>
        <v>198211</v>
      </c>
      <c r="DD16" s="141">
        <f t="shared" si="54"/>
        <v>11029</v>
      </c>
      <c r="DE16" s="141">
        <f t="shared" si="55"/>
        <v>0</v>
      </c>
      <c r="DF16" s="141">
        <f t="shared" si="56"/>
        <v>3948</v>
      </c>
      <c r="DG16" s="141">
        <f t="shared" si="57"/>
        <v>526651</v>
      </c>
      <c r="DH16" s="141">
        <f t="shared" si="58"/>
        <v>0</v>
      </c>
      <c r="DI16" s="141">
        <f t="shared" si="59"/>
        <v>1327</v>
      </c>
      <c r="DJ16" s="141">
        <f t="shared" si="60"/>
        <v>231321</v>
      </c>
    </row>
    <row r="17" spans="1:114" ht="12" customHeight="1">
      <c r="A17" s="142" t="s">
        <v>89</v>
      </c>
      <c r="B17" s="140" t="s">
        <v>335</v>
      </c>
      <c r="C17" s="142" t="s">
        <v>405</v>
      </c>
      <c r="D17" s="141">
        <f t="shared" si="6"/>
        <v>679915</v>
      </c>
      <c r="E17" s="141">
        <f t="shared" si="7"/>
        <v>2514</v>
      </c>
      <c r="F17" s="141">
        <v>0</v>
      </c>
      <c r="G17" s="141">
        <v>0</v>
      </c>
      <c r="H17" s="141">
        <v>0</v>
      </c>
      <c r="I17" s="141">
        <v>1184</v>
      </c>
      <c r="J17" s="141"/>
      <c r="K17" s="141">
        <v>1330</v>
      </c>
      <c r="L17" s="141">
        <v>677401</v>
      </c>
      <c r="M17" s="141">
        <f t="shared" si="8"/>
        <v>80670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80670</v>
      </c>
      <c r="V17" s="141">
        <f t="shared" si="10"/>
        <v>760585</v>
      </c>
      <c r="W17" s="141">
        <f t="shared" si="11"/>
        <v>2514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1184</v>
      </c>
      <c r="AB17" s="141">
        <f t="shared" si="16"/>
        <v>0</v>
      </c>
      <c r="AC17" s="141">
        <f t="shared" si="17"/>
        <v>1330</v>
      </c>
      <c r="AD17" s="141">
        <f t="shared" si="18"/>
        <v>758071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266126</v>
      </c>
      <c r="AN17" s="141">
        <f t="shared" si="22"/>
        <v>73374</v>
      </c>
      <c r="AO17" s="141">
        <v>58165</v>
      </c>
      <c r="AP17" s="141">
        <v>15209</v>
      </c>
      <c r="AQ17" s="141">
        <v>0</v>
      </c>
      <c r="AR17" s="141">
        <v>0</v>
      </c>
      <c r="AS17" s="141">
        <f t="shared" si="23"/>
        <v>1050</v>
      </c>
      <c r="AT17" s="141">
        <v>1050</v>
      </c>
      <c r="AU17" s="141">
        <v>0</v>
      </c>
      <c r="AV17" s="141">
        <v>0</v>
      </c>
      <c r="AW17" s="141">
        <v>0</v>
      </c>
      <c r="AX17" s="141">
        <f t="shared" si="24"/>
        <v>191702</v>
      </c>
      <c r="AY17" s="141">
        <v>191702</v>
      </c>
      <c r="AZ17" s="141">
        <v>0</v>
      </c>
      <c r="BA17" s="141">
        <v>0</v>
      </c>
      <c r="BB17" s="141">
        <v>0</v>
      </c>
      <c r="BC17" s="141">
        <v>404950</v>
      </c>
      <c r="BD17" s="141">
        <v>0</v>
      </c>
      <c r="BE17" s="141">
        <v>8839</v>
      </c>
      <c r="BF17" s="141">
        <f t="shared" si="25"/>
        <v>274965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80670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266126</v>
      </c>
      <c r="CR17" s="141">
        <f t="shared" si="42"/>
        <v>73374</v>
      </c>
      <c r="CS17" s="141">
        <f t="shared" si="43"/>
        <v>58165</v>
      </c>
      <c r="CT17" s="141">
        <f t="shared" si="44"/>
        <v>15209</v>
      </c>
      <c r="CU17" s="141">
        <f t="shared" si="45"/>
        <v>0</v>
      </c>
      <c r="CV17" s="141">
        <f t="shared" si="46"/>
        <v>0</v>
      </c>
      <c r="CW17" s="141">
        <f t="shared" si="47"/>
        <v>1050</v>
      </c>
      <c r="CX17" s="141">
        <f t="shared" si="48"/>
        <v>1050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191702</v>
      </c>
      <c r="DC17" s="141">
        <f t="shared" si="53"/>
        <v>191702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485620</v>
      </c>
      <c r="DH17" s="141">
        <f t="shared" si="58"/>
        <v>0</v>
      </c>
      <c r="DI17" s="141">
        <f t="shared" si="59"/>
        <v>8839</v>
      </c>
      <c r="DJ17" s="141">
        <f t="shared" si="60"/>
        <v>274965</v>
      </c>
    </row>
    <row r="18" spans="1:114" ht="12" customHeight="1">
      <c r="A18" s="142" t="s">
        <v>89</v>
      </c>
      <c r="B18" s="140" t="s">
        <v>336</v>
      </c>
      <c r="C18" s="142" t="s">
        <v>406</v>
      </c>
      <c r="D18" s="141">
        <f t="shared" si="6"/>
        <v>966749</v>
      </c>
      <c r="E18" s="141">
        <f t="shared" si="7"/>
        <v>124322</v>
      </c>
      <c r="F18" s="141">
        <v>0</v>
      </c>
      <c r="G18" s="141">
        <v>0</v>
      </c>
      <c r="H18" s="141">
        <v>0</v>
      </c>
      <c r="I18" s="141">
        <v>124322</v>
      </c>
      <c r="J18" s="141"/>
      <c r="K18" s="141">
        <v>0</v>
      </c>
      <c r="L18" s="141">
        <v>842427</v>
      </c>
      <c r="M18" s="141">
        <f t="shared" si="8"/>
        <v>218386</v>
      </c>
      <c r="N18" s="141">
        <f t="shared" si="9"/>
        <v>72951</v>
      </c>
      <c r="O18" s="141">
        <v>0</v>
      </c>
      <c r="P18" s="141">
        <v>0</v>
      </c>
      <c r="Q18" s="141">
        <v>0</v>
      </c>
      <c r="R18" s="141">
        <v>72931</v>
      </c>
      <c r="S18" s="141"/>
      <c r="T18" s="141">
        <v>20</v>
      </c>
      <c r="U18" s="141">
        <v>145435</v>
      </c>
      <c r="V18" s="141">
        <f t="shared" si="10"/>
        <v>1185135</v>
      </c>
      <c r="W18" s="141">
        <f t="shared" si="11"/>
        <v>197273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197253</v>
      </c>
      <c r="AB18" s="141">
        <f t="shared" si="16"/>
        <v>0</v>
      </c>
      <c r="AC18" s="141">
        <f t="shared" si="17"/>
        <v>20</v>
      </c>
      <c r="AD18" s="141">
        <f t="shared" si="18"/>
        <v>987862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966437</v>
      </c>
      <c r="AN18" s="141">
        <f t="shared" si="22"/>
        <v>152780</v>
      </c>
      <c r="AO18" s="141">
        <v>65680</v>
      </c>
      <c r="AP18" s="141">
        <v>87100</v>
      </c>
      <c r="AQ18" s="141">
        <v>0</v>
      </c>
      <c r="AR18" s="141">
        <v>0</v>
      </c>
      <c r="AS18" s="141">
        <f t="shared" si="23"/>
        <v>204223</v>
      </c>
      <c r="AT18" s="141">
        <v>7684</v>
      </c>
      <c r="AU18" s="141">
        <v>179728</v>
      </c>
      <c r="AV18" s="141">
        <v>16811</v>
      </c>
      <c r="AW18" s="141">
        <v>0</v>
      </c>
      <c r="AX18" s="141">
        <f t="shared" si="24"/>
        <v>605612</v>
      </c>
      <c r="AY18" s="141">
        <v>187923</v>
      </c>
      <c r="AZ18" s="141">
        <v>393644</v>
      </c>
      <c r="BA18" s="141">
        <v>24045</v>
      </c>
      <c r="BB18" s="141">
        <v>0</v>
      </c>
      <c r="BC18" s="141">
        <v>0</v>
      </c>
      <c r="BD18" s="141">
        <v>3822</v>
      </c>
      <c r="BE18" s="141">
        <v>312</v>
      </c>
      <c r="BF18" s="141">
        <f t="shared" si="25"/>
        <v>966749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218386</v>
      </c>
      <c r="BP18" s="141">
        <f t="shared" si="29"/>
        <v>50251</v>
      </c>
      <c r="BQ18" s="141">
        <v>28689</v>
      </c>
      <c r="BR18" s="141">
        <v>21562</v>
      </c>
      <c r="BS18" s="141">
        <v>0</v>
      </c>
      <c r="BT18" s="141">
        <v>0</v>
      </c>
      <c r="BU18" s="141">
        <f t="shared" si="30"/>
        <v>93260</v>
      </c>
      <c r="BV18" s="141">
        <v>18365</v>
      </c>
      <c r="BW18" s="141">
        <v>74895</v>
      </c>
      <c r="BX18" s="141">
        <v>0</v>
      </c>
      <c r="BY18" s="141">
        <v>0</v>
      </c>
      <c r="BZ18" s="141">
        <f t="shared" si="31"/>
        <v>74735</v>
      </c>
      <c r="CA18" s="141">
        <v>0</v>
      </c>
      <c r="CB18" s="141">
        <v>74735</v>
      </c>
      <c r="CC18" s="141">
        <v>0</v>
      </c>
      <c r="CD18" s="141">
        <v>0</v>
      </c>
      <c r="CE18" s="141">
        <v>0</v>
      </c>
      <c r="CF18" s="141">
        <v>140</v>
      </c>
      <c r="CG18" s="141">
        <v>0</v>
      </c>
      <c r="CH18" s="141">
        <f t="shared" si="32"/>
        <v>218386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1184823</v>
      </c>
      <c r="CR18" s="141">
        <f t="shared" si="42"/>
        <v>203031</v>
      </c>
      <c r="CS18" s="141">
        <f t="shared" si="43"/>
        <v>94369</v>
      </c>
      <c r="CT18" s="141">
        <f t="shared" si="44"/>
        <v>108662</v>
      </c>
      <c r="CU18" s="141">
        <f t="shared" si="45"/>
        <v>0</v>
      </c>
      <c r="CV18" s="141">
        <f t="shared" si="46"/>
        <v>0</v>
      </c>
      <c r="CW18" s="141">
        <f t="shared" si="47"/>
        <v>297483</v>
      </c>
      <c r="CX18" s="141">
        <f t="shared" si="48"/>
        <v>26049</v>
      </c>
      <c r="CY18" s="141">
        <f t="shared" si="49"/>
        <v>254623</v>
      </c>
      <c r="CZ18" s="141">
        <f t="shared" si="50"/>
        <v>16811</v>
      </c>
      <c r="DA18" s="141">
        <f t="shared" si="51"/>
        <v>0</v>
      </c>
      <c r="DB18" s="141">
        <f t="shared" si="52"/>
        <v>680347</v>
      </c>
      <c r="DC18" s="141">
        <f t="shared" si="53"/>
        <v>187923</v>
      </c>
      <c r="DD18" s="141">
        <f t="shared" si="54"/>
        <v>468379</v>
      </c>
      <c r="DE18" s="141">
        <f t="shared" si="55"/>
        <v>24045</v>
      </c>
      <c r="DF18" s="141">
        <f t="shared" si="56"/>
        <v>0</v>
      </c>
      <c r="DG18" s="141">
        <f t="shared" si="57"/>
        <v>0</v>
      </c>
      <c r="DH18" s="141">
        <f t="shared" si="58"/>
        <v>3962</v>
      </c>
      <c r="DI18" s="141">
        <f t="shared" si="59"/>
        <v>312</v>
      </c>
      <c r="DJ18" s="141">
        <f t="shared" si="60"/>
        <v>1185135</v>
      </c>
    </row>
    <row r="19" spans="1:114" ht="12" customHeight="1">
      <c r="A19" s="142" t="s">
        <v>89</v>
      </c>
      <c r="B19" s="140" t="s">
        <v>337</v>
      </c>
      <c r="C19" s="142" t="s">
        <v>407</v>
      </c>
      <c r="D19" s="141">
        <f t="shared" si="6"/>
        <v>2400179</v>
      </c>
      <c r="E19" s="141">
        <f t="shared" si="7"/>
        <v>671929</v>
      </c>
      <c r="F19" s="141">
        <v>0</v>
      </c>
      <c r="G19" s="141">
        <v>0</v>
      </c>
      <c r="H19" s="141">
        <v>18000</v>
      </c>
      <c r="I19" s="141">
        <v>513516</v>
      </c>
      <c r="J19" s="141"/>
      <c r="K19" s="141">
        <v>140413</v>
      </c>
      <c r="L19" s="141">
        <v>1728250</v>
      </c>
      <c r="M19" s="141">
        <f t="shared" si="8"/>
        <v>255412</v>
      </c>
      <c r="N19" s="141">
        <f t="shared" si="9"/>
        <v>110418</v>
      </c>
      <c r="O19" s="141">
        <v>725</v>
      </c>
      <c r="P19" s="141">
        <v>280</v>
      </c>
      <c r="Q19" s="141">
        <v>0</v>
      </c>
      <c r="R19" s="141">
        <v>109412</v>
      </c>
      <c r="S19" s="141"/>
      <c r="T19" s="141">
        <v>1</v>
      </c>
      <c r="U19" s="141">
        <v>144994</v>
      </c>
      <c r="V19" s="141">
        <f t="shared" si="10"/>
        <v>2655591</v>
      </c>
      <c r="W19" s="141">
        <f t="shared" si="11"/>
        <v>782347</v>
      </c>
      <c r="X19" s="141">
        <f t="shared" si="12"/>
        <v>725</v>
      </c>
      <c r="Y19" s="141">
        <f t="shared" si="13"/>
        <v>280</v>
      </c>
      <c r="Z19" s="141">
        <f t="shared" si="14"/>
        <v>18000</v>
      </c>
      <c r="AA19" s="141">
        <f t="shared" si="15"/>
        <v>622928</v>
      </c>
      <c r="AB19" s="141">
        <f t="shared" si="16"/>
        <v>0</v>
      </c>
      <c r="AC19" s="141">
        <f t="shared" si="17"/>
        <v>140414</v>
      </c>
      <c r="AD19" s="141">
        <f t="shared" si="18"/>
        <v>1873244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2396170</v>
      </c>
      <c r="AN19" s="141">
        <f t="shared" si="22"/>
        <v>338358</v>
      </c>
      <c r="AO19" s="141">
        <v>254717</v>
      </c>
      <c r="AP19" s="141">
        <v>0</v>
      </c>
      <c r="AQ19" s="141">
        <v>83578</v>
      </c>
      <c r="AR19" s="141">
        <v>63</v>
      </c>
      <c r="AS19" s="141">
        <f t="shared" si="23"/>
        <v>356284</v>
      </c>
      <c r="AT19" s="141">
        <v>6250</v>
      </c>
      <c r="AU19" s="141">
        <v>334462</v>
      </c>
      <c r="AV19" s="141">
        <v>15572</v>
      </c>
      <c r="AW19" s="141">
        <v>0</v>
      </c>
      <c r="AX19" s="141">
        <f t="shared" si="24"/>
        <v>1701528</v>
      </c>
      <c r="AY19" s="141">
        <v>985846</v>
      </c>
      <c r="AZ19" s="141">
        <v>523232</v>
      </c>
      <c r="BA19" s="141">
        <v>183454</v>
      </c>
      <c r="BB19" s="141">
        <v>8996</v>
      </c>
      <c r="BC19" s="141">
        <v>0</v>
      </c>
      <c r="BD19" s="141">
        <v>0</v>
      </c>
      <c r="BE19" s="141">
        <v>4009</v>
      </c>
      <c r="BF19" s="141">
        <f t="shared" si="25"/>
        <v>2400179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255227</v>
      </c>
      <c r="BP19" s="141">
        <f t="shared" si="29"/>
        <v>89192</v>
      </c>
      <c r="BQ19" s="141">
        <v>34465</v>
      </c>
      <c r="BR19" s="141">
        <v>0</v>
      </c>
      <c r="BS19" s="141">
        <v>54727</v>
      </c>
      <c r="BT19" s="141">
        <v>0</v>
      </c>
      <c r="BU19" s="141">
        <f t="shared" si="30"/>
        <v>128225</v>
      </c>
      <c r="BV19" s="141">
        <v>856</v>
      </c>
      <c r="BW19" s="141">
        <v>127369</v>
      </c>
      <c r="BX19" s="141">
        <v>0</v>
      </c>
      <c r="BY19" s="141">
        <v>0</v>
      </c>
      <c r="BZ19" s="141">
        <f t="shared" si="31"/>
        <v>37810</v>
      </c>
      <c r="CA19" s="141">
        <v>25373</v>
      </c>
      <c r="CB19" s="141">
        <v>12437</v>
      </c>
      <c r="CC19" s="141">
        <v>0</v>
      </c>
      <c r="CD19" s="141">
        <v>0</v>
      </c>
      <c r="CE19" s="141">
        <v>0</v>
      </c>
      <c r="CF19" s="141">
        <v>0</v>
      </c>
      <c r="CG19" s="141">
        <v>185</v>
      </c>
      <c r="CH19" s="141">
        <f t="shared" si="32"/>
        <v>255412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2651397</v>
      </c>
      <c r="CR19" s="141">
        <f t="shared" si="42"/>
        <v>427550</v>
      </c>
      <c r="CS19" s="141">
        <f t="shared" si="43"/>
        <v>289182</v>
      </c>
      <c r="CT19" s="141">
        <f t="shared" si="44"/>
        <v>0</v>
      </c>
      <c r="CU19" s="141">
        <f t="shared" si="45"/>
        <v>138305</v>
      </c>
      <c r="CV19" s="141">
        <f t="shared" si="46"/>
        <v>63</v>
      </c>
      <c r="CW19" s="141">
        <f t="shared" si="47"/>
        <v>484509</v>
      </c>
      <c r="CX19" s="141">
        <f t="shared" si="48"/>
        <v>7106</v>
      </c>
      <c r="CY19" s="141">
        <f t="shared" si="49"/>
        <v>461831</v>
      </c>
      <c r="CZ19" s="141">
        <f t="shared" si="50"/>
        <v>15572</v>
      </c>
      <c r="DA19" s="141">
        <f t="shared" si="51"/>
        <v>0</v>
      </c>
      <c r="DB19" s="141">
        <f t="shared" si="52"/>
        <v>1739338</v>
      </c>
      <c r="DC19" s="141">
        <f t="shared" si="53"/>
        <v>1011219</v>
      </c>
      <c r="DD19" s="141">
        <f t="shared" si="54"/>
        <v>535669</v>
      </c>
      <c r="DE19" s="141">
        <f t="shared" si="55"/>
        <v>183454</v>
      </c>
      <c r="DF19" s="141">
        <f t="shared" si="56"/>
        <v>8996</v>
      </c>
      <c r="DG19" s="141">
        <f t="shared" si="57"/>
        <v>0</v>
      </c>
      <c r="DH19" s="141">
        <f t="shared" si="58"/>
        <v>0</v>
      </c>
      <c r="DI19" s="141">
        <f t="shared" si="59"/>
        <v>4194</v>
      </c>
      <c r="DJ19" s="141">
        <f t="shared" si="60"/>
        <v>2655591</v>
      </c>
    </row>
    <row r="20" spans="1:114" ht="12" customHeight="1">
      <c r="A20" s="142" t="s">
        <v>89</v>
      </c>
      <c r="B20" s="140" t="s">
        <v>338</v>
      </c>
      <c r="C20" s="142" t="s">
        <v>408</v>
      </c>
      <c r="D20" s="141">
        <f t="shared" si="6"/>
        <v>2492184</v>
      </c>
      <c r="E20" s="141">
        <f t="shared" si="7"/>
        <v>735496</v>
      </c>
      <c r="F20" s="141">
        <v>214861</v>
      </c>
      <c r="G20" s="141">
        <v>0</v>
      </c>
      <c r="H20" s="141">
        <v>207100</v>
      </c>
      <c r="I20" s="141">
        <v>183460</v>
      </c>
      <c r="J20" s="141"/>
      <c r="K20" s="141">
        <v>130075</v>
      </c>
      <c r="L20" s="141">
        <v>1756688</v>
      </c>
      <c r="M20" s="141">
        <f t="shared" si="8"/>
        <v>128585</v>
      </c>
      <c r="N20" s="141">
        <f t="shared" si="9"/>
        <v>5373</v>
      </c>
      <c r="O20" s="141">
        <v>0</v>
      </c>
      <c r="P20" s="141">
        <v>0</v>
      </c>
      <c r="Q20" s="141">
        <v>0</v>
      </c>
      <c r="R20" s="141">
        <v>5373</v>
      </c>
      <c r="S20" s="141"/>
      <c r="T20" s="141">
        <v>0</v>
      </c>
      <c r="U20" s="141">
        <v>123212</v>
      </c>
      <c r="V20" s="141">
        <f t="shared" si="10"/>
        <v>2620769</v>
      </c>
      <c r="W20" s="141">
        <f t="shared" si="11"/>
        <v>740869</v>
      </c>
      <c r="X20" s="141">
        <f t="shared" si="12"/>
        <v>214861</v>
      </c>
      <c r="Y20" s="141">
        <f t="shared" si="13"/>
        <v>0</v>
      </c>
      <c r="Z20" s="141">
        <f t="shared" si="14"/>
        <v>207100</v>
      </c>
      <c r="AA20" s="141">
        <f t="shared" si="15"/>
        <v>188833</v>
      </c>
      <c r="AB20" s="141">
        <f t="shared" si="16"/>
        <v>0</v>
      </c>
      <c r="AC20" s="141">
        <f t="shared" si="17"/>
        <v>130075</v>
      </c>
      <c r="AD20" s="141">
        <f t="shared" si="18"/>
        <v>1879900</v>
      </c>
      <c r="AE20" s="141">
        <f t="shared" si="19"/>
        <v>606439</v>
      </c>
      <c r="AF20" s="141">
        <f t="shared" si="20"/>
        <v>606439</v>
      </c>
      <c r="AG20" s="141">
        <v>0</v>
      </c>
      <c r="AH20" s="141">
        <v>606439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1865258</v>
      </c>
      <c r="AN20" s="141">
        <f t="shared" si="22"/>
        <v>342631</v>
      </c>
      <c r="AO20" s="141">
        <v>103975</v>
      </c>
      <c r="AP20" s="141">
        <v>109123</v>
      </c>
      <c r="AQ20" s="141">
        <v>119313</v>
      </c>
      <c r="AR20" s="141">
        <v>10220</v>
      </c>
      <c r="AS20" s="141">
        <f t="shared" si="23"/>
        <v>442829</v>
      </c>
      <c r="AT20" s="141">
        <v>6962</v>
      </c>
      <c r="AU20" s="141">
        <v>422518</v>
      </c>
      <c r="AV20" s="141">
        <v>13349</v>
      </c>
      <c r="AW20" s="141">
        <v>0</v>
      </c>
      <c r="AX20" s="141">
        <f t="shared" si="24"/>
        <v>1079798</v>
      </c>
      <c r="AY20" s="141">
        <v>410079</v>
      </c>
      <c r="AZ20" s="141">
        <v>597486</v>
      </c>
      <c r="BA20" s="141">
        <v>68978</v>
      </c>
      <c r="BB20" s="141">
        <v>3255</v>
      </c>
      <c r="BC20" s="141">
        <v>0</v>
      </c>
      <c r="BD20" s="141">
        <v>0</v>
      </c>
      <c r="BE20" s="141">
        <v>20487</v>
      </c>
      <c r="BF20" s="141">
        <f t="shared" si="25"/>
        <v>2492184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128318</v>
      </c>
      <c r="BP20" s="141">
        <f t="shared" si="29"/>
        <v>16176</v>
      </c>
      <c r="BQ20" s="141">
        <v>6026</v>
      </c>
      <c r="BR20" s="141">
        <v>0</v>
      </c>
      <c r="BS20" s="141">
        <v>10150</v>
      </c>
      <c r="BT20" s="141">
        <v>0</v>
      </c>
      <c r="BU20" s="141">
        <f t="shared" si="30"/>
        <v>48891</v>
      </c>
      <c r="BV20" s="141">
        <v>0</v>
      </c>
      <c r="BW20" s="141">
        <v>48891</v>
      </c>
      <c r="BX20" s="141">
        <v>0</v>
      </c>
      <c r="BY20" s="141">
        <v>0</v>
      </c>
      <c r="BZ20" s="141">
        <f t="shared" si="31"/>
        <v>63251</v>
      </c>
      <c r="CA20" s="141">
        <v>16622</v>
      </c>
      <c r="CB20" s="141">
        <v>46270</v>
      </c>
      <c r="CC20" s="141">
        <v>359</v>
      </c>
      <c r="CD20" s="141">
        <v>0</v>
      </c>
      <c r="CE20" s="141">
        <v>0</v>
      </c>
      <c r="CF20" s="141">
        <v>0</v>
      </c>
      <c r="CG20" s="141">
        <v>267</v>
      </c>
      <c r="CH20" s="141">
        <f t="shared" si="32"/>
        <v>128585</v>
      </c>
      <c r="CI20" s="141">
        <f t="shared" si="33"/>
        <v>606439</v>
      </c>
      <c r="CJ20" s="141">
        <f t="shared" si="34"/>
        <v>606439</v>
      </c>
      <c r="CK20" s="141">
        <f t="shared" si="35"/>
        <v>0</v>
      </c>
      <c r="CL20" s="141">
        <f t="shared" si="36"/>
        <v>606439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1993576</v>
      </c>
      <c r="CR20" s="141">
        <f t="shared" si="42"/>
        <v>358807</v>
      </c>
      <c r="CS20" s="141">
        <f t="shared" si="43"/>
        <v>110001</v>
      </c>
      <c r="CT20" s="141">
        <f t="shared" si="44"/>
        <v>109123</v>
      </c>
      <c r="CU20" s="141">
        <f t="shared" si="45"/>
        <v>129463</v>
      </c>
      <c r="CV20" s="141">
        <f t="shared" si="46"/>
        <v>10220</v>
      </c>
      <c r="CW20" s="141">
        <f t="shared" si="47"/>
        <v>491720</v>
      </c>
      <c r="CX20" s="141">
        <f t="shared" si="48"/>
        <v>6962</v>
      </c>
      <c r="CY20" s="141">
        <f t="shared" si="49"/>
        <v>471409</v>
      </c>
      <c r="CZ20" s="141">
        <f t="shared" si="50"/>
        <v>13349</v>
      </c>
      <c r="DA20" s="141">
        <f t="shared" si="51"/>
        <v>0</v>
      </c>
      <c r="DB20" s="141">
        <f t="shared" si="52"/>
        <v>1143049</v>
      </c>
      <c r="DC20" s="141">
        <f t="shared" si="53"/>
        <v>426701</v>
      </c>
      <c r="DD20" s="141">
        <f t="shared" si="54"/>
        <v>643756</v>
      </c>
      <c r="DE20" s="141">
        <f t="shared" si="55"/>
        <v>69337</v>
      </c>
      <c r="DF20" s="141">
        <f t="shared" si="56"/>
        <v>3255</v>
      </c>
      <c r="DG20" s="141">
        <f t="shared" si="57"/>
        <v>0</v>
      </c>
      <c r="DH20" s="141">
        <f t="shared" si="58"/>
        <v>0</v>
      </c>
      <c r="DI20" s="141">
        <f t="shared" si="59"/>
        <v>20754</v>
      </c>
      <c r="DJ20" s="141">
        <f t="shared" si="60"/>
        <v>2620769</v>
      </c>
    </row>
    <row r="21" spans="1:114" ht="12" customHeight="1">
      <c r="A21" s="142" t="s">
        <v>89</v>
      </c>
      <c r="B21" s="140" t="s">
        <v>339</v>
      </c>
      <c r="C21" s="142" t="s">
        <v>409</v>
      </c>
      <c r="D21" s="141">
        <f t="shared" si="6"/>
        <v>971978</v>
      </c>
      <c r="E21" s="141">
        <f t="shared" si="7"/>
        <v>380248</v>
      </c>
      <c r="F21" s="141">
        <v>81795</v>
      </c>
      <c r="G21" s="141">
        <v>0</v>
      </c>
      <c r="H21" s="141">
        <v>231400</v>
      </c>
      <c r="I21" s="141">
        <v>51874</v>
      </c>
      <c r="J21" s="141"/>
      <c r="K21" s="141">
        <v>15179</v>
      </c>
      <c r="L21" s="141">
        <v>591730</v>
      </c>
      <c r="M21" s="141">
        <f t="shared" si="8"/>
        <v>171739</v>
      </c>
      <c r="N21" s="141">
        <f t="shared" si="9"/>
        <v>20488</v>
      </c>
      <c r="O21" s="141">
        <v>16440</v>
      </c>
      <c r="P21" s="141">
        <v>4048</v>
      </c>
      <c r="Q21" s="141">
        <v>0</v>
      </c>
      <c r="R21" s="141">
        <v>0</v>
      </c>
      <c r="S21" s="141"/>
      <c r="T21" s="141">
        <v>0</v>
      </c>
      <c r="U21" s="141">
        <v>151251</v>
      </c>
      <c r="V21" s="141">
        <f t="shared" si="10"/>
        <v>1143717</v>
      </c>
      <c r="W21" s="141">
        <f t="shared" si="11"/>
        <v>400736</v>
      </c>
      <c r="X21" s="141">
        <f t="shared" si="12"/>
        <v>98235</v>
      </c>
      <c r="Y21" s="141">
        <f t="shared" si="13"/>
        <v>4048</v>
      </c>
      <c r="Z21" s="141">
        <f t="shared" si="14"/>
        <v>231400</v>
      </c>
      <c r="AA21" s="141">
        <f t="shared" si="15"/>
        <v>51874</v>
      </c>
      <c r="AB21" s="141">
        <f t="shared" si="16"/>
        <v>0</v>
      </c>
      <c r="AC21" s="141">
        <f t="shared" si="17"/>
        <v>15179</v>
      </c>
      <c r="AD21" s="141">
        <f t="shared" si="18"/>
        <v>742981</v>
      </c>
      <c r="AE21" s="141">
        <f t="shared" si="19"/>
        <v>259350</v>
      </c>
      <c r="AF21" s="141">
        <f t="shared" si="20"/>
        <v>259350</v>
      </c>
      <c r="AG21" s="141">
        <v>0</v>
      </c>
      <c r="AH21" s="141">
        <v>259350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709704</v>
      </c>
      <c r="AN21" s="141">
        <f t="shared" si="22"/>
        <v>133668</v>
      </c>
      <c r="AO21" s="141">
        <v>77241</v>
      </c>
      <c r="AP21" s="141">
        <v>6735</v>
      </c>
      <c r="AQ21" s="141">
        <v>43374</v>
      </c>
      <c r="AR21" s="141">
        <v>6318</v>
      </c>
      <c r="AS21" s="141">
        <f t="shared" si="23"/>
        <v>200771</v>
      </c>
      <c r="AT21" s="141">
        <v>9436</v>
      </c>
      <c r="AU21" s="141">
        <v>180397</v>
      </c>
      <c r="AV21" s="141">
        <v>10938</v>
      </c>
      <c r="AW21" s="141">
        <v>0</v>
      </c>
      <c r="AX21" s="141">
        <f t="shared" si="24"/>
        <v>375265</v>
      </c>
      <c r="AY21" s="141">
        <v>195474</v>
      </c>
      <c r="AZ21" s="141">
        <v>110698</v>
      </c>
      <c r="BA21" s="141">
        <v>63578</v>
      </c>
      <c r="BB21" s="141">
        <v>5515</v>
      </c>
      <c r="BC21" s="141">
        <v>0</v>
      </c>
      <c r="BD21" s="141">
        <v>0</v>
      </c>
      <c r="BE21" s="141">
        <v>2924</v>
      </c>
      <c r="BF21" s="141">
        <f t="shared" si="25"/>
        <v>971978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162026</v>
      </c>
      <c r="BP21" s="141">
        <f t="shared" si="29"/>
        <v>8134</v>
      </c>
      <c r="BQ21" s="141">
        <v>8134</v>
      </c>
      <c r="BR21" s="141">
        <v>0</v>
      </c>
      <c r="BS21" s="141">
        <v>0</v>
      </c>
      <c r="BT21" s="141">
        <v>0</v>
      </c>
      <c r="BU21" s="141">
        <f t="shared" si="30"/>
        <v>103072</v>
      </c>
      <c r="BV21" s="141">
        <v>162</v>
      </c>
      <c r="BW21" s="141">
        <v>102910</v>
      </c>
      <c r="BX21" s="141">
        <v>0</v>
      </c>
      <c r="BY21" s="141">
        <v>0</v>
      </c>
      <c r="BZ21" s="141">
        <f t="shared" si="31"/>
        <v>50820</v>
      </c>
      <c r="CA21" s="141">
        <v>0</v>
      </c>
      <c r="CB21" s="141">
        <v>48385</v>
      </c>
      <c r="CC21" s="141">
        <v>0</v>
      </c>
      <c r="CD21" s="141">
        <v>2435</v>
      </c>
      <c r="CE21" s="141">
        <v>0</v>
      </c>
      <c r="CF21" s="141">
        <v>0</v>
      </c>
      <c r="CG21" s="141">
        <v>9713</v>
      </c>
      <c r="CH21" s="141">
        <f t="shared" si="32"/>
        <v>171739</v>
      </c>
      <c r="CI21" s="141">
        <f t="shared" si="33"/>
        <v>259350</v>
      </c>
      <c r="CJ21" s="141">
        <f t="shared" si="34"/>
        <v>259350</v>
      </c>
      <c r="CK21" s="141">
        <f t="shared" si="35"/>
        <v>0</v>
      </c>
      <c r="CL21" s="141">
        <f t="shared" si="36"/>
        <v>259350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871730</v>
      </c>
      <c r="CR21" s="141">
        <f t="shared" si="42"/>
        <v>141802</v>
      </c>
      <c r="CS21" s="141">
        <f t="shared" si="43"/>
        <v>85375</v>
      </c>
      <c r="CT21" s="141">
        <f t="shared" si="44"/>
        <v>6735</v>
      </c>
      <c r="CU21" s="141">
        <f t="shared" si="45"/>
        <v>43374</v>
      </c>
      <c r="CV21" s="141">
        <f t="shared" si="46"/>
        <v>6318</v>
      </c>
      <c r="CW21" s="141">
        <f t="shared" si="47"/>
        <v>303843</v>
      </c>
      <c r="CX21" s="141">
        <f t="shared" si="48"/>
        <v>9598</v>
      </c>
      <c r="CY21" s="141">
        <f t="shared" si="49"/>
        <v>283307</v>
      </c>
      <c r="CZ21" s="141">
        <f t="shared" si="50"/>
        <v>10938</v>
      </c>
      <c r="DA21" s="141">
        <f t="shared" si="51"/>
        <v>0</v>
      </c>
      <c r="DB21" s="141">
        <f t="shared" si="52"/>
        <v>426085</v>
      </c>
      <c r="DC21" s="141">
        <f t="shared" si="53"/>
        <v>195474</v>
      </c>
      <c r="DD21" s="141">
        <f t="shared" si="54"/>
        <v>159083</v>
      </c>
      <c r="DE21" s="141">
        <f t="shared" si="55"/>
        <v>63578</v>
      </c>
      <c r="DF21" s="141">
        <f t="shared" si="56"/>
        <v>7950</v>
      </c>
      <c r="DG21" s="141">
        <f t="shared" si="57"/>
        <v>0</v>
      </c>
      <c r="DH21" s="141">
        <f t="shared" si="58"/>
        <v>0</v>
      </c>
      <c r="DI21" s="141">
        <f t="shared" si="59"/>
        <v>12637</v>
      </c>
      <c r="DJ21" s="141">
        <f t="shared" si="60"/>
        <v>1143717</v>
      </c>
    </row>
    <row r="22" spans="1:114" ht="12" customHeight="1">
      <c r="A22" s="142" t="s">
        <v>89</v>
      </c>
      <c r="B22" s="140" t="s">
        <v>340</v>
      </c>
      <c r="C22" s="142" t="s">
        <v>410</v>
      </c>
      <c r="D22" s="141">
        <f t="shared" si="6"/>
        <v>1360919</v>
      </c>
      <c r="E22" s="141">
        <f t="shared" si="7"/>
        <v>29643</v>
      </c>
      <c r="F22" s="141">
        <v>0</v>
      </c>
      <c r="G22" s="141">
        <v>0</v>
      </c>
      <c r="H22" s="141">
        <v>0</v>
      </c>
      <c r="I22" s="141">
        <v>18236</v>
      </c>
      <c r="J22" s="141"/>
      <c r="K22" s="141">
        <v>11407</v>
      </c>
      <c r="L22" s="141">
        <v>1331276</v>
      </c>
      <c r="M22" s="141">
        <f t="shared" si="8"/>
        <v>229779</v>
      </c>
      <c r="N22" s="141">
        <f t="shared" si="9"/>
        <v>13393</v>
      </c>
      <c r="O22" s="141">
        <v>0</v>
      </c>
      <c r="P22" s="141">
        <v>0</v>
      </c>
      <c r="Q22" s="141">
        <v>0</v>
      </c>
      <c r="R22" s="141">
        <v>13393</v>
      </c>
      <c r="S22" s="141"/>
      <c r="T22" s="141">
        <v>0</v>
      </c>
      <c r="U22" s="141">
        <v>216386</v>
      </c>
      <c r="V22" s="141">
        <f t="shared" si="10"/>
        <v>1590698</v>
      </c>
      <c r="W22" s="141">
        <f t="shared" si="11"/>
        <v>43036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31629</v>
      </c>
      <c r="AB22" s="141">
        <f t="shared" si="16"/>
        <v>0</v>
      </c>
      <c r="AC22" s="141">
        <f t="shared" si="17"/>
        <v>11407</v>
      </c>
      <c r="AD22" s="141">
        <f t="shared" si="18"/>
        <v>1547662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55078</v>
      </c>
      <c r="AM22" s="141">
        <f t="shared" si="21"/>
        <v>818256</v>
      </c>
      <c r="AN22" s="141">
        <f t="shared" si="22"/>
        <v>67308</v>
      </c>
      <c r="AO22" s="141">
        <v>59518</v>
      </c>
      <c r="AP22" s="141">
        <v>7790</v>
      </c>
      <c r="AQ22" s="141">
        <v>0</v>
      </c>
      <c r="AR22" s="141">
        <v>0</v>
      </c>
      <c r="AS22" s="141">
        <f t="shared" si="23"/>
        <v>1131</v>
      </c>
      <c r="AT22" s="141">
        <v>1131</v>
      </c>
      <c r="AU22" s="141">
        <v>0</v>
      </c>
      <c r="AV22" s="141">
        <v>0</v>
      </c>
      <c r="AW22" s="141">
        <v>0</v>
      </c>
      <c r="AX22" s="141">
        <f t="shared" si="24"/>
        <v>749817</v>
      </c>
      <c r="AY22" s="141">
        <v>493879</v>
      </c>
      <c r="AZ22" s="141">
        <v>250966</v>
      </c>
      <c r="BA22" s="141">
        <v>930</v>
      </c>
      <c r="BB22" s="141">
        <v>4042</v>
      </c>
      <c r="BC22" s="141">
        <v>487585</v>
      </c>
      <c r="BD22" s="141">
        <v>0</v>
      </c>
      <c r="BE22" s="141">
        <v>0</v>
      </c>
      <c r="BF22" s="141">
        <f t="shared" si="25"/>
        <v>818256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45329</v>
      </c>
      <c r="BP22" s="141">
        <f t="shared" si="29"/>
        <v>31958</v>
      </c>
      <c r="BQ22" s="141">
        <v>31958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13371</v>
      </c>
      <c r="CA22" s="141">
        <v>13371</v>
      </c>
      <c r="CB22" s="141">
        <v>0</v>
      </c>
      <c r="CC22" s="141">
        <v>0</v>
      </c>
      <c r="CD22" s="141">
        <v>0</v>
      </c>
      <c r="CE22" s="141">
        <v>184450</v>
      </c>
      <c r="CF22" s="141">
        <v>0</v>
      </c>
      <c r="CG22" s="141">
        <v>0</v>
      </c>
      <c r="CH22" s="141">
        <f t="shared" si="32"/>
        <v>45329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55078</v>
      </c>
      <c r="CQ22" s="141">
        <f t="shared" si="41"/>
        <v>863585</v>
      </c>
      <c r="CR22" s="141">
        <f t="shared" si="42"/>
        <v>99266</v>
      </c>
      <c r="CS22" s="141">
        <f t="shared" si="43"/>
        <v>91476</v>
      </c>
      <c r="CT22" s="141">
        <f t="shared" si="44"/>
        <v>7790</v>
      </c>
      <c r="CU22" s="141">
        <f t="shared" si="45"/>
        <v>0</v>
      </c>
      <c r="CV22" s="141">
        <f t="shared" si="46"/>
        <v>0</v>
      </c>
      <c r="CW22" s="141">
        <f t="shared" si="47"/>
        <v>1131</v>
      </c>
      <c r="CX22" s="141">
        <f t="shared" si="48"/>
        <v>1131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763188</v>
      </c>
      <c r="DC22" s="141">
        <f t="shared" si="53"/>
        <v>507250</v>
      </c>
      <c r="DD22" s="141">
        <f t="shared" si="54"/>
        <v>250966</v>
      </c>
      <c r="DE22" s="141">
        <f t="shared" si="55"/>
        <v>930</v>
      </c>
      <c r="DF22" s="141">
        <f t="shared" si="56"/>
        <v>4042</v>
      </c>
      <c r="DG22" s="141">
        <f t="shared" si="57"/>
        <v>672035</v>
      </c>
      <c r="DH22" s="141">
        <f t="shared" si="58"/>
        <v>0</v>
      </c>
      <c r="DI22" s="141">
        <f t="shared" si="59"/>
        <v>0</v>
      </c>
      <c r="DJ22" s="141">
        <f t="shared" si="60"/>
        <v>863585</v>
      </c>
    </row>
    <row r="23" spans="1:114" ht="12" customHeight="1">
      <c r="A23" s="142" t="s">
        <v>89</v>
      </c>
      <c r="B23" s="140" t="s">
        <v>341</v>
      </c>
      <c r="C23" s="142" t="s">
        <v>411</v>
      </c>
      <c r="D23" s="141">
        <f t="shared" si="6"/>
        <v>1789467</v>
      </c>
      <c r="E23" s="141">
        <f t="shared" si="7"/>
        <v>184504</v>
      </c>
      <c r="F23" s="141">
        <v>0</v>
      </c>
      <c r="G23" s="141">
        <v>0</v>
      </c>
      <c r="H23" s="141">
        <v>0</v>
      </c>
      <c r="I23" s="141">
        <v>2404</v>
      </c>
      <c r="J23" s="141"/>
      <c r="K23" s="141">
        <v>182100</v>
      </c>
      <c r="L23" s="141">
        <v>1604963</v>
      </c>
      <c r="M23" s="141">
        <f t="shared" si="8"/>
        <v>233266</v>
      </c>
      <c r="N23" s="141">
        <f t="shared" si="9"/>
        <v>1436</v>
      </c>
      <c r="O23" s="141">
        <v>0</v>
      </c>
      <c r="P23" s="141">
        <v>0</v>
      </c>
      <c r="Q23" s="141">
        <v>0</v>
      </c>
      <c r="R23" s="141">
        <v>1436</v>
      </c>
      <c r="S23" s="141"/>
      <c r="T23" s="141">
        <v>0</v>
      </c>
      <c r="U23" s="141">
        <v>231830</v>
      </c>
      <c r="V23" s="141">
        <f t="shared" si="10"/>
        <v>2022733</v>
      </c>
      <c r="W23" s="141">
        <f t="shared" si="11"/>
        <v>185940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3840</v>
      </c>
      <c r="AB23" s="141">
        <f t="shared" si="16"/>
        <v>0</v>
      </c>
      <c r="AC23" s="141">
        <f t="shared" si="17"/>
        <v>182100</v>
      </c>
      <c r="AD23" s="141">
        <f t="shared" si="18"/>
        <v>1836793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324718</v>
      </c>
      <c r="AM23" s="141">
        <f t="shared" si="21"/>
        <v>429266</v>
      </c>
      <c r="AN23" s="141">
        <f t="shared" si="22"/>
        <v>57913</v>
      </c>
      <c r="AO23" s="141">
        <v>45913</v>
      </c>
      <c r="AP23" s="141">
        <v>12000</v>
      </c>
      <c r="AQ23" s="141">
        <v>0</v>
      </c>
      <c r="AR23" s="141">
        <v>0</v>
      </c>
      <c r="AS23" s="141">
        <f t="shared" si="23"/>
        <v>4515</v>
      </c>
      <c r="AT23" s="141">
        <v>0</v>
      </c>
      <c r="AU23" s="141">
        <v>0</v>
      </c>
      <c r="AV23" s="141">
        <v>4515</v>
      </c>
      <c r="AW23" s="141">
        <v>0</v>
      </c>
      <c r="AX23" s="141">
        <f t="shared" si="24"/>
        <v>366838</v>
      </c>
      <c r="AY23" s="141">
        <v>366838</v>
      </c>
      <c r="AZ23" s="141">
        <v>0</v>
      </c>
      <c r="BA23" s="141">
        <v>0</v>
      </c>
      <c r="BB23" s="141">
        <v>0</v>
      </c>
      <c r="BC23" s="141">
        <v>979107</v>
      </c>
      <c r="BD23" s="141">
        <v>0</v>
      </c>
      <c r="BE23" s="141">
        <v>56376</v>
      </c>
      <c r="BF23" s="141">
        <f t="shared" si="25"/>
        <v>485642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115363</v>
      </c>
      <c r="BP23" s="141">
        <f t="shared" si="29"/>
        <v>76441</v>
      </c>
      <c r="BQ23" s="141">
        <v>49440</v>
      </c>
      <c r="BR23" s="141">
        <v>0</v>
      </c>
      <c r="BS23" s="141">
        <v>27001</v>
      </c>
      <c r="BT23" s="141">
        <v>0</v>
      </c>
      <c r="BU23" s="141">
        <f t="shared" si="30"/>
        <v>37457</v>
      </c>
      <c r="BV23" s="141">
        <v>0</v>
      </c>
      <c r="BW23" s="141">
        <v>36600</v>
      </c>
      <c r="BX23" s="141">
        <v>857</v>
      </c>
      <c r="BY23" s="141">
        <v>0</v>
      </c>
      <c r="BZ23" s="141">
        <f t="shared" si="31"/>
        <v>1465</v>
      </c>
      <c r="CA23" s="141">
        <v>0</v>
      </c>
      <c r="CB23" s="141">
        <v>0</v>
      </c>
      <c r="CC23" s="141">
        <v>0</v>
      </c>
      <c r="CD23" s="141">
        <v>1465</v>
      </c>
      <c r="CE23" s="141">
        <v>0</v>
      </c>
      <c r="CF23" s="141">
        <v>0</v>
      </c>
      <c r="CG23" s="141">
        <v>117903</v>
      </c>
      <c r="CH23" s="141">
        <f t="shared" si="32"/>
        <v>233266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324718</v>
      </c>
      <c r="CQ23" s="141">
        <f t="shared" si="41"/>
        <v>544629</v>
      </c>
      <c r="CR23" s="141">
        <f t="shared" si="42"/>
        <v>134354</v>
      </c>
      <c r="CS23" s="141">
        <f t="shared" si="43"/>
        <v>95353</v>
      </c>
      <c r="CT23" s="141">
        <f t="shared" si="44"/>
        <v>12000</v>
      </c>
      <c r="CU23" s="141">
        <f t="shared" si="45"/>
        <v>27001</v>
      </c>
      <c r="CV23" s="141">
        <f t="shared" si="46"/>
        <v>0</v>
      </c>
      <c r="CW23" s="141">
        <f t="shared" si="47"/>
        <v>41972</v>
      </c>
      <c r="CX23" s="141">
        <f t="shared" si="48"/>
        <v>0</v>
      </c>
      <c r="CY23" s="141">
        <f t="shared" si="49"/>
        <v>36600</v>
      </c>
      <c r="CZ23" s="141">
        <f t="shared" si="50"/>
        <v>5372</v>
      </c>
      <c r="DA23" s="141">
        <f t="shared" si="51"/>
        <v>0</v>
      </c>
      <c r="DB23" s="141">
        <f t="shared" si="52"/>
        <v>368303</v>
      </c>
      <c r="DC23" s="141">
        <f t="shared" si="53"/>
        <v>366838</v>
      </c>
      <c r="DD23" s="141">
        <f t="shared" si="54"/>
        <v>0</v>
      </c>
      <c r="DE23" s="141">
        <f t="shared" si="55"/>
        <v>0</v>
      </c>
      <c r="DF23" s="141">
        <f t="shared" si="56"/>
        <v>1465</v>
      </c>
      <c r="DG23" s="141">
        <f t="shared" si="57"/>
        <v>979107</v>
      </c>
      <c r="DH23" s="141">
        <f t="shared" si="58"/>
        <v>0</v>
      </c>
      <c r="DI23" s="141">
        <f t="shared" si="59"/>
        <v>174279</v>
      </c>
      <c r="DJ23" s="141">
        <f t="shared" si="60"/>
        <v>718908</v>
      </c>
    </row>
    <row r="24" spans="1:114" ht="12" customHeight="1">
      <c r="A24" s="142" t="s">
        <v>89</v>
      </c>
      <c r="B24" s="140" t="s">
        <v>342</v>
      </c>
      <c r="C24" s="142" t="s">
        <v>412</v>
      </c>
      <c r="D24" s="141">
        <f t="shared" si="6"/>
        <v>2406218</v>
      </c>
      <c r="E24" s="141">
        <f t="shared" si="7"/>
        <v>458702</v>
      </c>
      <c r="F24" s="141">
        <v>0</v>
      </c>
      <c r="G24" s="141">
        <v>0</v>
      </c>
      <c r="H24" s="141">
        <v>0</v>
      </c>
      <c r="I24" s="141">
        <v>293410</v>
      </c>
      <c r="J24" s="141"/>
      <c r="K24" s="141">
        <v>165292</v>
      </c>
      <c r="L24" s="141">
        <v>1947516</v>
      </c>
      <c r="M24" s="141">
        <f t="shared" si="8"/>
        <v>231810</v>
      </c>
      <c r="N24" s="141">
        <f t="shared" si="9"/>
        <v>12166</v>
      </c>
      <c r="O24" s="141">
        <v>0</v>
      </c>
      <c r="P24" s="141">
        <v>0</v>
      </c>
      <c r="Q24" s="141">
        <v>0</v>
      </c>
      <c r="R24" s="141">
        <v>12166</v>
      </c>
      <c r="S24" s="141"/>
      <c r="T24" s="141">
        <v>0</v>
      </c>
      <c r="U24" s="141">
        <v>219644</v>
      </c>
      <c r="V24" s="141">
        <f t="shared" si="10"/>
        <v>2638028</v>
      </c>
      <c r="W24" s="141">
        <f t="shared" si="11"/>
        <v>470868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305576</v>
      </c>
      <c r="AB24" s="141">
        <f t="shared" si="16"/>
        <v>0</v>
      </c>
      <c r="AC24" s="141">
        <f t="shared" si="17"/>
        <v>165292</v>
      </c>
      <c r="AD24" s="141">
        <f t="shared" si="18"/>
        <v>2167160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2376177</v>
      </c>
      <c r="AN24" s="141">
        <f t="shared" si="22"/>
        <v>471125</v>
      </c>
      <c r="AO24" s="141">
        <v>85745</v>
      </c>
      <c r="AP24" s="141">
        <v>205410</v>
      </c>
      <c r="AQ24" s="141">
        <v>179970</v>
      </c>
      <c r="AR24" s="141">
        <v>0</v>
      </c>
      <c r="AS24" s="141">
        <f t="shared" si="23"/>
        <v>300800</v>
      </c>
      <c r="AT24" s="141">
        <v>34135</v>
      </c>
      <c r="AU24" s="141">
        <v>266665</v>
      </c>
      <c r="AV24" s="141">
        <v>0</v>
      </c>
      <c r="AW24" s="141">
        <v>0</v>
      </c>
      <c r="AX24" s="141">
        <f t="shared" si="24"/>
        <v>1604252</v>
      </c>
      <c r="AY24" s="141">
        <v>565751</v>
      </c>
      <c r="AZ24" s="141">
        <v>814993</v>
      </c>
      <c r="BA24" s="141">
        <v>223508</v>
      </c>
      <c r="BB24" s="141">
        <v>0</v>
      </c>
      <c r="BC24" s="141">
        <v>0</v>
      </c>
      <c r="BD24" s="141">
        <v>0</v>
      </c>
      <c r="BE24" s="141">
        <v>30041</v>
      </c>
      <c r="BF24" s="141">
        <f t="shared" si="25"/>
        <v>2406218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21747</v>
      </c>
      <c r="BP24" s="141">
        <f t="shared" si="29"/>
        <v>7811</v>
      </c>
      <c r="BQ24" s="141">
        <v>7811</v>
      </c>
      <c r="BR24" s="141">
        <v>0</v>
      </c>
      <c r="BS24" s="141">
        <v>0</v>
      </c>
      <c r="BT24" s="141">
        <v>0</v>
      </c>
      <c r="BU24" s="141">
        <f t="shared" si="30"/>
        <v>13936</v>
      </c>
      <c r="BV24" s="141">
        <v>13936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210063</v>
      </c>
      <c r="CF24" s="141">
        <v>0</v>
      </c>
      <c r="CG24" s="141">
        <v>0</v>
      </c>
      <c r="CH24" s="141">
        <f t="shared" si="32"/>
        <v>21747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2397924</v>
      </c>
      <c r="CR24" s="141">
        <f t="shared" si="42"/>
        <v>478936</v>
      </c>
      <c r="CS24" s="141">
        <f t="shared" si="43"/>
        <v>93556</v>
      </c>
      <c r="CT24" s="141">
        <f t="shared" si="44"/>
        <v>205410</v>
      </c>
      <c r="CU24" s="141">
        <f t="shared" si="45"/>
        <v>179970</v>
      </c>
      <c r="CV24" s="141">
        <f t="shared" si="46"/>
        <v>0</v>
      </c>
      <c r="CW24" s="141">
        <f t="shared" si="47"/>
        <v>314736</v>
      </c>
      <c r="CX24" s="141">
        <f t="shared" si="48"/>
        <v>48071</v>
      </c>
      <c r="CY24" s="141">
        <f t="shared" si="49"/>
        <v>266665</v>
      </c>
      <c r="CZ24" s="141">
        <f t="shared" si="50"/>
        <v>0</v>
      </c>
      <c r="DA24" s="141">
        <f t="shared" si="51"/>
        <v>0</v>
      </c>
      <c r="DB24" s="141">
        <f t="shared" si="52"/>
        <v>1604252</v>
      </c>
      <c r="DC24" s="141">
        <f t="shared" si="53"/>
        <v>565751</v>
      </c>
      <c r="DD24" s="141">
        <f t="shared" si="54"/>
        <v>814993</v>
      </c>
      <c r="DE24" s="141">
        <f t="shared" si="55"/>
        <v>223508</v>
      </c>
      <c r="DF24" s="141">
        <f t="shared" si="56"/>
        <v>0</v>
      </c>
      <c r="DG24" s="141">
        <f t="shared" si="57"/>
        <v>210063</v>
      </c>
      <c r="DH24" s="141">
        <f t="shared" si="58"/>
        <v>0</v>
      </c>
      <c r="DI24" s="141">
        <f t="shared" si="59"/>
        <v>30041</v>
      </c>
      <c r="DJ24" s="141">
        <f t="shared" si="60"/>
        <v>2427965</v>
      </c>
    </row>
    <row r="25" spans="1:114" ht="12" customHeight="1">
      <c r="A25" s="142" t="s">
        <v>89</v>
      </c>
      <c r="B25" s="140" t="s">
        <v>343</v>
      </c>
      <c r="C25" s="142" t="s">
        <v>413</v>
      </c>
      <c r="D25" s="141">
        <f t="shared" si="6"/>
        <v>2561776</v>
      </c>
      <c r="E25" s="141">
        <f t="shared" si="7"/>
        <v>674703</v>
      </c>
      <c r="F25" s="141">
        <v>0</v>
      </c>
      <c r="G25" s="141">
        <v>0</v>
      </c>
      <c r="H25" s="141">
        <v>308400</v>
      </c>
      <c r="I25" s="141">
        <v>194265</v>
      </c>
      <c r="J25" s="141"/>
      <c r="K25" s="141">
        <v>172038</v>
      </c>
      <c r="L25" s="141">
        <v>1887073</v>
      </c>
      <c r="M25" s="141">
        <f t="shared" si="8"/>
        <v>91396</v>
      </c>
      <c r="N25" s="141">
        <f t="shared" si="9"/>
        <v>16625</v>
      </c>
      <c r="O25" s="141">
        <v>0</v>
      </c>
      <c r="P25" s="141">
        <v>0</v>
      </c>
      <c r="Q25" s="141">
        <v>0</v>
      </c>
      <c r="R25" s="141">
        <v>16625</v>
      </c>
      <c r="S25" s="141"/>
      <c r="T25" s="141">
        <v>0</v>
      </c>
      <c r="U25" s="141">
        <v>74771</v>
      </c>
      <c r="V25" s="141">
        <f t="shared" si="10"/>
        <v>2653172</v>
      </c>
      <c r="W25" s="141">
        <f t="shared" si="11"/>
        <v>691328</v>
      </c>
      <c r="X25" s="141">
        <f t="shared" si="12"/>
        <v>0</v>
      </c>
      <c r="Y25" s="141">
        <f t="shared" si="13"/>
        <v>0</v>
      </c>
      <c r="Z25" s="141">
        <f t="shared" si="14"/>
        <v>308400</v>
      </c>
      <c r="AA25" s="141">
        <f t="shared" si="15"/>
        <v>210890</v>
      </c>
      <c r="AB25" s="141">
        <f t="shared" si="16"/>
        <v>0</v>
      </c>
      <c r="AC25" s="141">
        <f t="shared" si="17"/>
        <v>172038</v>
      </c>
      <c r="AD25" s="141">
        <f t="shared" si="18"/>
        <v>1961844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92130</v>
      </c>
      <c r="AM25" s="141">
        <f t="shared" si="21"/>
        <v>1235763</v>
      </c>
      <c r="AN25" s="141">
        <f t="shared" si="22"/>
        <v>167563</v>
      </c>
      <c r="AO25" s="141">
        <v>167563</v>
      </c>
      <c r="AP25" s="141">
        <v>0</v>
      </c>
      <c r="AQ25" s="141">
        <v>0</v>
      </c>
      <c r="AR25" s="141">
        <v>0</v>
      </c>
      <c r="AS25" s="141">
        <f t="shared" si="23"/>
        <v>14239</v>
      </c>
      <c r="AT25" s="141">
        <v>8336</v>
      </c>
      <c r="AU25" s="141">
        <v>5903</v>
      </c>
      <c r="AV25" s="141">
        <v>0</v>
      </c>
      <c r="AW25" s="141">
        <v>0</v>
      </c>
      <c r="AX25" s="141">
        <f t="shared" si="24"/>
        <v>1053961</v>
      </c>
      <c r="AY25" s="141">
        <v>824332</v>
      </c>
      <c r="AZ25" s="141">
        <v>168710</v>
      </c>
      <c r="BA25" s="141">
        <v>60919</v>
      </c>
      <c r="BB25" s="141">
        <v>0</v>
      </c>
      <c r="BC25" s="141">
        <v>1233883</v>
      </c>
      <c r="BD25" s="141">
        <v>0</v>
      </c>
      <c r="BE25" s="141">
        <v>0</v>
      </c>
      <c r="BF25" s="141">
        <f t="shared" si="25"/>
        <v>1235763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26667</v>
      </c>
      <c r="BP25" s="141">
        <f t="shared" si="29"/>
        <v>7285</v>
      </c>
      <c r="BQ25" s="141">
        <v>7285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19382</v>
      </c>
      <c r="CA25" s="141">
        <v>19382</v>
      </c>
      <c r="CB25" s="141">
        <v>0</v>
      </c>
      <c r="CC25" s="141">
        <v>0</v>
      </c>
      <c r="CD25" s="141">
        <v>0</v>
      </c>
      <c r="CE25" s="141">
        <v>64058</v>
      </c>
      <c r="CF25" s="141">
        <v>0</v>
      </c>
      <c r="CG25" s="141">
        <v>671</v>
      </c>
      <c r="CH25" s="141">
        <f t="shared" si="32"/>
        <v>27338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92130</v>
      </c>
      <c r="CQ25" s="141">
        <f t="shared" si="41"/>
        <v>1262430</v>
      </c>
      <c r="CR25" s="141">
        <f t="shared" si="42"/>
        <v>174848</v>
      </c>
      <c r="CS25" s="141">
        <f t="shared" si="43"/>
        <v>174848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14239</v>
      </c>
      <c r="CX25" s="141">
        <f t="shared" si="48"/>
        <v>8336</v>
      </c>
      <c r="CY25" s="141">
        <f t="shared" si="49"/>
        <v>5903</v>
      </c>
      <c r="CZ25" s="141">
        <f t="shared" si="50"/>
        <v>0</v>
      </c>
      <c r="DA25" s="141">
        <f t="shared" si="51"/>
        <v>0</v>
      </c>
      <c r="DB25" s="141">
        <f t="shared" si="52"/>
        <v>1073343</v>
      </c>
      <c r="DC25" s="141">
        <f t="shared" si="53"/>
        <v>843714</v>
      </c>
      <c r="DD25" s="141">
        <f t="shared" si="54"/>
        <v>168710</v>
      </c>
      <c r="DE25" s="141">
        <f t="shared" si="55"/>
        <v>60919</v>
      </c>
      <c r="DF25" s="141">
        <f t="shared" si="56"/>
        <v>0</v>
      </c>
      <c r="DG25" s="141">
        <f t="shared" si="57"/>
        <v>1297941</v>
      </c>
      <c r="DH25" s="141">
        <f t="shared" si="58"/>
        <v>0</v>
      </c>
      <c r="DI25" s="141">
        <f t="shared" si="59"/>
        <v>671</v>
      </c>
      <c r="DJ25" s="141">
        <f t="shared" si="60"/>
        <v>1263101</v>
      </c>
    </row>
    <row r="26" spans="1:114" ht="12" customHeight="1">
      <c r="A26" s="142" t="s">
        <v>89</v>
      </c>
      <c r="B26" s="140" t="s">
        <v>344</v>
      </c>
      <c r="C26" s="142" t="s">
        <v>414</v>
      </c>
      <c r="D26" s="141">
        <f t="shared" si="6"/>
        <v>3342595</v>
      </c>
      <c r="E26" s="141">
        <f t="shared" si="7"/>
        <v>138972</v>
      </c>
      <c r="F26" s="141">
        <v>0</v>
      </c>
      <c r="G26" s="141">
        <v>0</v>
      </c>
      <c r="H26" s="141">
        <v>0</v>
      </c>
      <c r="I26" s="141">
        <v>30657</v>
      </c>
      <c r="J26" s="141"/>
      <c r="K26" s="141">
        <v>108315</v>
      </c>
      <c r="L26" s="141">
        <v>3203623</v>
      </c>
      <c r="M26" s="141">
        <f t="shared" si="8"/>
        <v>205898</v>
      </c>
      <c r="N26" s="141">
        <f t="shared" si="9"/>
        <v>50558</v>
      </c>
      <c r="O26" s="141">
        <v>6295</v>
      </c>
      <c r="P26" s="141">
        <v>7074</v>
      </c>
      <c r="Q26" s="141">
        <v>0</v>
      </c>
      <c r="R26" s="141">
        <v>37185</v>
      </c>
      <c r="S26" s="141"/>
      <c r="T26" s="141">
        <v>4</v>
      </c>
      <c r="U26" s="141">
        <v>155340</v>
      </c>
      <c r="V26" s="141">
        <f t="shared" si="10"/>
        <v>3548493</v>
      </c>
      <c r="W26" s="141">
        <f t="shared" si="11"/>
        <v>189530</v>
      </c>
      <c r="X26" s="141">
        <f t="shared" si="12"/>
        <v>6295</v>
      </c>
      <c r="Y26" s="141">
        <f t="shared" si="13"/>
        <v>7074</v>
      </c>
      <c r="Z26" s="141">
        <f t="shared" si="14"/>
        <v>0</v>
      </c>
      <c r="AA26" s="141">
        <f t="shared" si="15"/>
        <v>67842</v>
      </c>
      <c r="AB26" s="141">
        <f t="shared" si="16"/>
        <v>0</v>
      </c>
      <c r="AC26" s="141">
        <f t="shared" si="17"/>
        <v>108319</v>
      </c>
      <c r="AD26" s="141">
        <f t="shared" si="18"/>
        <v>3358963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118347</v>
      </c>
      <c r="AM26" s="141">
        <f t="shared" si="21"/>
        <v>1454383</v>
      </c>
      <c r="AN26" s="141">
        <f t="shared" si="22"/>
        <v>474559</v>
      </c>
      <c r="AO26" s="141">
        <v>148250</v>
      </c>
      <c r="AP26" s="141">
        <v>282483</v>
      </c>
      <c r="AQ26" s="141">
        <v>43826</v>
      </c>
      <c r="AR26" s="141">
        <v>0</v>
      </c>
      <c r="AS26" s="141">
        <f t="shared" si="23"/>
        <v>150664</v>
      </c>
      <c r="AT26" s="141">
        <v>18559</v>
      </c>
      <c r="AU26" s="141">
        <v>98164</v>
      </c>
      <c r="AV26" s="141">
        <v>33941</v>
      </c>
      <c r="AW26" s="141">
        <v>0</v>
      </c>
      <c r="AX26" s="141">
        <f t="shared" si="24"/>
        <v>829160</v>
      </c>
      <c r="AY26" s="141">
        <v>638168</v>
      </c>
      <c r="AZ26" s="141">
        <v>190992</v>
      </c>
      <c r="BA26" s="141">
        <v>0</v>
      </c>
      <c r="BB26" s="141">
        <v>0</v>
      </c>
      <c r="BC26" s="141">
        <v>1585012</v>
      </c>
      <c r="BD26" s="141">
        <v>0</v>
      </c>
      <c r="BE26" s="141">
        <v>184853</v>
      </c>
      <c r="BF26" s="141">
        <f t="shared" si="25"/>
        <v>1639236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68816</v>
      </c>
      <c r="BP26" s="141">
        <f t="shared" si="29"/>
        <v>29218</v>
      </c>
      <c r="BQ26" s="141">
        <v>29218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39598</v>
      </c>
      <c r="CA26" s="141">
        <v>39598</v>
      </c>
      <c r="CB26" s="141">
        <v>0</v>
      </c>
      <c r="CC26" s="141">
        <v>0</v>
      </c>
      <c r="CD26" s="141">
        <v>0</v>
      </c>
      <c r="CE26" s="141">
        <v>115819</v>
      </c>
      <c r="CF26" s="141">
        <v>0</v>
      </c>
      <c r="CG26" s="141">
        <v>21263</v>
      </c>
      <c r="CH26" s="141">
        <f t="shared" si="32"/>
        <v>90079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118347</v>
      </c>
      <c r="CQ26" s="141">
        <f t="shared" si="41"/>
        <v>1523199</v>
      </c>
      <c r="CR26" s="141">
        <f t="shared" si="42"/>
        <v>503777</v>
      </c>
      <c r="CS26" s="141">
        <f t="shared" si="43"/>
        <v>177468</v>
      </c>
      <c r="CT26" s="141">
        <f t="shared" si="44"/>
        <v>282483</v>
      </c>
      <c r="CU26" s="141">
        <f t="shared" si="45"/>
        <v>43826</v>
      </c>
      <c r="CV26" s="141">
        <f t="shared" si="46"/>
        <v>0</v>
      </c>
      <c r="CW26" s="141">
        <f t="shared" si="47"/>
        <v>150664</v>
      </c>
      <c r="CX26" s="141">
        <f t="shared" si="48"/>
        <v>18559</v>
      </c>
      <c r="CY26" s="141">
        <f t="shared" si="49"/>
        <v>98164</v>
      </c>
      <c r="CZ26" s="141">
        <f t="shared" si="50"/>
        <v>33941</v>
      </c>
      <c r="DA26" s="141">
        <f t="shared" si="51"/>
        <v>0</v>
      </c>
      <c r="DB26" s="141">
        <f t="shared" si="52"/>
        <v>868758</v>
      </c>
      <c r="DC26" s="141">
        <f t="shared" si="53"/>
        <v>677766</v>
      </c>
      <c r="DD26" s="141">
        <f t="shared" si="54"/>
        <v>190992</v>
      </c>
      <c r="DE26" s="141">
        <f t="shared" si="55"/>
        <v>0</v>
      </c>
      <c r="DF26" s="141">
        <f t="shared" si="56"/>
        <v>0</v>
      </c>
      <c r="DG26" s="141">
        <f t="shared" si="57"/>
        <v>1700831</v>
      </c>
      <c r="DH26" s="141">
        <f t="shared" si="58"/>
        <v>0</v>
      </c>
      <c r="DI26" s="141">
        <f t="shared" si="59"/>
        <v>206116</v>
      </c>
      <c r="DJ26" s="141">
        <f t="shared" si="60"/>
        <v>1729315</v>
      </c>
    </row>
    <row r="27" spans="1:114" ht="12" customHeight="1">
      <c r="A27" s="142" t="s">
        <v>89</v>
      </c>
      <c r="B27" s="140" t="s">
        <v>345</v>
      </c>
      <c r="C27" s="142" t="s">
        <v>415</v>
      </c>
      <c r="D27" s="141">
        <f t="shared" si="6"/>
        <v>865577</v>
      </c>
      <c r="E27" s="141">
        <f t="shared" si="7"/>
        <v>42398</v>
      </c>
      <c r="F27" s="141">
        <v>0</v>
      </c>
      <c r="G27" s="141">
        <v>0</v>
      </c>
      <c r="H27" s="141">
        <v>0</v>
      </c>
      <c r="I27" s="141">
        <v>14709</v>
      </c>
      <c r="J27" s="141"/>
      <c r="K27" s="141">
        <v>27689</v>
      </c>
      <c r="L27" s="141">
        <v>823179</v>
      </c>
      <c r="M27" s="141">
        <f t="shared" si="8"/>
        <v>43235</v>
      </c>
      <c r="N27" s="141">
        <f t="shared" si="9"/>
        <v>2349</v>
      </c>
      <c r="O27" s="141">
        <v>0</v>
      </c>
      <c r="P27" s="141">
        <v>0</v>
      </c>
      <c r="Q27" s="141">
        <v>0</v>
      </c>
      <c r="R27" s="141">
        <v>2337</v>
      </c>
      <c r="S27" s="141"/>
      <c r="T27" s="141">
        <v>12</v>
      </c>
      <c r="U27" s="141">
        <v>40886</v>
      </c>
      <c r="V27" s="141">
        <f t="shared" si="10"/>
        <v>908812</v>
      </c>
      <c r="W27" s="141">
        <f t="shared" si="11"/>
        <v>44747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17046</v>
      </c>
      <c r="AB27" s="141">
        <f t="shared" si="16"/>
        <v>0</v>
      </c>
      <c r="AC27" s="141">
        <f t="shared" si="17"/>
        <v>27701</v>
      </c>
      <c r="AD27" s="141">
        <f t="shared" si="18"/>
        <v>864065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334203</v>
      </c>
      <c r="AN27" s="141">
        <f t="shared" si="22"/>
        <v>23145</v>
      </c>
      <c r="AO27" s="141">
        <v>23145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311058</v>
      </c>
      <c r="AY27" s="141">
        <v>311058</v>
      </c>
      <c r="AZ27" s="141">
        <v>0</v>
      </c>
      <c r="BA27" s="141">
        <v>0</v>
      </c>
      <c r="BB27" s="141">
        <v>0</v>
      </c>
      <c r="BC27" s="141">
        <v>518015</v>
      </c>
      <c r="BD27" s="141">
        <v>0</v>
      </c>
      <c r="BE27" s="141">
        <v>13359</v>
      </c>
      <c r="BF27" s="141">
        <f t="shared" si="25"/>
        <v>347562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16725</v>
      </c>
      <c r="BP27" s="141">
        <f t="shared" si="29"/>
        <v>7715</v>
      </c>
      <c r="BQ27" s="141">
        <v>7715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9010</v>
      </c>
      <c r="CA27" s="141">
        <v>9010</v>
      </c>
      <c r="CB27" s="141">
        <v>0</v>
      </c>
      <c r="CC27" s="141">
        <v>0</v>
      </c>
      <c r="CD27" s="141">
        <v>0</v>
      </c>
      <c r="CE27" s="141">
        <v>26505</v>
      </c>
      <c r="CF27" s="141">
        <v>0</v>
      </c>
      <c r="CG27" s="141">
        <v>5</v>
      </c>
      <c r="CH27" s="141">
        <f t="shared" si="32"/>
        <v>16730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350928</v>
      </c>
      <c r="CR27" s="141">
        <f t="shared" si="42"/>
        <v>30860</v>
      </c>
      <c r="CS27" s="141">
        <f t="shared" si="43"/>
        <v>30860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320068</v>
      </c>
      <c r="DC27" s="141">
        <f t="shared" si="53"/>
        <v>320068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544520</v>
      </c>
      <c r="DH27" s="141">
        <f t="shared" si="58"/>
        <v>0</v>
      </c>
      <c r="DI27" s="141">
        <f t="shared" si="59"/>
        <v>13364</v>
      </c>
      <c r="DJ27" s="141">
        <f t="shared" si="60"/>
        <v>364292</v>
      </c>
    </row>
    <row r="28" spans="1:114" ht="12" customHeight="1">
      <c r="A28" s="142" t="s">
        <v>89</v>
      </c>
      <c r="B28" s="140" t="s">
        <v>346</v>
      </c>
      <c r="C28" s="142" t="s">
        <v>416</v>
      </c>
      <c r="D28" s="141">
        <f t="shared" si="6"/>
        <v>1179520</v>
      </c>
      <c r="E28" s="141">
        <f t="shared" si="7"/>
        <v>60402</v>
      </c>
      <c r="F28" s="141">
        <v>0</v>
      </c>
      <c r="G28" s="141">
        <v>0</v>
      </c>
      <c r="H28" s="141">
        <v>0</v>
      </c>
      <c r="I28" s="141">
        <v>16141</v>
      </c>
      <c r="J28" s="141"/>
      <c r="K28" s="141">
        <v>44261</v>
      </c>
      <c r="L28" s="141">
        <v>1119118</v>
      </c>
      <c r="M28" s="141">
        <f t="shared" si="8"/>
        <v>44702</v>
      </c>
      <c r="N28" s="141">
        <f t="shared" si="9"/>
        <v>2088</v>
      </c>
      <c r="O28" s="141">
        <v>0</v>
      </c>
      <c r="P28" s="141">
        <v>0</v>
      </c>
      <c r="Q28" s="141">
        <v>0</v>
      </c>
      <c r="R28" s="141">
        <v>2088</v>
      </c>
      <c r="S28" s="141"/>
      <c r="T28" s="141">
        <v>0</v>
      </c>
      <c r="U28" s="141">
        <v>42614</v>
      </c>
      <c r="V28" s="141">
        <f t="shared" si="10"/>
        <v>1224222</v>
      </c>
      <c r="W28" s="141">
        <f t="shared" si="11"/>
        <v>62490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18229</v>
      </c>
      <c r="AB28" s="141">
        <f t="shared" si="16"/>
        <v>0</v>
      </c>
      <c r="AC28" s="141">
        <f t="shared" si="17"/>
        <v>44261</v>
      </c>
      <c r="AD28" s="141">
        <f t="shared" si="18"/>
        <v>1161732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547642</v>
      </c>
      <c r="AN28" s="141">
        <f t="shared" si="22"/>
        <v>31963</v>
      </c>
      <c r="AO28" s="141">
        <v>31963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515679</v>
      </c>
      <c r="AY28" s="141">
        <v>515679</v>
      </c>
      <c r="AZ28" s="141">
        <v>0</v>
      </c>
      <c r="BA28" s="141">
        <v>0</v>
      </c>
      <c r="BB28" s="141">
        <v>0</v>
      </c>
      <c r="BC28" s="141">
        <v>617982</v>
      </c>
      <c r="BD28" s="141">
        <v>0</v>
      </c>
      <c r="BE28" s="141">
        <v>13896</v>
      </c>
      <c r="BF28" s="141">
        <f t="shared" si="25"/>
        <v>561538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11762</v>
      </c>
      <c r="BP28" s="141">
        <f t="shared" si="29"/>
        <v>7991</v>
      </c>
      <c r="BQ28" s="141">
        <v>7991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3771</v>
      </c>
      <c r="CA28" s="141">
        <v>3771</v>
      </c>
      <c r="CB28" s="141">
        <v>0</v>
      </c>
      <c r="CC28" s="141">
        <v>0</v>
      </c>
      <c r="CD28" s="141">
        <v>0</v>
      </c>
      <c r="CE28" s="141">
        <v>31620</v>
      </c>
      <c r="CF28" s="141">
        <v>0</v>
      </c>
      <c r="CG28" s="141">
        <v>1320</v>
      </c>
      <c r="CH28" s="141">
        <f t="shared" si="32"/>
        <v>13082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559404</v>
      </c>
      <c r="CR28" s="141">
        <f t="shared" si="42"/>
        <v>39954</v>
      </c>
      <c r="CS28" s="141">
        <f t="shared" si="43"/>
        <v>39954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519450</v>
      </c>
      <c r="DC28" s="141">
        <f t="shared" si="53"/>
        <v>519450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649602</v>
      </c>
      <c r="DH28" s="141">
        <f t="shared" si="58"/>
        <v>0</v>
      </c>
      <c r="DI28" s="141">
        <f t="shared" si="59"/>
        <v>15216</v>
      </c>
      <c r="DJ28" s="141">
        <f t="shared" si="60"/>
        <v>574620</v>
      </c>
    </row>
    <row r="29" spans="1:114" ht="12" customHeight="1">
      <c r="A29" s="142" t="s">
        <v>89</v>
      </c>
      <c r="B29" s="140" t="s">
        <v>347</v>
      </c>
      <c r="C29" s="142" t="s">
        <v>417</v>
      </c>
      <c r="D29" s="141">
        <f t="shared" si="6"/>
        <v>1726568</v>
      </c>
      <c r="E29" s="141">
        <f t="shared" si="7"/>
        <v>307845</v>
      </c>
      <c r="F29" s="141">
        <v>0</v>
      </c>
      <c r="G29" s="141">
        <v>0</v>
      </c>
      <c r="H29" s="141">
        <v>0</v>
      </c>
      <c r="I29" s="141">
        <v>196084</v>
      </c>
      <c r="J29" s="141"/>
      <c r="K29" s="141">
        <v>111761</v>
      </c>
      <c r="L29" s="141">
        <v>1418723</v>
      </c>
      <c r="M29" s="141">
        <f t="shared" si="8"/>
        <v>304368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304368</v>
      </c>
      <c r="V29" s="141">
        <f t="shared" si="10"/>
        <v>2030936</v>
      </c>
      <c r="W29" s="141">
        <f t="shared" si="11"/>
        <v>307845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196084</v>
      </c>
      <c r="AB29" s="141">
        <f t="shared" si="16"/>
        <v>0</v>
      </c>
      <c r="AC29" s="141">
        <f t="shared" si="17"/>
        <v>111761</v>
      </c>
      <c r="AD29" s="141">
        <f t="shared" si="18"/>
        <v>1723091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1657889</v>
      </c>
      <c r="AN29" s="141">
        <f t="shared" si="22"/>
        <v>150852</v>
      </c>
      <c r="AO29" s="141">
        <v>127152</v>
      </c>
      <c r="AP29" s="141">
        <v>23700</v>
      </c>
      <c r="AQ29" s="141">
        <v>0</v>
      </c>
      <c r="AR29" s="141">
        <v>0</v>
      </c>
      <c r="AS29" s="141">
        <f t="shared" si="23"/>
        <v>452732</v>
      </c>
      <c r="AT29" s="141">
        <v>8995</v>
      </c>
      <c r="AU29" s="141">
        <v>420314</v>
      </c>
      <c r="AV29" s="141">
        <v>23423</v>
      </c>
      <c r="AW29" s="141">
        <v>0</v>
      </c>
      <c r="AX29" s="141">
        <f t="shared" si="24"/>
        <v>1054305</v>
      </c>
      <c r="AY29" s="141">
        <v>494361</v>
      </c>
      <c r="AZ29" s="141">
        <v>402486</v>
      </c>
      <c r="BA29" s="141">
        <v>150377</v>
      </c>
      <c r="BB29" s="141">
        <v>7081</v>
      </c>
      <c r="BC29" s="141">
        <v>0</v>
      </c>
      <c r="BD29" s="141">
        <v>0</v>
      </c>
      <c r="BE29" s="141">
        <v>68679</v>
      </c>
      <c r="BF29" s="141">
        <f t="shared" si="25"/>
        <v>1726568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6081</v>
      </c>
      <c r="BP29" s="141">
        <f t="shared" si="29"/>
        <v>6081</v>
      </c>
      <c r="BQ29" s="141">
        <v>6081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295250</v>
      </c>
      <c r="CF29" s="141">
        <v>0</v>
      </c>
      <c r="CG29" s="141">
        <v>3037</v>
      </c>
      <c r="CH29" s="141">
        <f t="shared" si="32"/>
        <v>9118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1663970</v>
      </c>
      <c r="CR29" s="141">
        <f t="shared" si="42"/>
        <v>156933</v>
      </c>
      <c r="CS29" s="141">
        <f t="shared" si="43"/>
        <v>133233</v>
      </c>
      <c r="CT29" s="141">
        <f t="shared" si="44"/>
        <v>23700</v>
      </c>
      <c r="CU29" s="141">
        <f t="shared" si="45"/>
        <v>0</v>
      </c>
      <c r="CV29" s="141">
        <f t="shared" si="46"/>
        <v>0</v>
      </c>
      <c r="CW29" s="141">
        <f t="shared" si="47"/>
        <v>452732</v>
      </c>
      <c r="CX29" s="141">
        <f t="shared" si="48"/>
        <v>8995</v>
      </c>
      <c r="CY29" s="141">
        <f t="shared" si="49"/>
        <v>420314</v>
      </c>
      <c r="CZ29" s="141">
        <f t="shared" si="50"/>
        <v>23423</v>
      </c>
      <c r="DA29" s="141">
        <f t="shared" si="51"/>
        <v>0</v>
      </c>
      <c r="DB29" s="141">
        <f t="shared" si="52"/>
        <v>1054305</v>
      </c>
      <c r="DC29" s="141">
        <f t="shared" si="53"/>
        <v>494361</v>
      </c>
      <c r="DD29" s="141">
        <f t="shared" si="54"/>
        <v>402486</v>
      </c>
      <c r="DE29" s="141">
        <f t="shared" si="55"/>
        <v>150377</v>
      </c>
      <c r="DF29" s="141">
        <f t="shared" si="56"/>
        <v>7081</v>
      </c>
      <c r="DG29" s="141">
        <f t="shared" si="57"/>
        <v>295250</v>
      </c>
      <c r="DH29" s="141">
        <f t="shared" si="58"/>
        <v>0</v>
      </c>
      <c r="DI29" s="141">
        <f t="shared" si="59"/>
        <v>71716</v>
      </c>
      <c r="DJ29" s="141">
        <f t="shared" si="60"/>
        <v>1735686</v>
      </c>
    </row>
    <row r="30" spans="1:114" ht="12" customHeight="1">
      <c r="A30" s="142" t="s">
        <v>89</v>
      </c>
      <c r="B30" s="140" t="s">
        <v>348</v>
      </c>
      <c r="C30" s="142" t="s">
        <v>418</v>
      </c>
      <c r="D30" s="141">
        <f t="shared" si="6"/>
        <v>828480</v>
      </c>
      <c r="E30" s="141">
        <f t="shared" si="7"/>
        <v>108389</v>
      </c>
      <c r="F30" s="141">
        <v>1505</v>
      </c>
      <c r="G30" s="141">
        <v>0</v>
      </c>
      <c r="H30" s="141">
        <v>0</v>
      </c>
      <c r="I30" s="141">
        <v>43567</v>
      </c>
      <c r="J30" s="141"/>
      <c r="K30" s="141">
        <v>63317</v>
      </c>
      <c r="L30" s="141">
        <v>720091</v>
      </c>
      <c r="M30" s="141">
        <f t="shared" si="8"/>
        <v>443378</v>
      </c>
      <c r="N30" s="141">
        <f t="shared" si="9"/>
        <v>254754</v>
      </c>
      <c r="O30" s="141">
        <v>0</v>
      </c>
      <c r="P30" s="141">
        <v>0</v>
      </c>
      <c r="Q30" s="141">
        <v>245700</v>
      </c>
      <c r="R30" s="141">
        <v>8998</v>
      </c>
      <c r="S30" s="141"/>
      <c r="T30" s="141">
        <v>56</v>
      </c>
      <c r="U30" s="141">
        <v>188624</v>
      </c>
      <c r="V30" s="141">
        <f t="shared" si="10"/>
        <v>1271858</v>
      </c>
      <c r="W30" s="141">
        <f t="shared" si="11"/>
        <v>363143</v>
      </c>
      <c r="X30" s="141">
        <f t="shared" si="12"/>
        <v>1505</v>
      </c>
      <c r="Y30" s="141">
        <f t="shared" si="13"/>
        <v>0</v>
      </c>
      <c r="Z30" s="141">
        <f t="shared" si="14"/>
        <v>245700</v>
      </c>
      <c r="AA30" s="141">
        <f t="shared" si="15"/>
        <v>52565</v>
      </c>
      <c r="AB30" s="141">
        <f t="shared" si="16"/>
        <v>0</v>
      </c>
      <c r="AC30" s="141">
        <f t="shared" si="17"/>
        <v>63373</v>
      </c>
      <c r="AD30" s="141">
        <f t="shared" si="18"/>
        <v>908715</v>
      </c>
      <c r="AE30" s="141">
        <f t="shared" si="19"/>
        <v>4515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4515</v>
      </c>
      <c r="AL30" s="141">
        <v>0</v>
      </c>
      <c r="AM30" s="141">
        <f t="shared" si="21"/>
        <v>820292</v>
      </c>
      <c r="AN30" s="141">
        <f t="shared" si="22"/>
        <v>99595</v>
      </c>
      <c r="AO30" s="141">
        <v>41935</v>
      </c>
      <c r="AP30" s="141">
        <v>10484</v>
      </c>
      <c r="AQ30" s="141">
        <v>47176</v>
      </c>
      <c r="AR30" s="141">
        <v>0</v>
      </c>
      <c r="AS30" s="141">
        <f t="shared" si="23"/>
        <v>41864</v>
      </c>
      <c r="AT30" s="141">
        <v>0</v>
      </c>
      <c r="AU30" s="141">
        <v>41864</v>
      </c>
      <c r="AV30" s="141">
        <v>0</v>
      </c>
      <c r="AW30" s="141">
        <v>0</v>
      </c>
      <c r="AX30" s="141">
        <f t="shared" si="24"/>
        <v>678833</v>
      </c>
      <c r="AY30" s="141">
        <v>179347</v>
      </c>
      <c r="AZ30" s="141">
        <v>496695</v>
      </c>
      <c r="BA30" s="141">
        <v>2791</v>
      </c>
      <c r="BB30" s="141">
        <v>0</v>
      </c>
      <c r="BC30" s="141">
        <v>0</v>
      </c>
      <c r="BD30" s="141">
        <v>0</v>
      </c>
      <c r="BE30" s="141">
        <v>3673</v>
      </c>
      <c r="BF30" s="141">
        <f t="shared" si="25"/>
        <v>828480</v>
      </c>
      <c r="BG30" s="141">
        <f t="shared" si="26"/>
        <v>321337</v>
      </c>
      <c r="BH30" s="141">
        <f t="shared" si="27"/>
        <v>318150</v>
      </c>
      <c r="BI30" s="141">
        <v>0</v>
      </c>
      <c r="BJ30" s="141">
        <v>318150</v>
      </c>
      <c r="BK30" s="141">
        <v>0</v>
      </c>
      <c r="BL30" s="141">
        <v>0</v>
      </c>
      <c r="BM30" s="141">
        <v>3187</v>
      </c>
      <c r="BN30" s="141">
        <v>0</v>
      </c>
      <c r="BO30" s="141">
        <f t="shared" si="28"/>
        <v>118368</v>
      </c>
      <c r="BP30" s="141">
        <f t="shared" si="29"/>
        <v>31452</v>
      </c>
      <c r="BQ30" s="141">
        <v>20968</v>
      </c>
      <c r="BR30" s="141">
        <v>0</v>
      </c>
      <c r="BS30" s="141">
        <v>10484</v>
      </c>
      <c r="BT30" s="141">
        <v>0</v>
      </c>
      <c r="BU30" s="141">
        <f t="shared" si="30"/>
        <v>37363</v>
      </c>
      <c r="BV30" s="141">
        <v>0</v>
      </c>
      <c r="BW30" s="141">
        <v>37363</v>
      </c>
      <c r="BX30" s="141">
        <v>0</v>
      </c>
      <c r="BY30" s="141">
        <v>0</v>
      </c>
      <c r="BZ30" s="141">
        <f t="shared" si="31"/>
        <v>49553</v>
      </c>
      <c r="CA30" s="141">
        <v>22667</v>
      </c>
      <c r="CB30" s="141">
        <v>25884</v>
      </c>
      <c r="CC30" s="141">
        <v>1002</v>
      </c>
      <c r="CD30" s="141">
        <v>0</v>
      </c>
      <c r="CE30" s="141">
        <v>0</v>
      </c>
      <c r="CF30" s="141">
        <v>0</v>
      </c>
      <c r="CG30" s="141">
        <v>3673</v>
      </c>
      <c r="CH30" s="141">
        <f t="shared" si="32"/>
        <v>443378</v>
      </c>
      <c r="CI30" s="141">
        <f t="shared" si="33"/>
        <v>325852</v>
      </c>
      <c r="CJ30" s="141">
        <f t="shared" si="34"/>
        <v>318150</v>
      </c>
      <c r="CK30" s="141">
        <f t="shared" si="35"/>
        <v>0</v>
      </c>
      <c r="CL30" s="141">
        <f t="shared" si="36"/>
        <v>318150</v>
      </c>
      <c r="CM30" s="141">
        <f t="shared" si="37"/>
        <v>0</v>
      </c>
      <c r="CN30" s="141">
        <f t="shared" si="38"/>
        <v>0</v>
      </c>
      <c r="CO30" s="141">
        <f t="shared" si="39"/>
        <v>7702</v>
      </c>
      <c r="CP30" s="141">
        <f t="shared" si="40"/>
        <v>0</v>
      </c>
      <c r="CQ30" s="141">
        <f t="shared" si="41"/>
        <v>938660</v>
      </c>
      <c r="CR30" s="141">
        <f t="shared" si="42"/>
        <v>131047</v>
      </c>
      <c r="CS30" s="141">
        <f t="shared" si="43"/>
        <v>62903</v>
      </c>
      <c r="CT30" s="141">
        <f t="shared" si="44"/>
        <v>10484</v>
      </c>
      <c r="CU30" s="141">
        <f t="shared" si="45"/>
        <v>57660</v>
      </c>
      <c r="CV30" s="141">
        <f t="shared" si="46"/>
        <v>0</v>
      </c>
      <c r="CW30" s="141">
        <f t="shared" si="47"/>
        <v>79227</v>
      </c>
      <c r="CX30" s="141">
        <f t="shared" si="48"/>
        <v>0</v>
      </c>
      <c r="CY30" s="141">
        <f t="shared" si="49"/>
        <v>79227</v>
      </c>
      <c r="CZ30" s="141">
        <f t="shared" si="50"/>
        <v>0</v>
      </c>
      <c r="DA30" s="141">
        <f t="shared" si="51"/>
        <v>0</v>
      </c>
      <c r="DB30" s="141">
        <f t="shared" si="52"/>
        <v>728386</v>
      </c>
      <c r="DC30" s="141">
        <f t="shared" si="53"/>
        <v>202014</v>
      </c>
      <c r="DD30" s="141">
        <f t="shared" si="54"/>
        <v>522579</v>
      </c>
      <c r="DE30" s="141">
        <f t="shared" si="55"/>
        <v>3793</v>
      </c>
      <c r="DF30" s="141">
        <f t="shared" si="56"/>
        <v>0</v>
      </c>
      <c r="DG30" s="141">
        <f t="shared" si="57"/>
        <v>0</v>
      </c>
      <c r="DH30" s="141">
        <f t="shared" si="58"/>
        <v>0</v>
      </c>
      <c r="DI30" s="141">
        <f t="shared" si="59"/>
        <v>7346</v>
      </c>
      <c r="DJ30" s="141">
        <f t="shared" si="60"/>
        <v>1271858</v>
      </c>
    </row>
    <row r="31" spans="1:114" ht="12" customHeight="1">
      <c r="A31" s="142" t="s">
        <v>89</v>
      </c>
      <c r="B31" s="140" t="s">
        <v>349</v>
      </c>
      <c r="C31" s="142" t="s">
        <v>419</v>
      </c>
      <c r="D31" s="141">
        <f t="shared" si="6"/>
        <v>1800040</v>
      </c>
      <c r="E31" s="141">
        <f t="shared" si="7"/>
        <v>264729</v>
      </c>
      <c r="F31" s="141">
        <v>0</v>
      </c>
      <c r="G31" s="141">
        <v>0</v>
      </c>
      <c r="H31" s="141">
        <v>0</v>
      </c>
      <c r="I31" s="141">
        <v>154762</v>
      </c>
      <c r="J31" s="141"/>
      <c r="K31" s="141">
        <v>109967</v>
      </c>
      <c r="L31" s="141">
        <v>1535311</v>
      </c>
      <c r="M31" s="141">
        <f t="shared" si="8"/>
        <v>29647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29647</v>
      </c>
      <c r="V31" s="141">
        <f t="shared" si="10"/>
        <v>1829687</v>
      </c>
      <c r="W31" s="141">
        <f t="shared" si="11"/>
        <v>264729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154762</v>
      </c>
      <c r="AB31" s="141">
        <f t="shared" si="16"/>
        <v>0</v>
      </c>
      <c r="AC31" s="141">
        <f t="shared" si="17"/>
        <v>109967</v>
      </c>
      <c r="AD31" s="141">
        <f t="shared" si="18"/>
        <v>1564958</v>
      </c>
      <c r="AE31" s="141">
        <f t="shared" si="19"/>
        <v>461406</v>
      </c>
      <c r="AF31" s="141">
        <f t="shared" si="20"/>
        <v>461406</v>
      </c>
      <c r="AG31" s="141">
        <v>0</v>
      </c>
      <c r="AH31" s="141">
        <v>461406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1266519</v>
      </c>
      <c r="AN31" s="141">
        <f t="shared" si="22"/>
        <v>112218</v>
      </c>
      <c r="AO31" s="141">
        <v>112218</v>
      </c>
      <c r="AP31" s="141">
        <v>0</v>
      </c>
      <c r="AQ31" s="141">
        <v>0</v>
      </c>
      <c r="AR31" s="141">
        <v>0</v>
      </c>
      <c r="AS31" s="141">
        <f t="shared" si="23"/>
        <v>249070</v>
      </c>
      <c r="AT31" s="141">
        <v>0</v>
      </c>
      <c r="AU31" s="141">
        <v>249070</v>
      </c>
      <c r="AV31" s="141">
        <v>0</v>
      </c>
      <c r="AW31" s="141">
        <v>0</v>
      </c>
      <c r="AX31" s="141">
        <f t="shared" si="24"/>
        <v>905231</v>
      </c>
      <c r="AY31" s="141">
        <v>474651</v>
      </c>
      <c r="AZ31" s="141">
        <v>275968</v>
      </c>
      <c r="BA31" s="141">
        <v>148839</v>
      </c>
      <c r="BB31" s="141">
        <v>5773</v>
      </c>
      <c r="BC31" s="141">
        <v>0</v>
      </c>
      <c r="BD31" s="141">
        <v>0</v>
      </c>
      <c r="BE31" s="141">
        <v>72115</v>
      </c>
      <c r="BF31" s="141">
        <f t="shared" si="25"/>
        <v>1800040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29647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461406</v>
      </c>
      <c r="CJ31" s="141">
        <f t="shared" si="34"/>
        <v>461406</v>
      </c>
      <c r="CK31" s="141">
        <f t="shared" si="35"/>
        <v>0</v>
      </c>
      <c r="CL31" s="141">
        <f t="shared" si="36"/>
        <v>461406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1266519</v>
      </c>
      <c r="CR31" s="141">
        <f t="shared" si="42"/>
        <v>112218</v>
      </c>
      <c r="CS31" s="141">
        <f t="shared" si="43"/>
        <v>112218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249070</v>
      </c>
      <c r="CX31" s="141">
        <f t="shared" si="48"/>
        <v>0</v>
      </c>
      <c r="CY31" s="141">
        <f t="shared" si="49"/>
        <v>249070</v>
      </c>
      <c r="CZ31" s="141">
        <f t="shared" si="50"/>
        <v>0</v>
      </c>
      <c r="DA31" s="141">
        <f t="shared" si="51"/>
        <v>0</v>
      </c>
      <c r="DB31" s="141">
        <f t="shared" si="52"/>
        <v>905231</v>
      </c>
      <c r="DC31" s="141">
        <f t="shared" si="53"/>
        <v>474651</v>
      </c>
      <c r="DD31" s="141">
        <f t="shared" si="54"/>
        <v>275968</v>
      </c>
      <c r="DE31" s="141">
        <f t="shared" si="55"/>
        <v>148839</v>
      </c>
      <c r="DF31" s="141">
        <f t="shared" si="56"/>
        <v>5773</v>
      </c>
      <c r="DG31" s="141">
        <f t="shared" si="57"/>
        <v>29647</v>
      </c>
      <c r="DH31" s="141">
        <f t="shared" si="58"/>
        <v>0</v>
      </c>
      <c r="DI31" s="141">
        <f t="shared" si="59"/>
        <v>72115</v>
      </c>
      <c r="DJ31" s="141">
        <f t="shared" si="60"/>
        <v>1800040</v>
      </c>
    </row>
    <row r="32" spans="1:114" ht="12" customHeight="1">
      <c r="A32" s="142" t="s">
        <v>89</v>
      </c>
      <c r="B32" s="140" t="s">
        <v>350</v>
      </c>
      <c r="C32" s="142" t="s">
        <v>420</v>
      </c>
      <c r="D32" s="141">
        <f t="shared" si="6"/>
        <v>704321</v>
      </c>
      <c r="E32" s="141">
        <f t="shared" si="7"/>
        <v>76404</v>
      </c>
      <c r="F32" s="141">
        <v>0</v>
      </c>
      <c r="G32" s="141">
        <v>0</v>
      </c>
      <c r="H32" s="141">
        <v>0</v>
      </c>
      <c r="I32" s="141">
        <v>8049</v>
      </c>
      <c r="J32" s="141"/>
      <c r="K32" s="141">
        <v>68355</v>
      </c>
      <c r="L32" s="141">
        <v>627917</v>
      </c>
      <c r="M32" s="141">
        <f t="shared" si="8"/>
        <v>17942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17942</v>
      </c>
      <c r="V32" s="141">
        <f t="shared" si="10"/>
        <v>722263</v>
      </c>
      <c r="W32" s="141">
        <f t="shared" si="11"/>
        <v>76404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8049</v>
      </c>
      <c r="AB32" s="141">
        <f t="shared" si="16"/>
        <v>0</v>
      </c>
      <c r="AC32" s="141">
        <f t="shared" si="17"/>
        <v>68355</v>
      </c>
      <c r="AD32" s="141">
        <f t="shared" si="18"/>
        <v>645859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226041</v>
      </c>
      <c r="AN32" s="141">
        <f t="shared" si="22"/>
        <v>41977</v>
      </c>
      <c r="AO32" s="141">
        <v>32886</v>
      </c>
      <c r="AP32" s="141">
        <v>9091</v>
      </c>
      <c r="AQ32" s="141">
        <v>0</v>
      </c>
      <c r="AR32" s="141">
        <v>0</v>
      </c>
      <c r="AS32" s="141">
        <f t="shared" si="23"/>
        <v>5546</v>
      </c>
      <c r="AT32" s="141">
        <v>5546</v>
      </c>
      <c r="AU32" s="141">
        <v>0</v>
      </c>
      <c r="AV32" s="141">
        <v>0</v>
      </c>
      <c r="AW32" s="141">
        <v>0</v>
      </c>
      <c r="AX32" s="141">
        <f t="shared" si="24"/>
        <v>178496</v>
      </c>
      <c r="AY32" s="141">
        <v>178496</v>
      </c>
      <c r="AZ32" s="141">
        <v>0</v>
      </c>
      <c r="BA32" s="141">
        <v>0</v>
      </c>
      <c r="BB32" s="141">
        <v>0</v>
      </c>
      <c r="BC32" s="141">
        <v>475831</v>
      </c>
      <c r="BD32" s="141">
        <v>22</v>
      </c>
      <c r="BE32" s="141">
        <v>2449</v>
      </c>
      <c r="BF32" s="141">
        <f t="shared" si="25"/>
        <v>228490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17942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226041</v>
      </c>
      <c r="CR32" s="141">
        <f t="shared" si="42"/>
        <v>41977</v>
      </c>
      <c r="CS32" s="141">
        <f t="shared" si="43"/>
        <v>32886</v>
      </c>
      <c r="CT32" s="141">
        <f t="shared" si="44"/>
        <v>9091</v>
      </c>
      <c r="CU32" s="141">
        <f t="shared" si="45"/>
        <v>0</v>
      </c>
      <c r="CV32" s="141">
        <f t="shared" si="46"/>
        <v>0</v>
      </c>
      <c r="CW32" s="141">
        <f t="shared" si="47"/>
        <v>5546</v>
      </c>
      <c r="CX32" s="141">
        <f t="shared" si="48"/>
        <v>5546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178496</v>
      </c>
      <c r="DC32" s="141">
        <f t="shared" si="53"/>
        <v>178496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493773</v>
      </c>
      <c r="DH32" s="141">
        <f t="shared" si="58"/>
        <v>22</v>
      </c>
      <c r="DI32" s="141">
        <f t="shared" si="59"/>
        <v>2449</v>
      </c>
      <c r="DJ32" s="141">
        <f t="shared" si="60"/>
        <v>228490</v>
      </c>
    </row>
    <row r="33" spans="1:114" ht="12" customHeight="1">
      <c r="A33" s="142" t="s">
        <v>89</v>
      </c>
      <c r="B33" s="140" t="s">
        <v>351</v>
      </c>
      <c r="C33" s="142" t="s">
        <v>421</v>
      </c>
      <c r="D33" s="141">
        <f t="shared" si="6"/>
        <v>877575</v>
      </c>
      <c r="E33" s="141">
        <f t="shared" si="7"/>
        <v>101735</v>
      </c>
      <c r="F33" s="141">
        <v>0</v>
      </c>
      <c r="G33" s="141">
        <v>0</v>
      </c>
      <c r="H33" s="141">
        <v>0</v>
      </c>
      <c r="I33" s="141">
        <v>101725</v>
      </c>
      <c r="J33" s="141"/>
      <c r="K33" s="141">
        <v>10</v>
      </c>
      <c r="L33" s="141">
        <v>775840</v>
      </c>
      <c r="M33" s="141">
        <f t="shared" si="8"/>
        <v>23829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23829</v>
      </c>
      <c r="V33" s="141">
        <f t="shared" si="10"/>
        <v>901404</v>
      </c>
      <c r="W33" s="141">
        <f t="shared" si="11"/>
        <v>101735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101725</v>
      </c>
      <c r="AB33" s="141">
        <f t="shared" si="16"/>
        <v>0</v>
      </c>
      <c r="AC33" s="141">
        <f t="shared" si="17"/>
        <v>10</v>
      </c>
      <c r="AD33" s="141">
        <f t="shared" si="18"/>
        <v>799669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877575</v>
      </c>
      <c r="AN33" s="141">
        <f t="shared" si="22"/>
        <v>60382</v>
      </c>
      <c r="AO33" s="141">
        <v>60382</v>
      </c>
      <c r="AP33" s="141">
        <v>0</v>
      </c>
      <c r="AQ33" s="141">
        <v>0</v>
      </c>
      <c r="AR33" s="141">
        <v>0</v>
      </c>
      <c r="AS33" s="141">
        <f t="shared" si="23"/>
        <v>199431</v>
      </c>
      <c r="AT33" s="141">
        <v>0</v>
      </c>
      <c r="AU33" s="141">
        <v>199431</v>
      </c>
      <c r="AV33" s="141">
        <v>0</v>
      </c>
      <c r="AW33" s="141">
        <v>0</v>
      </c>
      <c r="AX33" s="141">
        <f t="shared" si="24"/>
        <v>617762</v>
      </c>
      <c r="AY33" s="141">
        <v>263026</v>
      </c>
      <c r="AZ33" s="141">
        <v>321810</v>
      </c>
      <c r="BA33" s="141">
        <v>32926</v>
      </c>
      <c r="BB33" s="141">
        <v>0</v>
      </c>
      <c r="BC33" s="141">
        <v>0</v>
      </c>
      <c r="BD33" s="141">
        <v>0</v>
      </c>
      <c r="BE33" s="141">
        <v>0</v>
      </c>
      <c r="BF33" s="141">
        <f t="shared" si="25"/>
        <v>877575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3178</v>
      </c>
      <c r="BP33" s="141">
        <f t="shared" si="29"/>
        <v>3178</v>
      </c>
      <c r="BQ33" s="141">
        <v>3178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20651</v>
      </c>
      <c r="CF33" s="141">
        <v>0</v>
      </c>
      <c r="CG33" s="141">
        <v>0</v>
      </c>
      <c r="CH33" s="141">
        <f t="shared" si="32"/>
        <v>3178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880753</v>
      </c>
      <c r="CR33" s="141">
        <f t="shared" si="42"/>
        <v>63560</v>
      </c>
      <c r="CS33" s="141">
        <f t="shared" si="43"/>
        <v>63560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199431</v>
      </c>
      <c r="CX33" s="141">
        <f t="shared" si="48"/>
        <v>0</v>
      </c>
      <c r="CY33" s="141">
        <f t="shared" si="49"/>
        <v>199431</v>
      </c>
      <c r="CZ33" s="141">
        <f t="shared" si="50"/>
        <v>0</v>
      </c>
      <c r="DA33" s="141">
        <f t="shared" si="51"/>
        <v>0</v>
      </c>
      <c r="DB33" s="141">
        <f t="shared" si="52"/>
        <v>617762</v>
      </c>
      <c r="DC33" s="141">
        <f t="shared" si="53"/>
        <v>263026</v>
      </c>
      <c r="DD33" s="141">
        <f t="shared" si="54"/>
        <v>321810</v>
      </c>
      <c r="DE33" s="141">
        <f t="shared" si="55"/>
        <v>32926</v>
      </c>
      <c r="DF33" s="141">
        <f t="shared" si="56"/>
        <v>0</v>
      </c>
      <c r="DG33" s="141">
        <f t="shared" si="57"/>
        <v>20651</v>
      </c>
      <c r="DH33" s="141">
        <f t="shared" si="58"/>
        <v>0</v>
      </c>
      <c r="DI33" s="141">
        <f t="shared" si="59"/>
        <v>0</v>
      </c>
      <c r="DJ33" s="141">
        <f t="shared" si="60"/>
        <v>880753</v>
      </c>
    </row>
    <row r="34" spans="1:114" ht="12" customHeight="1">
      <c r="A34" s="142" t="s">
        <v>89</v>
      </c>
      <c r="B34" s="140" t="s">
        <v>352</v>
      </c>
      <c r="C34" s="142" t="s">
        <v>422</v>
      </c>
      <c r="D34" s="141">
        <f t="shared" si="6"/>
        <v>1493597</v>
      </c>
      <c r="E34" s="141">
        <f t="shared" si="7"/>
        <v>18635</v>
      </c>
      <c r="F34" s="141">
        <v>0</v>
      </c>
      <c r="G34" s="141">
        <v>0</v>
      </c>
      <c r="H34" s="141">
        <v>0</v>
      </c>
      <c r="I34" s="141">
        <v>18635</v>
      </c>
      <c r="J34" s="141"/>
      <c r="K34" s="141">
        <v>0</v>
      </c>
      <c r="L34" s="141">
        <v>1474962</v>
      </c>
      <c r="M34" s="141">
        <f t="shared" si="8"/>
        <v>32016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32016</v>
      </c>
      <c r="V34" s="141">
        <f t="shared" si="10"/>
        <v>1525613</v>
      </c>
      <c r="W34" s="141">
        <f t="shared" si="11"/>
        <v>18635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18635</v>
      </c>
      <c r="AB34" s="141">
        <f t="shared" si="16"/>
        <v>0</v>
      </c>
      <c r="AC34" s="141">
        <f t="shared" si="17"/>
        <v>0</v>
      </c>
      <c r="AD34" s="141">
        <f t="shared" si="18"/>
        <v>1506978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544781</v>
      </c>
      <c r="AN34" s="141">
        <f t="shared" si="22"/>
        <v>122434</v>
      </c>
      <c r="AO34" s="141">
        <v>122434</v>
      </c>
      <c r="AP34" s="141">
        <v>0</v>
      </c>
      <c r="AQ34" s="141">
        <v>0</v>
      </c>
      <c r="AR34" s="141">
        <v>0</v>
      </c>
      <c r="AS34" s="141">
        <f t="shared" si="23"/>
        <v>8898</v>
      </c>
      <c r="AT34" s="141">
        <v>8898</v>
      </c>
      <c r="AU34" s="141">
        <v>0</v>
      </c>
      <c r="AV34" s="141">
        <v>0</v>
      </c>
      <c r="AW34" s="141">
        <v>0</v>
      </c>
      <c r="AX34" s="141">
        <f t="shared" si="24"/>
        <v>413449</v>
      </c>
      <c r="AY34" s="141">
        <v>413366</v>
      </c>
      <c r="AZ34" s="141">
        <v>0</v>
      </c>
      <c r="BA34" s="141">
        <v>0</v>
      </c>
      <c r="BB34" s="141">
        <v>83</v>
      </c>
      <c r="BC34" s="141">
        <v>905008</v>
      </c>
      <c r="BD34" s="141">
        <v>0</v>
      </c>
      <c r="BE34" s="141">
        <v>43808</v>
      </c>
      <c r="BF34" s="141">
        <f t="shared" si="25"/>
        <v>588589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32016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544781</v>
      </c>
      <c r="CR34" s="141">
        <f t="shared" si="42"/>
        <v>122434</v>
      </c>
      <c r="CS34" s="141">
        <f t="shared" si="43"/>
        <v>122434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8898</v>
      </c>
      <c r="CX34" s="141">
        <f t="shared" si="48"/>
        <v>8898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413449</v>
      </c>
      <c r="DC34" s="141">
        <f t="shared" si="53"/>
        <v>413366</v>
      </c>
      <c r="DD34" s="141">
        <f t="shared" si="54"/>
        <v>0</v>
      </c>
      <c r="DE34" s="141">
        <f t="shared" si="55"/>
        <v>0</v>
      </c>
      <c r="DF34" s="141">
        <f t="shared" si="56"/>
        <v>83</v>
      </c>
      <c r="DG34" s="141">
        <f t="shared" si="57"/>
        <v>937024</v>
      </c>
      <c r="DH34" s="141">
        <f t="shared" si="58"/>
        <v>0</v>
      </c>
      <c r="DI34" s="141">
        <f t="shared" si="59"/>
        <v>43808</v>
      </c>
      <c r="DJ34" s="141">
        <f t="shared" si="60"/>
        <v>588589</v>
      </c>
    </row>
    <row r="35" spans="1:114" ht="12" customHeight="1">
      <c r="A35" s="142" t="s">
        <v>89</v>
      </c>
      <c r="B35" s="140" t="s">
        <v>353</v>
      </c>
      <c r="C35" s="142" t="s">
        <v>423</v>
      </c>
      <c r="D35" s="141">
        <f t="shared" si="6"/>
        <v>947263</v>
      </c>
      <c r="E35" s="141">
        <f t="shared" si="7"/>
        <v>110384</v>
      </c>
      <c r="F35" s="141">
        <v>0</v>
      </c>
      <c r="G35" s="141">
        <v>0</v>
      </c>
      <c r="H35" s="141">
        <v>0</v>
      </c>
      <c r="I35" s="141">
        <v>73400</v>
      </c>
      <c r="J35" s="141"/>
      <c r="K35" s="141">
        <v>36984</v>
      </c>
      <c r="L35" s="141">
        <v>836879</v>
      </c>
      <c r="M35" s="141">
        <f t="shared" si="8"/>
        <v>80807</v>
      </c>
      <c r="N35" s="141">
        <f t="shared" si="9"/>
        <v>9528</v>
      </c>
      <c r="O35" s="141">
        <v>0</v>
      </c>
      <c r="P35" s="141">
        <v>0</v>
      </c>
      <c r="Q35" s="141">
        <v>0</v>
      </c>
      <c r="R35" s="141">
        <v>9480</v>
      </c>
      <c r="S35" s="141"/>
      <c r="T35" s="141">
        <v>48</v>
      </c>
      <c r="U35" s="141">
        <v>71279</v>
      </c>
      <c r="V35" s="141">
        <f t="shared" si="10"/>
        <v>1028070</v>
      </c>
      <c r="W35" s="141">
        <f t="shared" si="11"/>
        <v>119912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82880</v>
      </c>
      <c r="AB35" s="141">
        <f t="shared" si="16"/>
        <v>0</v>
      </c>
      <c r="AC35" s="141">
        <f t="shared" si="17"/>
        <v>37032</v>
      </c>
      <c r="AD35" s="141">
        <f t="shared" si="18"/>
        <v>908158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936555</v>
      </c>
      <c r="AN35" s="141">
        <f t="shared" si="22"/>
        <v>205657</v>
      </c>
      <c r="AO35" s="141">
        <v>50807</v>
      </c>
      <c r="AP35" s="141">
        <v>124536</v>
      </c>
      <c r="AQ35" s="141">
        <v>30314</v>
      </c>
      <c r="AR35" s="141">
        <v>0</v>
      </c>
      <c r="AS35" s="141">
        <f t="shared" si="23"/>
        <v>203233</v>
      </c>
      <c r="AT35" s="141">
        <v>10264</v>
      </c>
      <c r="AU35" s="141">
        <v>192969</v>
      </c>
      <c r="AV35" s="141">
        <v>0</v>
      </c>
      <c r="AW35" s="141">
        <v>18621</v>
      </c>
      <c r="AX35" s="141">
        <f t="shared" si="24"/>
        <v>509044</v>
      </c>
      <c r="AY35" s="141">
        <v>145136</v>
      </c>
      <c r="AZ35" s="141">
        <v>189221</v>
      </c>
      <c r="BA35" s="141">
        <v>174687</v>
      </c>
      <c r="BB35" s="141">
        <v>0</v>
      </c>
      <c r="BC35" s="141">
        <v>0</v>
      </c>
      <c r="BD35" s="141">
        <v>0</v>
      </c>
      <c r="BE35" s="141">
        <v>10708</v>
      </c>
      <c r="BF35" s="141">
        <f t="shared" si="25"/>
        <v>947263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10330</v>
      </c>
      <c r="BP35" s="141">
        <f t="shared" si="29"/>
        <v>802</v>
      </c>
      <c r="BQ35" s="141">
        <v>802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9528</v>
      </c>
      <c r="CA35" s="141">
        <v>9528</v>
      </c>
      <c r="CB35" s="141">
        <v>0</v>
      </c>
      <c r="CC35" s="141">
        <v>0</v>
      </c>
      <c r="CD35" s="141">
        <v>0</v>
      </c>
      <c r="CE35" s="141">
        <v>70477</v>
      </c>
      <c r="CF35" s="141">
        <v>0</v>
      </c>
      <c r="CG35" s="141">
        <v>0</v>
      </c>
      <c r="CH35" s="141">
        <f t="shared" si="32"/>
        <v>10330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946885</v>
      </c>
      <c r="CR35" s="141">
        <f t="shared" si="42"/>
        <v>206459</v>
      </c>
      <c r="CS35" s="141">
        <f t="shared" si="43"/>
        <v>51609</v>
      </c>
      <c r="CT35" s="141">
        <f t="shared" si="44"/>
        <v>124536</v>
      </c>
      <c r="CU35" s="141">
        <f t="shared" si="45"/>
        <v>30314</v>
      </c>
      <c r="CV35" s="141">
        <f t="shared" si="46"/>
        <v>0</v>
      </c>
      <c r="CW35" s="141">
        <f t="shared" si="47"/>
        <v>203233</v>
      </c>
      <c r="CX35" s="141">
        <f t="shared" si="48"/>
        <v>10264</v>
      </c>
      <c r="CY35" s="141">
        <f t="shared" si="49"/>
        <v>192969</v>
      </c>
      <c r="CZ35" s="141">
        <f t="shared" si="50"/>
        <v>0</v>
      </c>
      <c r="DA35" s="141">
        <f t="shared" si="51"/>
        <v>18621</v>
      </c>
      <c r="DB35" s="141">
        <f t="shared" si="52"/>
        <v>518572</v>
      </c>
      <c r="DC35" s="141">
        <f t="shared" si="53"/>
        <v>154664</v>
      </c>
      <c r="DD35" s="141">
        <f t="shared" si="54"/>
        <v>189221</v>
      </c>
      <c r="DE35" s="141">
        <f t="shared" si="55"/>
        <v>174687</v>
      </c>
      <c r="DF35" s="141">
        <f t="shared" si="56"/>
        <v>0</v>
      </c>
      <c r="DG35" s="141">
        <f t="shared" si="57"/>
        <v>70477</v>
      </c>
      <c r="DH35" s="141">
        <f t="shared" si="58"/>
        <v>0</v>
      </c>
      <c r="DI35" s="141">
        <f t="shared" si="59"/>
        <v>10708</v>
      </c>
      <c r="DJ35" s="141">
        <f t="shared" si="60"/>
        <v>957593</v>
      </c>
    </row>
    <row r="36" spans="1:114" ht="12" customHeight="1">
      <c r="A36" s="142" t="s">
        <v>89</v>
      </c>
      <c r="B36" s="140" t="s">
        <v>354</v>
      </c>
      <c r="C36" s="142" t="s">
        <v>424</v>
      </c>
      <c r="D36" s="141">
        <f t="shared" si="6"/>
        <v>950266</v>
      </c>
      <c r="E36" s="141">
        <f t="shared" si="7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950266</v>
      </c>
      <c r="M36" s="141">
        <f t="shared" si="8"/>
        <v>132534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132534</v>
      </c>
      <c r="V36" s="141">
        <f t="shared" si="10"/>
        <v>1082800</v>
      </c>
      <c r="W36" s="141">
        <f t="shared" si="11"/>
        <v>0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0</v>
      </c>
      <c r="AD36" s="141">
        <f t="shared" si="18"/>
        <v>1082800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0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950266</v>
      </c>
      <c r="BD36" s="141">
        <v>0</v>
      </c>
      <c r="BE36" s="141">
        <v>0</v>
      </c>
      <c r="BF36" s="141">
        <f t="shared" si="25"/>
        <v>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132534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0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0</v>
      </c>
      <c r="DC36" s="141">
        <f t="shared" si="53"/>
        <v>0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1082800</v>
      </c>
      <c r="DH36" s="141">
        <f t="shared" si="58"/>
        <v>0</v>
      </c>
      <c r="DI36" s="141">
        <f t="shared" si="59"/>
        <v>0</v>
      </c>
      <c r="DJ36" s="141">
        <f t="shared" si="60"/>
        <v>0</v>
      </c>
    </row>
    <row r="37" spans="1:114" ht="12" customHeight="1">
      <c r="A37" s="142" t="s">
        <v>89</v>
      </c>
      <c r="B37" s="140" t="s">
        <v>355</v>
      </c>
      <c r="C37" s="142" t="s">
        <v>425</v>
      </c>
      <c r="D37" s="141">
        <f t="shared" si="6"/>
        <v>813230</v>
      </c>
      <c r="E37" s="141">
        <f t="shared" si="7"/>
        <v>15532</v>
      </c>
      <c r="F37" s="141">
        <v>0</v>
      </c>
      <c r="G37" s="141">
        <v>0</v>
      </c>
      <c r="H37" s="141">
        <v>0</v>
      </c>
      <c r="I37" s="141">
        <v>13049</v>
      </c>
      <c r="J37" s="141"/>
      <c r="K37" s="141">
        <v>2483</v>
      </c>
      <c r="L37" s="141">
        <v>797698</v>
      </c>
      <c r="M37" s="141">
        <f t="shared" si="8"/>
        <v>91840</v>
      </c>
      <c r="N37" s="141">
        <f t="shared" si="9"/>
        <v>2012</v>
      </c>
      <c r="O37" s="141">
        <v>0</v>
      </c>
      <c r="P37" s="141">
        <v>0</v>
      </c>
      <c r="Q37" s="141">
        <v>0</v>
      </c>
      <c r="R37" s="141">
        <v>2012</v>
      </c>
      <c r="S37" s="141"/>
      <c r="T37" s="141">
        <v>0</v>
      </c>
      <c r="U37" s="141">
        <v>89828</v>
      </c>
      <c r="V37" s="141">
        <f t="shared" si="10"/>
        <v>905070</v>
      </c>
      <c r="W37" s="141">
        <f t="shared" si="11"/>
        <v>17544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15061</v>
      </c>
      <c r="AB37" s="141">
        <f t="shared" si="16"/>
        <v>0</v>
      </c>
      <c r="AC37" s="141">
        <f t="shared" si="17"/>
        <v>2483</v>
      </c>
      <c r="AD37" s="141">
        <f t="shared" si="18"/>
        <v>887526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43670</v>
      </c>
      <c r="AM37" s="141">
        <f t="shared" si="21"/>
        <v>465157</v>
      </c>
      <c r="AN37" s="141">
        <f t="shared" si="22"/>
        <v>72582</v>
      </c>
      <c r="AO37" s="141">
        <v>39507</v>
      </c>
      <c r="AP37" s="141">
        <v>33075</v>
      </c>
      <c r="AQ37" s="141">
        <v>0</v>
      </c>
      <c r="AR37" s="141">
        <v>0</v>
      </c>
      <c r="AS37" s="141">
        <f t="shared" si="23"/>
        <v>1303</v>
      </c>
      <c r="AT37" s="141">
        <v>1303</v>
      </c>
      <c r="AU37" s="141">
        <v>0</v>
      </c>
      <c r="AV37" s="141">
        <v>0</v>
      </c>
      <c r="AW37" s="141">
        <v>0</v>
      </c>
      <c r="AX37" s="141">
        <f t="shared" si="24"/>
        <v>391272</v>
      </c>
      <c r="AY37" s="141">
        <v>277122</v>
      </c>
      <c r="AZ37" s="141">
        <v>114150</v>
      </c>
      <c r="BA37" s="141">
        <v>0</v>
      </c>
      <c r="BB37" s="141">
        <v>0</v>
      </c>
      <c r="BC37" s="141">
        <v>251720</v>
      </c>
      <c r="BD37" s="141">
        <v>0</v>
      </c>
      <c r="BE37" s="141">
        <v>52683</v>
      </c>
      <c r="BF37" s="141">
        <f t="shared" si="25"/>
        <v>517840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12331</v>
      </c>
      <c r="BP37" s="141">
        <f t="shared" si="29"/>
        <v>9877</v>
      </c>
      <c r="BQ37" s="141">
        <v>9877</v>
      </c>
      <c r="BR37" s="141">
        <v>0</v>
      </c>
      <c r="BS37" s="141">
        <v>0</v>
      </c>
      <c r="BT37" s="141">
        <v>0</v>
      </c>
      <c r="BU37" s="141">
        <f t="shared" si="30"/>
        <v>61</v>
      </c>
      <c r="BV37" s="141">
        <v>61</v>
      </c>
      <c r="BW37" s="141">
        <v>0</v>
      </c>
      <c r="BX37" s="141">
        <v>0</v>
      </c>
      <c r="BY37" s="141">
        <v>0</v>
      </c>
      <c r="BZ37" s="141">
        <f t="shared" si="31"/>
        <v>2393</v>
      </c>
      <c r="CA37" s="141">
        <v>2393</v>
      </c>
      <c r="CB37" s="141">
        <v>0</v>
      </c>
      <c r="CC37" s="141">
        <v>0</v>
      </c>
      <c r="CD37" s="141">
        <v>0</v>
      </c>
      <c r="CE37" s="141">
        <v>72002</v>
      </c>
      <c r="CF37" s="141">
        <v>0</v>
      </c>
      <c r="CG37" s="141">
        <v>7507</v>
      </c>
      <c r="CH37" s="141">
        <f t="shared" si="32"/>
        <v>19838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43670</v>
      </c>
      <c r="CQ37" s="141">
        <f t="shared" si="41"/>
        <v>477488</v>
      </c>
      <c r="CR37" s="141">
        <f t="shared" si="42"/>
        <v>82459</v>
      </c>
      <c r="CS37" s="141">
        <f t="shared" si="43"/>
        <v>49384</v>
      </c>
      <c r="CT37" s="141">
        <f t="shared" si="44"/>
        <v>33075</v>
      </c>
      <c r="CU37" s="141">
        <f t="shared" si="45"/>
        <v>0</v>
      </c>
      <c r="CV37" s="141">
        <f t="shared" si="46"/>
        <v>0</v>
      </c>
      <c r="CW37" s="141">
        <f t="shared" si="47"/>
        <v>1364</v>
      </c>
      <c r="CX37" s="141">
        <f t="shared" si="48"/>
        <v>1364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393665</v>
      </c>
      <c r="DC37" s="141">
        <f t="shared" si="53"/>
        <v>279515</v>
      </c>
      <c r="DD37" s="141">
        <f t="shared" si="54"/>
        <v>114150</v>
      </c>
      <c r="DE37" s="141">
        <f t="shared" si="55"/>
        <v>0</v>
      </c>
      <c r="DF37" s="141">
        <f t="shared" si="56"/>
        <v>0</v>
      </c>
      <c r="DG37" s="141">
        <f t="shared" si="57"/>
        <v>323722</v>
      </c>
      <c r="DH37" s="141">
        <f t="shared" si="58"/>
        <v>0</v>
      </c>
      <c r="DI37" s="141">
        <f t="shared" si="59"/>
        <v>60190</v>
      </c>
      <c r="DJ37" s="141">
        <f t="shared" si="60"/>
        <v>537678</v>
      </c>
    </row>
    <row r="38" spans="1:114" ht="12" customHeight="1">
      <c r="A38" s="142" t="s">
        <v>89</v>
      </c>
      <c r="B38" s="140" t="s">
        <v>356</v>
      </c>
      <c r="C38" s="142" t="s">
        <v>426</v>
      </c>
      <c r="D38" s="141">
        <f t="shared" si="6"/>
        <v>1115387</v>
      </c>
      <c r="E38" s="141">
        <f t="shared" si="7"/>
        <v>56240</v>
      </c>
      <c r="F38" s="141">
        <v>0</v>
      </c>
      <c r="G38" s="141">
        <v>0</v>
      </c>
      <c r="H38" s="141">
        <v>0</v>
      </c>
      <c r="I38" s="141">
        <v>3000</v>
      </c>
      <c r="J38" s="141"/>
      <c r="K38" s="141">
        <v>53240</v>
      </c>
      <c r="L38" s="141">
        <v>1059147</v>
      </c>
      <c r="M38" s="141">
        <f t="shared" si="8"/>
        <v>96367</v>
      </c>
      <c r="N38" s="141">
        <f t="shared" si="9"/>
        <v>19639</v>
      </c>
      <c r="O38" s="141">
        <v>0</v>
      </c>
      <c r="P38" s="141">
        <v>0</v>
      </c>
      <c r="Q38" s="141">
        <v>0</v>
      </c>
      <c r="R38" s="141">
        <v>19639</v>
      </c>
      <c r="S38" s="141"/>
      <c r="T38" s="141">
        <v>0</v>
      </c>
      <c r="U38" s="141">
        <v>76728</v>
      </c>
      <c r="V38" s="141">
        <f t="shared" si="10"/>
        <v>1211754</v>
      </c>
      <c r="W38" s="141">
        <f t="shared" si="11"/>
        <v>75879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22639</v>
      </c>
      <c r="AB38" s="141">
        <f t="shared" si="16"/>
        <v>0</v>
      </c>
      <c r="AC38" s="141">
        <f t="shared" si="17"/>
        <v>53240</v>
      </c>
      <c r="AD38" s="141">
        <f t="shared" si="18"/>
        <v>1135875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39315</v>
      </c>
      <c r="AM38" s="141">
        <f t="shared" si="21"/>
        <v>533112</v>
      </c>
      <c r="AN38" s="141">
        <f t="shared" si="22"/>
        <v>107878</v>
      </c>
      <c r="AO38" s="141">
        <v>68650</v>
      </c>
      <c r="AP38" s="141">
        <v>19614</v>
      </c>
      <c r="AQ38" s="141">
        <v>9807</v>
      </c>
      <c r="AR38" s="141">
        <v>9807</v>
      </c>
      <c r="AS38" s="141">
        <f t="shared" si="23"/>
        <v>56069</v>
      </c>
      <c r="AT38" s="141">
        <v>0</v>
      </c>
      <c r="AU38" s="141">
        <v>56069</v>
      </c>
      <c r="AV38" s="141">
        <v>0</v>
      </c>
      <c r="AW38" s="141">
        <v>0</v>
      </c>
      <c r="AX38" s="141">
        <f t="shared" si="24"/>
        <v>368932</v>
      </c>
      <c r="AY38" s="141">
        <v>266757</v>
      </c>
      <c r="AZ38" s="141">
        <v>98608</v>
      </c>
      <c r="BA38" s="141">
        <v>3567</v>
      </c>
      <c r="BB38" s="141">
        <v>0</v>
      </c>
      <c r="BC38" s="141">
        <v>526544</v>
      </c>
      <c r="BD38" s="141">
        <v>233</v>
      </c>
      <c r="BE38" s="141">
        <v>16416</v>
      </c>
      <c r="BF38" s="141">
        <f t="shared" si="25"/>
        <v>549528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31244</v>
      </c>
      <c r="BP38" s="141">
        <f t="shared" si="29"/>
        <v>9807</v>
      </c>
      <c r="BQ38" s="141">
        <v>9807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21437</v>
      </c>
      <c r="CA38" s="141">
        <v>21437</v>
      </c>
      <c r="CB38" s="141">
        <v>0</v>
      </c>
      <c r="CC38" s="141">
        <v>0</v>
      </c>
      <c r="CD38" s="141">
        <v>0</v>
      </c>
      <c r="CE38" s="141">
        <v>64787</v>
      </c>
      <c r="CF38" s="141">
        <v>0</v>
      </c>
      <c r="CG38" s="141">
        <v>336</v>
      </c>
      <c r="CH38" s="141">
        <f t="shared" si="32"/>
        <v>31580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39315</v>
      </c>
      <c r="CQ38" s="141">
        <f t="shared" si="41"/>
        <v>564356</v>
      </c>
      <c r="CR38" s="141">
        <f t="shared" si="42"/>
        <v>117685</v>
      </c>
      <c r="CS38" s="141">
        <f t="shared" si="43"/>
        <v>78457</v>
      </c>
      <c r="CT38" s="141">
        <f t="shared" si="44"/>
        <v>19614</v>
      </c>
      <c r="CU38" s="141">
        <f t="shared" si="45"/>
        <v>9807</v>
      </c>
      <c r="CV38" s="141">
        <f t="shared" si="46"/>
        <v>9807</v>
      </c>
      <c r="CW38" s="141">
        <f t="shared" si="47"/>
        <v>56069</v>
      </c>
      <c r="CX38" s="141">
        <f t="shared" si="48"/>
        <v>0</v>
      </c>
      <c r="CY38" s="141">
        <f t="shared" si="49"/>
        <v>56069</v>
      </c>
      <c r="CZ38" s="141">
        <f t="shared" si="50"/>
        <v>0</v>
      </c>
      <c r="DA38" s="141">
        <f t="shared" si="51"/>
        <v>0</v>
      </c>
      <c r="DB38" s="141">
        <f t="shared" si="52"/>
        <v>390369</v>
      </c>
      <c r="DC38" s="141">
        <f t="shared" si="53"/>
        <v>288194</v>
      </c>
      <c r="DD38" s="141">
        <f t="shared" si="54"/>
        <v>98608</v>
      </c>
      <c r="DE38" s="141">
        <f t="shared" si="55"/>
        <v>3567</v>
      </c>
      <c r="DF38" s="141">
        <f t="shared" si="56"/>
        <v>0</v>
      </c>
      <c r="DG38" s="141">
        <f t="shared" si="57"/>
        <v>591331</v>
      </c>
      <c r="DH38" s="141">
        <f t="shared" si="58"/>
        <v>233</v>
      </c>
      <c r="DI38" s="141">
        <f t="shared" si="59"/>
        <v>16752</v>
      </c>
      <c r="DJ38" s="141">
        <f t="shared" si="60"/>
        <v>581108</v>
      </c>
    </row>
    <row r="39" spans="1:114" ht="12" customHeight="1">
      <c r="A39" s="142" t="s">
        <v>89</v>
      </c>
      <c r="B39" s="140" t="s">
        <v>357</v>
      </c>
      <c r="C39" s="142" t="s">
        <v>427</v>
      </c>
      <c r="D39" s="141">
        <f t="shared" si="6"/>
        <v>1021835</v>
      </c>
      <c r="E39" s="141">
        <f t="shared" si="7"/>
        <v>7587</v>
      </c>
      <c r="F39" s="141">
        <v>0</v>
      </c>
      <c r="G39" s="141">
        <v>0</v>
      </c>
      <c r="H39" s="141">
        <v>0</v>
      </c>
      <c r="I39" s="141">
        <v>6820</v>
      </c>
      <c r="J39" s="141"/>
      <c r="K39" s="141">
        <v>767</v>
      </c>
      <c r="L39" s="141">
        <v>1014248</v>
      </c>
      <c r="M39" s="141">
        <f t="shared" si="8"/>
        <v>84796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84796</v>
      </c>
      <c r="V39" s="141">
        <f t="shared" si="10"/>
        <v>1106631</v>
      </c>
      <c r="W39" s="141">
        <f t="shared" si="11"/>
        <v>7587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6820</v>
      </c>
      <c r="AB39" s="141">
        <f t="shared" si="16"/>
        <v>0</v>
      </c>
      <c r="AC39" s="141">
        <f t="shared" si="17"/>
        <v>767</v>
      </c>
      <c r="AD39" s="141">
        <f t="shared" si="18"/>
        <v>1099044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330772</v>
      </c>
      <c r="AN39" s="141">
        <f t="shared" si="22"/>
        <v>168175</v>
      </c>
      <c r="AO39" s="141">
        <v>32498</v>
      </c>
      <c r="AP39" s="141">
        <v>135677</v>
      </c>
      <c r="AQ39" s="141">
        <v>0</v>
      </c>
      <c r="AR39" s="141">
        <v>0</v>
      </c>
      <c r="AS39" s="141">
        <f t="shared" si="23"/>
        <v>9283</v>
      </c>
      <c r="AT39" s="141">
        <v>9283</v>
      </c>
      <c r="AU39" s="141">
        <v>0</v>
      </c>
      <c r="AV39" s="141">
        <v>0</v>
      </c>
      <c r="AW39" s="141">
        <v>0</v>
      </c>
      <c r="AX39" s="141">
        <f t="shared" si="24"/>
        <v>153314</v>
      </c>
      <c r="AY39" s="141">
        <v>153314</v>
      </c>
      <c r="AZ39" s="141">
        <v>0</v>
      </c>
      <c r="BA39" s="141">
        <v>0</v>
      </c>
      <c r="BB39" s="141">
        <v>0</v>
      </c>
      <c r="BC39" s="141">
        <v>660268</v>
      </c>
      <c r="BD39" s="141">
        <v>0</v>
      </c>
      <c r="BE39" s="141">
        <v>30795</v>
      </c>
      <c r="BF39" s="141">
        <f t="shared" si="25"/>
        <v>361567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84796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330772</v>
      </c>
      <c r="CR39" s="141">
        <f t="shared" si="42"/>
        <v>168175</v>
      </c>
      <c r="CS39" s="141">
        <f t="shared" si="43"/>
        <v>32498</v>
      </c>
      <c r="CT39" s="141">
        <f t="shared" si="44"/>
        <v>135677</v>
      </c>
      <c r="CU39" s="141">
        <f t="shared" si="45"/>
        <v>0</v>
      </c>
      <c r="CV39" s="141">
        <f t="shared" si="46"/>
        <v>0</v>
      </c>
      <c r="CW39" s="141">
        <f t="shared" si="47"/>
        <v>9283</v>
      </c>
      <c r="CX39" s="141">
        <f t="shared" si="48"/>
        <v>9283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153314</v>
      </c>
      <c r="DC39" s="141">
        <f t="shared" si="53"/>
        <v>153314</v>
      </c>
      <c r="DD39" s="141">
        <f t="shared" si="54"/>
        <v>0</v>
      </c>
      <c r="DE39" s="141">
        <f t="shared" si="55"/>
        <v>0</v>
      </c>
      <c r="DF39" s="141">
        <f t="shared" si="56"/>
        <v>0</v>
      </c>
      <c r="DG39" s="141">
        <f t="shared" si="57"/>
        <v>745064</v>
      </c>
      <c r="DH39" s="141">
        <f t="shared" si="58"/>
        <v>0</v>
      </c>
      <c r="DI39" s="141">
        <f t="shared" si="59"/>
        <v>30795</v>
      </c>
      <c r="DJ39" s="141">
        <f t="shared" si="60"/>
        <v>361567</v>
      </c>
    </row>
    <row r="40" spans="1:114" ht="12" customHeight="1">
      <c r="A40" s="142" t="s">
        <v>89</v>
      </c>
      <c r="B40" s="140" t="s">
        <v>358</v>
      </c>
      <c r="C40" s="142" t="s">
        <v>428</v>
      </c>
      <c r="D40" s="141">
        <f t="shared" si="6"/>
        <v>1501769</v>
      </c>
      <c r="E40" s="141">
        <f t="shared" si="7"/>
        <v>89933</v>
      </c>
      <c r="F40" s="141">
        <v>0</v>
      </c>
      <c r="G40" s="141">
        <v>0</v>
      </c>
      <c r="H40" s="141">
        <v>0</v>
      </c>
      <c r="I40" s="141">
        <v>23778</v>
      </c>
      <c r="J40" s="141"/>
      <c r="K40" s="141">
        <v>66155</v>
      </c>
      <c r="L40" s="141">
        <v>1411836</v>
      </c>
      <c r="M40" s="141">
        <f t="shared" si="8"/>
        <v>112954</v>
      </c>
      <c r="N40" s="141">
        <f t="shared" si="9"/>
        <v>29641</v>
      </c>
      <c r="O40" s="141">
        <v>0</v>
      </c>
      <c r="P40" s="141">
        <v>0</v>
      </c>
      <c r="Q40" s="141">
        <v>0</v>
      </c>
      <c r="R40" s="141">
        <v>29641</v>
      </c>
      <c r="S40" s="141"/>
      <c r="T40" s="141">
        <v>0</v>
      </c>
      <c r="U40" s="141">
        <v>83313</v>
      </c>
      <c r="V40" s="141">
        <f t="shared" si="10"/>
        <v>1614723</v>
      </c>
      <c r="W40" s="141">
        <f t="shared" si="11"/>
        <v>119574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53419</v>
      </c>
      <c r="AB40" s="141">
        <f t="shared" si="16"/>
        <v>0</v>
      </c>
      <c r="AC40" s="141">
        <f t="shared" si="17"/>
        <v>66155</v>
      </c>
      <c r="AD40" s="141">
        <f t="shared" si="18"/>
        <v>1495149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56306</v>
      </c>
      <c r="AM40" s="141">
        <f t="shared" si="21"/>
        <v>655912</v>
      </c>
      <c r="AN40" s="141">
        <f t="shared" si="22"/>
        <v>65708</v>
      </c>
      <c r="AO40" s="141">
        <v>65708</v>
      </c>
      <c r="AP40" s="141">
        <v>0</v>
      </c>
      <c r="AQ40" s="141">
        <v>0</v>
      </c>
      <c r="AR40" s="141">
        <v>0</v>
      </c>
      <c r="AS40" s="141">
        <f t="shared" si="23"/>
        <v>3311</v>
      </c>
      <c r="AT40" s="141">
        <v>0</v>
      </c>
      <c r="AU40" s="141">
        <v>0</v>
      </c>
      <c r="AV40" s="141">
        <v>3311</v>
      </c>
      <c r="AW40" s="141">
        <v>0</v>
      </c>
      <c r="AX40" s="141">
        <f t="shared" si="24"/>
        <v>583229</v>
      </c>
      <c r="AY40" s="141">
        <v>420836</v>
      </c>
      <c r="AZ40" s="141">
        <v>153687</v>
      </c>
      <c r="BA40" s="141">
        <v>7003</v>
      </c>
      <c r="BB40" s="141">
        <v>1703</v>
      </c>
      <c r="BC40" s="141">
        <v>754107</v>
      </c>
      <c r="BD40" s="141">
        <v>3664</v>
      </c>
      <c r="BE40" s="141">
        <v>35444</v>
      </c>
      <c r="BF40" s="141">
        <f t="shared" si="25"/>
        <v>691356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41605</v>
      </c>
      <c r="BP40" s="141">
        <f t="shared" si="29"/>
        <v>8213</v>
      </c>
      <c r="BQ40" s="141">
        <v>8213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33392</v>
      </c>
      <c r="CA40" s="141">
        <v>33392</v>
      </c>
      <c r="CB40" s="141">
        <v>0</v>
      </c>
      <c r="CC40" s="141">
        <v>0</v>
      </c>
      <c r="CD40" s="141">
        <v>0</v>
      </c>
      <c r="CE40" s="141">
        <v>70813</v>
      </c>
      <c r="CF40" s="141">
        <v>0</v>
      </c>
      <c r="CG40" s="141">
        <v>536</v>
      </c>
      <c r="CH40" s="141">
        <f t="shared" si="32"/>
        <v>42141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56306</v>
      </c>
      <c r="CQ40" s="141">
        <f t="shared" si="41"/>
        <v>697517</v>
      </c>
      <c r="CR40" s="141">
        <f t="shared" si="42"/>
        <v>73921</v>
      </c>
      <c r="CS40" s="141">
        <f t="shared" si="43"/>
        <v>73921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3311</v>
      </c>
      <c r="CX40" s="141">
        <f t="shared" si="48"/>
        <v>0</v>
      </c>
      <c r="CY40" s="141">
        <f t="shared" si="49"/>
        <v>0</v>
      </c>
      <c r="CZ40" s="141">
        <f t="shared" si="50"/>
        <v>3311</v>
      </c>
      <c r="DA40" s="141">
        <f t="shared" si="51"/>
        <v>0</v>
      </c>
      <c r="DB40" s="141">
        <f t="shared" si="52"/>
        <v>616621</v>
      </c>
      <c r="DC40" s="141">
        <f t="shared" si="53"/>
        <v>454228</v>
      </c>
      <c r="DD40" s="141">
        <f t="shared" si="54"/>
        <v>153687</v>
      </c>
      <c r="DE40" s="141">
        <f t="shared" si="55"/>
        <v>7003</v>
      </c>
      <c r="DF40" s="141">
        <f t="shared" si="56"/>
        <v>1703</v>
      </c>
      <c r="DG40" s="141">
        <f t="shared" si="57"/>
        <v>824920</v>
      </c>
      <c r="DH40" s="141">
        <f t="shared" si="58"/>
        <v>3664</v>
      </c>
      <c r="DI40" s="141">
        <f t="shared" si="59"/>
        <v>35980</v>
      </c>
      <c r="DJ40" s="141">
        <f t="shared" si="60"/>
        <v>733497</v>
      </c>
    </row>
    <row r="41" spans="1:114" ht="12" customHeight="1">
      <c r="A41" s="142" t="s">
        <v>89</v>
      </c>
      <c r="B41" s="140" t="s">
        <v>359</v>
      </c>
      <c r="C41" s="142" t="s">
        <v>429</v>
      </c>
      <c r="D41" s="141">
        <f t="shared" si="6"/>
        <v>445781</v>
      </c>
      <c r="E41" s="141">
        <f t="shared" si="7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445781</v>
      </c>
      <c r="M41" s="141">
        <f t="shared" si="8"/>
        <v>100891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100891</v>
      </c>
      <c r="V41" s="141">
        <f t="shared" si="10"/>
        <v>546672</v>
      </c>
      <c r="W41" s="141">
        <f t="shared" si="11"/>
        <v>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0</v>
      </c>
      <c r="AB41" s="141">
        <f t="shared" si="16"/>
        <v>0</v>
      </c>
      <c r="AC41" s="141">
        <f t="shared" si="17"/>
        <v>0</v>
      </c>
      <c r="AD41" s="141">
        <f t="shared" si="18"/>
        <v>546672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13774</v>
      </c>
      <c r="AM41" s="141">
        <f t="shared" si="21"/>
        <v>43236</v>
      </c>
      <c r="AN41" s="141">
        <f t="shared" si="22"/>
        <v>43236</v>
      </c>
      <c r="AO41" s="141">
        <v>43236</v>
      </c>
      <c r="AP41" s="141">
        <v>0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388771</v>
      </c>
      <c r="BD41" s="141">
        <v>0</v>
      </c>
      <c r="BE41" s="141">
        <v>0</v>
      </c>
      <c r="BF41" s="141">
        <f t="shared" si="25"/>
        <v>43236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9491</v>
      </c>
      <c r="BP41" s="141">
        <f t="shared" si="29"/>
        <v>9491</v>
      </c>
      <c r="BQ41" s="141">
        <v>9491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91400</v>
      </c>
      <c r="CF41" s="141">
        <v>0</v>
      </c>
      <c r="CG41" s="141">
        <v>0</v>
      </c>
      <c r="CH41" s="141">
        <f t="shared" si="32"/>
        <v>9491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13774</v>
      </c>
      <c r="CQ41" s="141">
        <f t="shared" si="41"/>
        <v>52727</v>
      </c>
      <c r="CR41" s="141">
        <f t="shared" si="42"/>
        <v>52727</v>
      </c>
      <c r="CS41" s="141">
        <f t="shared" si="43"/>
        <v>52727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0</v>
      </c>
      <c r="CX41" s="141">
        <f t="shared" si="48"/>
        <v>0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0</v>
      </c>
      <c r="DC41" s="141">
        <f t="shared" si="53"/>
        <v>0</v>
      </c>
      <c r="DD41" s="141">
        <f t="shared" si="54"/>
        <v>0</v>
      </c>
      <c r="DE41" s="141">
        <f t="shared" si="55"/>
        <v>0</v>
      </c>
      <c r="DF41" s="141">
        <f t="shared" si="56"/>
        <v>0</v>
      </c>
      <c r="DG41" s="141">
        <f t="shared" si="57"/>
        <v>480171</v>
      </c>
      <c r="DH41" s="141">
        <f t="shared" si="58"/>
        <v>0</v>
      </c>
      <c r="DI41" s="141">
        <f t="shared" si="59"/>
        <v>0</v>
      </c>
      <c r="DJ41" s="141">
        <f t="shared" si="60"/>
        <v>52727</v>
      </c>
    </row>
    <row r="42" spans="1:114" ht="12" customHeight="1">
      <c r="A42" s="142" t="s">
        <v>89</v>
      </c>
      <c r="B42" s="140" t="s">
        <v>360</v>
      </c>
      <c r="C42" s="142" t="s">
        <v>430</v>
      </c>
      <c r="D42" s="141">
        <f t="shared" si="6"/>
        <v>1163372</v>
      </c>
      <c r="E42" s="141">
        <f t="shared" si="7"/>
        <v>109398</v>
      </c>
      <c r="F42" s="141">
        <v>0</v>
      </c>
      <c r="G42" s="141">
        <v>0</v>
      </c>
      <c r="H42" s="141">
        <v>0</v>
      </c>
      <c r="I42" s="141">
        <v>109377</v>
      </c>
      <c r="J42" s="141"/>
      <c r="K42" s="141">
        <v>21</v>
      </c>
      <c r="L42" s="141">
        <v>1053974</v>
      </c>
      <c r="M42" s="141">
        <f t="shared" si="8"/>
        <v>139491</v>
      </c>
      <c r="N42" s="141">
        <f t="shared" si="9"/>
        <v>5324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5324</v>
      </c>
      <c r="U42" s="141">
        <v>134167</v>
      </c>
      <c r="V42" s="141">
        <f t="shared" si="10"/>
        <v>1302863</v>
      </c>
      <c r="W42" s="141">
        <f t="shared" si="11"/>
        <v>114722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109377</v>
      </c>
      <c r="AB42" s="141">
        <f t="shared" si="16"/>
        <v>0</v>
      </c>
      <c r="AC42" s="141">
        <f t="shared" si="17"/>
        <v>5345</v>
      </c>
      <c r="AD42" s="141">
        <f t="shared" si="18"/>
        <v>1188141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1163372</v>
      </c>
      <c r="AN42" s="141">
        <f t="shared" si="22"/>
        <v>237774</v>
      </c>
      <c r="AO42" s="141">
        <v>117648</v>
      </c>
      <c r="AP42" s="141">
        <v>120126</v>
      </c>
      <c r="AQ42" s="141">
        <v>0</v>
      </c>
      <c r="AR42" s="141">
        <v>0</v>
      </c>
      <c r="AS42" s="141">
        <f t="shared" si="23"/>
        <v>231127</v>
      </c>
      <c r="AT42" s="141">
        <v>8027</v>
      </c>
      <c r="AU42" s="141">
        <v>208535</v>
      </c>
      <c r="AV42" s="141">
        <v>14565</v>
      </c>
      <c r="AW42" s="141">
        <v>0</v>
      </c>
      <c r="AX42" s="141">
        <f t="shared" si="24"/>
        <v>694471</v>
      </c>
      <c r="AY42" s="141">
        <v>266106</v>
      </c>
      <c r="AZ42" s="141">
        <v>329268</v>
      </c>
      <c r="BA42" s="141">
        <v>99097</v>
      </c>
      <c r="BB42" s="141">
        <v>0</v>
      </c>
      <c r="BC42" s="141">
        <v>0</v>
      </c>
      <c r="BD42" s="141">
        <v>0</v>
      </c>
      <c r="BE42" s="141">
        <v>0</v>
      </c>
      <c r="BF42" s="141">
        <f t="shared" si="25"/>
        <v>1163372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5324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134167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5324</v>
      </c>
      <c r="CQ42" s="141">
        <f t="shared" si="41"/>
        <v>1163372</v>
      </c>
      <c r="CR42" s="141">
        <f t="shared" si="42"/>
        <v>237774</v>
      </c>
      <c r="CS42" s="141">
        <f t="shared" si="43"/>
        <v>117648</v>
      </c>
      <c r="CT42" s="141">
        <f t="shared" si="44"/>
        <v>120126</v>
      </c>
      <c r="CU42" s="141">
        <f t="shared" si="45"/>
        <v>0</v>
      </c>
      <c r="CV42" s="141">
        <f t="shared" si="46"/>
        <v>0</v>
      </c>
      <c r="CW42" s="141">
        <f t="shared" si="47"/>
        <v>231127</v>
      </c>
      <c r="CX42" s="141">
        <f t="shared" si="48"/>
        <v>8027</v>
      </c>
      <c r="CY42" s="141">
        <f t="shared" si="49"/>
        <v>208535</v>
      </c>
      <c r="CZ42" s="141">
        <f t="shared" si="50"/>
        <v>14565</v>
      </c>
      <c r="DA42" s="141">
        <f t="shared" si="51"/>
        <v>0</v>
      </c>
      <c r="DB42" s="141">
        <f t="shared" si="52"/>
        <v>694471</v>
      </c>
      <c r="DC42" s="141">
        <f t="shared" si="53"/>
        <v>266106</v>
      </c>
      <c r="DD42" s="141">
        <f t="shared" si="54"/>
        <v>329268</v>
      </c>
      <c r="DE42" s="141">
        <f t="shared" si="55"/>
        <v>99097</v>
      </c>
      <c r="DF42" s="141">
        <f t="shared" si="56"/>
        <v>0</v>
      </c>
      <c r="DG42" s="141">
        <f t="shared" si="57"/>
        <v>134167</v>
      </c>
      <c r="DH42" s="141">
        <f t="shared" si="58"/>
        <v>0</v>
      </c>
      <c r="DI42" s="141">
        <f t="shared" si="59"/>
        <v>0</v>
      </c>
      <c r="DJ42" s="141">
        <f t="shared" si="60"/>
        <v>1163372</v>
      </c>
    </row>
    <row r="43" spans="1:114" ht="12" customHeight="1">
      <c r="A43" s="142" t="s">
        <v>89</v>
      </c>
      <c r="B43" s="140" t="s">
        <v>361</v>
      </c>
      <c r="C43" s="142" t="s">
        <v>431</v>
      </c>
      <c r="D43" s="141">
        <f t="shared" si="6"/>
        <v>611335</v>
      </c>
      <c r="E43" s="141">
        <f t="shared" si="7"/>
        <v>94883</v>
      </c>
      <c r="F43" s="141">
        <v>0</v>
      </c>
      <c r="G43" s="141">
        <v>0</v>
      </c>
      <c r="H43" s="141">
        <v>0</v>
      </c>
      <c r="I43" s="141">
        <v>94882</v>
      </c>
      <c r="J43" s="141"/>
      <c r="K43" s="141">
        <v>1</v>
      </c>
      <c r="L43" s="141">
        <v>516452</v>
      </c>
      <c r="M43" s="141">
        <f t="shared" si="8"/>
        <v>146615</v>
      </c>
      <c r="N43" s="141">
        <f t="shared" si="9"/>
        <v>49531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49531</v>
      </c>
      <c r="U43" s="141">
        <v>97084</v>
      </c>
      <c r="V43" s="141">
        <f t="shared" si="10"/>
        <v>757950</v>
      </c>
      <c r="W43" s="141">
        <f t="shared" si="11"/>
        <v>144414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94882</v>
      </c>
      <c r="AB43" s="141">
        <f t="shared" si="16"/>
        <v>0</v>
      </c>
      <c r="AC43" s="141">
        <f t="shared" si="17"/>
        <v>49532</v>
      </c>
      <c r="AD43" s="141">
        <f t="shared" si="18"/>
        <v>613536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f t="shared" si="21"/>
        <v>585521</v>
      </c>
      <c r="AN43" s="141">
        <f t="shared" si="22"/>
        <v>35974</v>
      </c>
      <c r="AO43" s="141">
        <v>30474</v>
      </c>
      <c r="AP43" s="141">
        <v>5500</v>
      </c>
      <c r="AQ43" s="141">
        <v>0</v>
      </c>
      <c r="AR43" s="141">
        <v>0</v>
      </c>
      <c r="AS43" s="141">
        <f t="shared" si="23"/>
        <v>6738</v>
      </c>
      <c r="AT43" s="141">
        <v>0</v>
      </c>
      <c r="AU43" s="141">
        <v>5650</v>
      </c>
      <c r="AV43" s="141">
        <v>1088</v>
      </c>
      <c r="AW43" s="141">
        <v>0</v>
      </c>
      <c r="AX43" s="141">
        <f t="shared" si="24"/>
        <v>541002</v>
      </c>
      <c r="AY43" s="141">
        <v>116205</v>
      </c>
      <c r="AZ43" s="141">
        <v>384797</v>
      </c>
      <c r="BA43" s="141">
        <v>6633</v>
      </c>
      <c r="BB43" s="141">
        <v>33367</v>
      </c>
      <c r="BC43" s="141">
        <v>0</v>
      </c>
      <c r="BD43" s="141">
        <v>1807</v>
      </c>
      <c r="BE43" s="141">
        <v>25814</v>
      </c>
      <c r="BF43" s="141">
        <f t="shared" si="25"/>
        <v>611335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145770</v>
      </c>
      <c r="BP43" s="141">
        <f t="shared" si="29"/>
        <v>14390</v>
      </c>
      <c r="BQ43" s="141">
        <v>14390</v>
      </c>
      <c r="BR43" s="141">
        <v>0</v>
      </c>
      <c r="BS43" s="141">
        <v>0</v>
      </c>
      <c r="BT43" s="141">
        <v>0</v>
      </c>
      <c r="BU43" s="141">
        <f t="shared" si="30"/>
        <v>82070</v>
      </c>
      <c r="BV43" s="141">
        <v>0</v>
      </c>
      <c r="BW43" s="141">
        <v>82070</v>
      </c>
      <c r="BX43" s="141">
        <v>0</v>
      </c>
      <c r="BY43" s="141">
        <v>0</v>
      </c>
      <c r="BZ43" s="141">
        <f t="shared" si="31"/>
        <v>46368</v>
      </c>
      <c r="CA43" s="141">
        <v>0</v>
      </c>
      <c r="CB43" s="141">
        <v>46368</v>
      </c>
      <c r="CC43" s="141">
        <v>0</v>
      </c>
      <c r="CD43" s="141">
        <v>0</v>
      </c>
      <c r="CE43" s="141">
        <v>0</v>
      </c>
      <c r="CF43" s="141">
        <v>2942</v>
      </c>
      <c r="CG43" s="141">
        <v>845</v>
      </c>
      <c r="CH43" s="141">
        <f t="shared" si="32"/>
        <v>146615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0</v>
      </c>
      <c r="CQ43" s="141">
        <f t="shared" si="41"/>
        <v>731291</v>
      </c>
      <c r="CR43" s="141">
        <f t="shared" si="42"/>
        <v>50364</v>
      </c>
      <c r="CS43" s="141">
        <f t="shared" si="43"/>
        <v>44864</v>
      </c>
      <c r="CT43" s="141">
        <f t="shared" si="44"/>
        <v>5500</v>
      </c>
      <c r="CU43" s="141">
        <f t="shared" si="45"/>
        <v>0</v>
      </c>
      <c r="CV43" s="141">
        <f t="shared" si="46"/>
        <v>0</v>
      </c>
      <c r="CW43" s="141">
        <f t="shared" si="47"/>
        <v>88808</v>
      </c>
      <c r="CX43" s="141">
        <f t="shared" si="48"/>
        <v>0</v>
      </c>
      <c r="CY43" s="141">
        <f t="shared" si="49"/>
        <v>87720</v>
      </c>
      <c r="CZ43" s="141">
        <f t="shared" si="50"/>
        <v>1088</v>
      </c>
      <c r="DA43" s="141">
        <f t="shared" si="51"/>
        <v>0</v>
      </c>
      <c r="DB43" s="141">
        <f t="shared" si="52"/>
        <v>587370</v>
      </c>
      <c r="DC43" s="141">
        <f t="shared" si="53"/>
        <v>116205</v>
      </c>
      <c r="DD43" s="141">
        <f t="shared" si="54"/>
        <v>431165</v>
      </c>
      <c r="DE43" s="141">
        <f t="shared" si="55"/>
        <v>6633</v>
      </c>
      <c r="DF43" s="141">
        <f t="shared" si="56"/>
        <v>33367</v>
      </c>
      <c r="DG43" s="141">
        <f t="shared" si="57"/>
        <v>0</v>
      </c>
      <c r="DH43" s="141">
        <f t="shared" si="58"/>
        <v>4749</v>
      </c>
      <c r="DI43" s="141">
        <f t="shared" si="59"/>
        <v>26659</v>
      </c>
      <c r="DJ43" s="141">
        <f t="shared" si="60"/>
        <v>757950</v>
      </c>
    </row>
    <row r="44" spans="1:114" ht="12" customHeight="1">
      <c r="A44" s="142" t="s">
        <v>89</v>
      </c>
      <c r="B44" s="140" t="s">
        <v>362</v>
      </c>
      <c r="C44" s="142" t="s">
        <v>432</v>
      </c>
      <c r="D44" s="141">
        <f t="shared" si="6"/>
        <v>489354</v>
      </c>
      <c r="E44" s="141">
        <f t="shared" si="7"/>
        <v>0</v>
      </c>
      <c r="F44" s="141">
        <v>0</v>
      </c>
      <c r="G44" s="141">
        <v>0</v>
      </c>
      <c r="H44" s="141">
        <v>0</v>
      </c>
      <c r="I44" s="141">
        <v>0</v>
      </c>
      <c r="J44" s="141"/>
      <c r="K44" s="141">
        <v>0</v>
      </c>
      <c r="L44" s="141">
        <v>489354</v>
      </c>
      <c r="M44" s="141">
        <f t="shared" si="8"/>
        <v>111907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111907</v>
      </c>
      <c r="V44" s="141">
        <f t="shared" si="10"/>
        <v>601261</v>
      </c>
      <c r="W44" s="141">
        <f t="shared" si="11"/>
        <v>0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0</v>
      </c>
      <c r="AB44" s="141">
        <f t="shared" si="16"/>
        <v>0</v>
      </c>
      <c r="AC44" s="141">
        <f t="shared" si="17"/>
        <v>0</v>
      </c>
      <c r="AD44" s="141">
        <f t="shared" si="18"/>
        <v>601261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5200</v>
      </c>
      <c r="AN44" s="141">
        <f t="shared" si="22"/>
        <v>5200</v>
      </c>
      <c r="AO44" s="141">
        <v>5200</v>
      </c>
      <c r="AP44" s="141">
        <v>0</v>
      </c>
      <c r="AQ44" s="141">
        <v>0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4"/>
        <v>0</v>
      </c>
      <c r="AY44" s="141">
        <v>0</v>
      </c>
      <c r="AZ44" s="141">
        <v>0</v>
      </c>
      <c r="BA44" s="141">
        <v>0</v>
      </c>
      <c r="BB44" s="141">
        <v>0</v>
      </c>
      <c r="BC44" s="141">
        <v>484154</v>
      </c>
      <c r="BD44" s="141">
        <v>0</v>
      </c>
      <c r="BE44" s="141">
        <v>0</v>
      </c>
      <c r="BF44" s="141">
        <f t="shared" si="25"/>
        <v>5200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4200</v>
      </c>
      <c r="BP44" s="141">
        <f t="shared" si="29"/>
        <v>4200</v>
      </c>
      <c r="BQ44" s="141">
        <v>4200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107707</v>
      </c>
      <c r="CF44" s="141">
        <v>0</v>
      </c>
      <c r="CG44" s="141">
        <v>0</v>
      </c>
      <c r="CH44" s="141">
        <f t="shared" si="32"/>
        <v>4200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9400</v>
      </c>
      <c r="CR44" s="141">
        <f t="shared" si="42"/>
        <v>9400</v>
      </c>
      <c r="CS44" s="141">
        <f t="shared" si="43"/>
        <v>9400</v>
      </c>
      <c r="CT44" s="141">
        <f t="shared" si="44"/>
        <v>0</v>
      </c>
      <c r="CU44" s="141">
        <f t="shared" si="45"/>
        <v>0</v>
      </c>
      <c r="CV44" s="141">
        <f t="shared" si="46"/>
        <v>0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0</v>
      </c>
      <c r="DB44" s="141">
        <f t="shared" si="52"/>
        <v>0</v>
      </c>
      <c r="DC44" s="141">
        <f t="shared" si="53"/>
        <v>0</v>
      </c>
      <c r="DD44" s="141">
        <f t="shared" si="54"/>
        <v>0</v>
      </c>
      <c r="DE44" s="141">
        <f t="shared" si="55"/>
        <v>0</v>
      </c>
      <c r="DF44" s="141">
        <f t="shared" si="56"/>
        <v>0</v>
      </c>
      <c r="DG44" s="141">
        <f t="shared" si="57"/>
        <v>591861</v>
      </c>
      <c r="DH44" s="141">
        <f t="shared" si="58"/>
        <v>0</v>
      </c>
      <c r="DI44" s="141">
        <f t="shared" si="59"/>
        <v>0</v>
      </c>
      <c r="DJ44" s="141">
        <f t="shared" si="60"/>
        <v>9400</v>
      </c>
    </row>
    <row r="45" spans="1:114" ht="12" customHeight="1">
      <c r="A45" s="142" t="s">
        <v>89</v>
      </c>
      <c r="B45" s="140" t="s">
        <v>363</v>
      </c>
      <c r="C45" s="142" t="s">
        <v>433</v>
      </c>
      <c r="D45" s="141">
        <f t="shared" si="6"/>
        <v>903176</v>
      </c>
      <c r="E45" s="141">
        <f t="shared" si="7"/>
        <v>93536</v>
      </c>
      <c r="F45" s="141">
        <v>0</v>
      </c>
      <c r="G45" s="141">
        <v>0</v>
      </c>
      <c r="H45" s="141">
        <v>0</v>
      </c>
      <c r="I45" s="141">
        <v>93446</v>
      </c>
      <c r="J45" s="141"/>
      <c r="K45" s="141">
        <v>90</v>
      </c>
      <c r="L45" s="141">
        <v>809640</v>
      </c>
      <c r="M45" s="141">
        <f t="shared" si="8"/>
        <v>116995</v>
      </c>
      <c r="N45" s="141">
        <f t="shared" si="9"/>
        <v>27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27</v>
      </c>
      <c r="U45" s="141">
        <v>116968</v>
      </c>
      <c r="V45" s="141">
        <f t="shared" si="10"/>
        <v>1020171</v>
      </c>
      <c r="W45" s="141">
        <f t="shared" si="11"/>
        <v>93563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93446</v>
      </c>
      <c r="AB45" s="141">
        <f t="shared" si="16"/>
        <v>0</v>
      </c>
      <c r="AC45" s="141">
        <f t="shared" si="17"/>
        <v>117</v>
      </c>
      <c r="AD45" s="141">
        <f t="shared" si="18"/>
        <v>926608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876752</v>
      </c>
      <c r="AN45" s="141">
        <f t="shared" si="22"/>
        <v>63500</v>
      </c>
      <c r="AO45" s="141">
        <v>42357</v>
      </c>
      <c r="AP45" s="141">
        <v>0</v>
      </c>
      <c r="AQ45" s="141">
        <v>14085</v>
      </c>
      <c r="AR45" s="141">
        <v>7058</v>
      </c>
      <c r="AS45" s="141">
        <f t="shared" si="23"/>
        <v>6077</v>
      </c>
      <c r="AT45" s="141">
        <v>1026</v>
      </c>
      <c r="AU45" s="141">
        <v>1535</v>
      </c>
      <c r="AV45" s="141">
        <v>3516</v>
      </c>
      <c r="AW45" s="141">
        <v>0</v>
      </c>
      <c r="AX45" s="141">
        <f t="shared" si="24"/>
        <v>807175</v>
      </c>
      <c r="AY45" s="141">
        <v>121256</v>
      </c>
      <c r="AZ45" s="141">
        <v>665796</v>
      </c>
      <c r="BA45" s="141">
        <v>18756</v>
      </c>
      <c r="BB45" s="141">
        <v>1367</v>
      </c>
      <c r="BC45" s="141">
        <v>0</v>
      </c>
      <c r="BD45" s="141">
        <v>0</v>
      </c>
      <c r="BE45" s="141">
        <v>26424</v>
      </c>
      <c r="BF45" s="141">
        <f t="shared" si="25"/>
        <v>903176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7059</v>
      </c>
      <c r="BP45" s="141">
        <f t="shared" si="29"/>
        <v>7059</v>
      </c>
      <c r="BQ45" s="141">
        <v>7059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107146</v>
      </c>
      <c r="CF45" s="141">
        <v>0</v>
      </c>
      <c r="CG45" s="141">
        <v>2790</v>
      </c>
      <c r="CH45" s="141">
        <f t="shared" si="32"/>
        <v>9849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883811</v>
      </c>
      <c r="CR45" s="141">
        <f t="shared" si="42"/>
        <v>70559</v>
      </c>
      <c r="CS45" s="141">
        <f t="shared" si="43"/>
        <v>49416</v>
      </c>
      <c r="CT45" s="141">
        <f t="shared" si="44"/>
        <v>0</v>
      </c>
      <c r="CU45" s="141">
        <f t="shared" si="45"/>
        <v>14085</v>
      </c>
      <c r="CV45" s="141">
        <f t="shared" si="46"/>
        <v>7058</v>
      </c>
      <c r="CW45" s="141">
        <f t="shared" si="47"/>
        <v>6077</v>
      </c>
      <c r="CX45" s="141">
        <f t="shared" si="48"/>
        <v>1026</v>
      </c>
      <c r="CY45" s="141">
        <f t="shared" si="49"/>
        <v>1535</v>
      </c>
      <c r="CZ45" s="141">
        <f t="shared" si="50"/>
        <v>3516</v>
      </c>
      <c r="DA45" s="141">
        <f t="shared" si="51"/>
        <v>0</v>
      </c>
      <c r="DB45" s="141">
        <f t="shared" si="52"/>
        <v>807175</v>
      </c>
      <c r="DC45" s="141">
        <f t="shared" si="53"/>
        <v>121256</v>
      </c>
      <c r="DD45" s="141">
        <f t="shared" si="54"/>
        <v>665796</v>
      </c>
      <c r="DE45" s="141">
        <f t="shared" si="55"/>
        <v>18756</v>
      </c>
      <c r="DF45" s="141">
        <f t="shared" si="56"/>
        <v>1367</v>
      </c>
      <c r="DG45" s="141">
        <f t="shared" si="57"/>
        <v>107146</v>
      </c>
      <c r="DH45" s="141">
        <f t="shared" si="58"/>
        <v>0</v>
      </c>
      <c r="DI45" s="141">
        <f t="shared" si="59"/>
        <v>29214</v>
      </c>
      <c r="DJ45" s="141">
        <f t="shared" si="60"/>
        <v>913025</v>
      </c>
    </row>
    <row r="46" spans="1:114" ht="12" customHeight="1">
      <c r="A46" s="142" t="s">
        <v>89</v>
      </c>
      <c r="B46" s="140" t="s">
        <v>364</v>
      </c>
      <c r="C46" s="142" t="s">
        <v>434</v>
      </c>
      <c r="D46" s="141">
        <f t="shared" si="6"/>
        <v>814384</v>
      </c>
      <c r="E46" s="141">
        <f t="shared" si="7"/>
        <v>64281</v>
      </c>
      <c r="F46" s="141">
        <v>0</v>
      </c>
      <c r="G46" s="141">
        <v>0</v>
      </c>
      <c r="H46" s="141">
        <v>0</v>
      </c>
      <c r="I46" s="141">
        <v>12113</v>
      </c>
      <c r="J46" s="141"/>
      <c r="K46" s="141">
        <v>52168</v>
      </c>
      <c r="L46" s="141">
        <v>750103</v>
      </c>
      <c r="M46" s="141">
        <f t="shared" si="8"/>
        <v>53626</v>
      </c>
      <c r="N46" s="141">
        <f t="shared" si="9"/>
        <v>5386</v>
      </c>
      <c r="O46" s="141">
        <v>0</v>
      </c>
      <c r="P46" s="141">
        <v>0</v>
      </c>
      <c r="Q46" s="141">
        <v>0</v>
      </c>
      <c r="R46" s="141">
        <v>5386</v>
      </c>
      <c r="S46" s="141"/>
      <c r="T46" s="141">
        <v>0</v>
      </c>
      <c r="U46" s="141">
        <v>48240</v>
      </c>
      <c r="V46" s="141">
        <f t="shared" si="10"/>
        <v>868010</v>
      </c>
      <c r="W46" s="141">
        <f t="shared" si="11"/>
        <v>69667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17499</v>
      </c>
      <c r="AB46" s="141">
        <f t="shared" si="16"/>
        <v>0</v>
      </c>
      <c r="AC46" s="141">
        <f t="shared" si="17"/>
        <v>52168</v>
      </c>
      <c r="AD46" s="141">
        <f t="shared" si="18"/>
        <v>798343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30229</v>
      </c>
      <c r="AM46" s="141">
        <f t="shared" si="21"/>
        <v>368765</v>
      </c>
      <c r="AN46" s="141">
        <f t="shared" si="22"/>
        <v>135179</v>
      </c>
      <c r="AO46" s="141">
        <v>58823</v>
      </c>
      <c r="AP46" s="141">
        <v>51872</v>
      </c>
      <c r="AQ46" s="141">
        <v>16646</v>
      </c>
      <c r="AR46" s="141">
        <v>7838</v>
      </c>
      <c r="AS46" s="141">
        <f t="shared" si="23"/>
        <v>23323</v>
      </c>
      <c r="AT46" s="141">
        <v>3535</v>
      </c>
      <c r="AU46" s="141">
        <v>19788</v>
      </c>
      <c r="AV46" s="141">
        <v>0</v>
      </c>
      <c r="AW46" s="141">
        <v>0</v>
      </c>
      <c r="AX46" s="141">
        <f t="shared" si="24"/>
        <v>210263</v>
      </c>
      <c r="AY46" s="141">
        <v>122378</v>
      </c>
      <c r="AZ46" s="141">
        <v>75234</v>
      </c>
      <c r="BA46" s="141">
        <v>7840</v>
      </c>
      <c r="BB46" s="141">
        <v>4811</v>
      </c>
      <c r="BC46" s="141">
        <v>404858</v>
      </c>
      <c r="BD46" s="141">
        <v>0</v>
      </c>
      <c r="BE46" s="141">
        <v>10532</v>
      </c>
      <c r="BF46" s="141">
        <f t="shared" si="25"/>
        <v>379297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16874</v>
      </c>
      <c r="BP46" s="141">
        <f t="shared" si="29"/>
        <v>6350</v>
      </c>
      <c r="BQ46" s="141">
        <v>6350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10524</v>
      </c>
      <c r="CA46" s="141">
        <v>10290</v>
      </c>
      <c r="CB46" s="141">
        <v>0</v>
      </c>
      <c r="CC46" s="141">
        <v>0</v>
      </c>
      <c r="CD46" s="141">
        <v>234</v>
      </c>
      <c r="CE46" s="141">
        <v>36603</v>
      </c>
      <c r="CF46" s="141">
        <v>0</v>
      </c>
      <c r="CG46" s="141">
        <v>149</v>
      </c>
      <c r="CH46" s="141">
        <f t="shared" si="32"/>
        <v>17023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30229</v>
      </c>
      <c r="CQ46" s="141">
        <f t="shared" si="41"/>
        <v>385639</v>
      </c>
      <c r="CR46" s="141">
        <f t="shared" si="42"/>
        <v>141529</v>
      </c>
      <c r="CS46" s="141">
        <f t="shared" si="43"/>
        <v>65173</v>
      </c>
      <c r="CT46" s="141">
        <f t="shared" si="44"/>
        <v>51872</v>
      </c>
      <c r="CU46" s="141">
        <f t="shared" si="45"/>
        <v>16646</v>
      </c>
      <c r="CV46" s="141">
        <f t="shared" si="46"/>
        <v>7838</v>
      </c>
      <c r="CW46" s="141">
        <f t="shared" si="47"/>
        <v>23323</v>
      </c>
      <c r="CX46" s="141">
        <f t="shared" si="48"/>
        <v>3535</v>
      </c>
      <c r="CY46" s="141">
        <f t="shared" si="49"/>
        <v>19788</v>
      </c>
      <c r="CZ46" s="141">
        <f t="shared" si="50"/>
        <v>0</v>
      </c>
      <c r="DA46" s="141">
        <f t="shared" si="51"/>
        <v>0</v>
      </c>
      <c r="DB46" s="141">
        <f t="shared" si="52"/>
        <v>220787</v>
      </c>
      <c r="DC46" s="141">
        <f t="shared" si="53"/>
        <v>132668</v>
      </c>
      <c r="DD46" s="141">
        <f t="shared" si="54"/>
        <v>75234</v>
      </c>
      <c r="DE46" s="141">
        <f t="shared" si="55"/>
        <v>7840</v>
      </c>
      <c r="DF46" s="141">
        <f t="shared" si="56"/>
        <v>5045</v>
      </c>
      <c r="DG46" s="141">
        <f t="shared" si="57"/>
        <v>441461</v>
      </c>
      <c r="DH46" s="141">
        <f t="shared" si="58"/>
        <v>0</v>
      </c>
      <c r="DI46" s="141">
        <f t="shared" si="59"/>
        <v>10681</v>
      </c>
      <c r="DJ46" s="141">
        <f t="shared" si="60"/>
        <v>396320</v>
      </c>
    </row>
    <row r="47" spans="1:114" ht="12" customHeight="1">
      <c r="A47" s="142" t="s">
        <v>89</v>
      </c>
      <c r="B47" s="140" t="s">
        <v>365</v>
      </c>
      <c r="C47" s="142" t="s">
        <v>435</v>
      </c>
      <c r="D47" s="141">
        <f t="shared" si="6"/>
        <v>1670180</v>
      </c>
      <c r="E47" s="141">
        <f t="shared" si="7"/>
        <v>315195</v>
      </c>
      <c r="F47" s="141">
        <v>0</v>
      </c>
      <c r="G47" s="141">
        <v>0</v>
      </c>
      <c r="H47" s="141">
        <v>0</v>
      </c>
      <c r="I47" s="141">
        <v>119061</v>
      </c>
      <c r="J47" s="141"/>
      <c r="K47" s="141">
        <v>196134</v>
      </c>
      <c r="L47" s="141">
        <v>1354985</v>
      </c>
      <c r="M47" s="141">
        <f t="shared" si="8"/>
        <v>96112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96112</v>
      </c>
      <c r="V47" s="141">
        <f t="shared" si="10"/>
        <v>1766292</v>
      </c>
      <c r="W47" s="141">
        <f t="shared" si="11"/>
        <v>315195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119061</v>
      </c>
      <c r="AB47" s="141">
        <f t="shared" si="16"/>
        <v>0</v>
      </c>
      <c r="AC47" s="141">
        <f t="shared" si="17"/>
        <v>196134</v>
      </c>
      <c r="AD47" s="141">
        <f t="shared" si="18"/>
        <v>1451097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21"/>
        <v>1615679</v>
      </c>
      <c r="AN47" s="141">
        <f t="shared" si="22"/>
        <v>66067</v>
      </c>
      <c r="AO47" s="141">
        <v>49033</v>
      </c>
      <c r="AP47" s="141">
        <v>0</v>
      </c>
      <c r="AQ47" s="141">
        <v>17034</v>
      </c>
      <c r="AR47" s="141">
        <v>0</v>
      </c>
      <c r="AS47" s="141">
        <f t="shared" si="23"/>
        <v>343761</v>
      </c>
      <c r="AT47" s="141">
        <v>0</v>
      </c>
      <c r="AU47" s="141">
        <v>342686</v>
      </c>
      <c r="AV47" s="141">
        <v>1075</v>
      </c>
      <c r="AW47" s="141">
        <v>0</v>
      </c>
      <c r="AX47" s="141">
        <f t="shared" si="24"/>
        <v>1202438</v>
      </c>
      <c r="AY47" s="141">
        <v>545589</v>
      </c>
      <c r="AZ47" s="141">
        <v>588024</v>
      </c>
      <c r="BA47" s="141">
        <v>68825</v>
      </c>
      <c r="BB47" s="141">
        <v>0</v>
      </c>
      <c r="BC47" s="141">
        <v>0</v>
      </c>
      <c r="BD47" s="141">
        <v>3413</v>
      </c>
      <c r="BE47" s="141">
        <v>54501</v>
      </c>
      <c r="BF47" s="141">
        <f t="shared" si="25"/>
        <v>1670180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96112</v>
      </c>
      <c r="CF47" s="141">
        <v>0</v>
      </c>
      <c r="CG47" s="141">
        <v>0</v>
      </c>
      <c r="CH47" s="141">
        <f t="shared" si="32"/>
        <v>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0</v>
      </c>
      <c r="CQ47" s="141">
        <f t="shared" si="41"/>
        <v>1615679</v>
      </c>
      <c r="CR47" s="141">
        <f t="shared" si="42"/>
        <v>66067</v>
      </c>
      <c r="CS47" s="141">
        <f t="shared" si="43"/>
        <v>49033</v>
      </c>
      <c r="CT47" s="141">
        <f t="shared" si="44"/>
        <v>0</v>
      </c>
      <c r="CU47" s="141">
        <f t="shared" si="45"/>
        <v>17034</v>
      </c>
      <c r="CV47" s="141">
        <f t="shared" si="46"/>
        <v>0</v>
      </c>
      <c r="CW47" s="141">
        <f t="shared" si="47"/>
        <v>343761</v>
      </c>
      <c r="CX47" s="141">
        <f t="shared" si="48"/>
        <v>0</v>
      </c>
      <c r="CY47" s="141">
        <f t="shared" si="49"/>
        <v>342686</v>
      </c>
      <c r="CZ47" s="141">
        <f t="shared" si="50"/>
        <v>1075</v>
      </c>
      <c r="DA47" s="141">
        <f t="shared" si="51"/>
        <v>0</v>
      </c>
      <c r="DB47" s="141">
        <f t="shared" si="52"/>
        <v>1202438</v>
      </c>
      <c r="DC47" s="141">
        <f t="shared" si="53"/>
        <v>545589</v>
      </c>
      <c r="DD47" s="141">
        <f t="shared" si="54"/>
        <v>588024</v>
      </c>
      <c r="DE47" s="141">
        <f t="shared" si="55"/>
        <v>68825</v>
      </c>
      <c r="DF47" s="141">
        <f t="shared" si="56"/>
        <v>0</v>
      </c>
      <c r="DG47" s="141">
        <f t="shared" si="57"/>
        <v>96112</v>
      </c>
      <c r="DH47" s="141">
        <f t="shared" si="58"/>
        <v>3413</v>
      </c>
      <c r="DI47" s="141">
        <f t="shared" si="59"/>
        <v>54501</v>
      </c>
      <c r="DJ47" s="141">
        <f t="shared" si="60"/>
        <v>1670180</v>
      </c>
    </row>
    <row r="48" spans="1:114" ht="12" customHeight="1">
      <c r="A48" s="142" t="s">
        <v>89</v>
      </c>
      <c r="B48" s="140" t="s">
        <v>366</v>
      </c>
      <c r="C48" s="142" t="s">
        <v>436</v>
      </c>
      <c r="D48" s="141">
        <f t="shared" si="6"/>
        <v>616466</v>
      </c>
      <c r="E48" s="141">
        <f t="shared" si="7"/>
        <v>59962</v>
      </c>
      <c r="F48" s="141">
        <v>0</v>
      </c>
      <c r="G48" s="141">
        <v>0</v>
      </c>
      <c r="H48" s="141">
        <v>0</v>
      </c>
      <c r="I48" s="141">
        <v>40711</v>
      </c>
      <c r="J48" s="141"/>
      <c r="K48" s="141">
        <v>19251</v>
      </c>
      <c r="L48" s="141">
        <v>556504</v>
      </c>
      <c r="M48" s="141">
        <f t="shared" si="8"/>
        <v>50162</v>
      </c>
      <c r="N48" s="141">
        <f t="shared" si="9"/>
        <v>6287</v>
      </c>
      <c r="O48" s="141">
        <v>0</v>
      </c>
      <c r="P48" s="141">
        <v>0</v>
      </c>
      <c r="Q48" s="141">
        <v>0</v>
      </c>
      <c r="R48" s="141">
        <v>6287</v>
      </c>
      <c r="S48" s="141"/>
      <c r="T48" s="141">
        <v>0</v>
      </c>
      <c r="U48" s="141">
        <v>43875</v>
      </c>
      <c r="V48" s="141">
        <f t="shared" si="10"/>
        <v>666628</v>
      </c>
      <c r="W48" s="141">
        <f t="shared" si="11"/>
        <v>66249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46998</v>
      </c>
      <c r="AB48" s="141">
        <f t="shared" si="16"/>
        <v>0</v>
      </c>
      <c r="AC48" s="141">
        <f t="shared" si="17"/>
        <v>19251</v>
      </c>
      <c r="AD48" s="141">
        <f t="shared" si="18"/>
        <v>600379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527328</v>
      </c>
      <c r="AN48" s="141">
        <f t="shared" si="22"/>
        <v>59673</v>
      </c>
      <c r="AO48" s="141">
        <v>59673</v>
      </c>
      <c r="AP48" s="141">
        <v>0</v>
      </c>
      <c r="AQ48" s="141">
        <v>0</v>
      </c>
      <c r="AR48" s="141">
        <v>0</v>
      </c>
      <c r="AS48" s="141">
        <f t="shared" si="23"/>
        <v>140747</v>
      </c>
      <c r="AT48" s="141">
        <v>0</v>
      </c>
      <c r="AU48" s="141">
        <v>140747</v>
      </c>
      <c r="AV48" s="141">
        <v>0</v>
      </c>
      <c r="AW48" s="141">
        <v>0</v>
      </c>
      <c r="AX48" s="141">
        <f t="shared" si="24"/>
        <v>326908</v>
      </c>
      <c r="AY48" s="141">
        <v>101294</v>
      </c>
      <c r="AZ48" s="141">
        <v>133752</v>
      </c>
      <c r="BA48" s="141">
        <v>48272</v>
      </c>
      <c r="BB48" s="141">
        <v>43590</v>
      </c>
      <c r="BC48" s="141">
        <v>0</v>
      </c>
      <c r="BD48" s="141">
        <v>0</v>
      </c>
      <c r="BE48" s="141">
        <v>89138</v>
      </c>
      <c r="BF48" s="141">
        <f t="shared" si="25"/>
        <v>616466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12548</v>
      </c>
      <c r="BP48" s="141">
        <f t="shared" si="29"/>
        <v>4783</v>
      </c>
      <c r="BQ48" s="141">
        <v>4783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7765</v>
      </c>
      <c r="CA48" s="141">
        <v>7765</v>
      </c>
      <c r="CB48" s="141">
        <v>0</v>
      </c>
      <c r="CC48" s="141">
        <v>0</v>
      </c>
      <c r="CD48" s="141">
        <v>0</v>
      </c>
      <c r="CE48" s="141">
        <v>37614</v>
      </c>
      <c r="CF48" s="141">
        <v>0</v>
      </c>
      <c r="CG48" s="141">
        <v>0</v>
      </c>
      <c r="CH48" s="141">
        <f t="shared" si="32"/>
        <v>12548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539876</v>
      </c>
      <c r="CR48" s="141">
        <f t="shared" si="42"/>
        <v>64456</v>
      </c>
      <c r="CS48" s="141">
        <f t="shared" si="43"/>
        <v>64456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140747</v>
      </c>
      <c r="CX48" s="141">
        <f t="shared" si="48"/>
        <v>0</v>
      </c>
      <c r="CY48" s="141">
        <f t="shared" si="49"/>
        <v>140747</v>
      </c>
      <c r="CZ48" s="141">
        <f t="shared" si="50"/>
        <v>0</v>
      </c>
      <c r="DA48" s="141">
        <f t="shared" si="51"/>
        <v>0</v>
      </c>
      <c r="DB48" s="141">
        <f t="shared" si="52"/>
        <v>334673</v>
      </c>
      <c r="DC48" s="141">
        <f t="shared" si="53"/>
        <v>109059</v>
      </c>
      <c r="DD48" s="141">
        <f t="shared" si="54"/>
        <v>133752</v>
      </c>
      <c r="DE48" s="141">
        <f t="shared" si="55"/>
        <v>48272</v>
      </c>
      <c r="DF48" s="141">
        <f t="shared" si="56"/>
        <v>43590</v>
      </c>
      <c r="DG48" s="141">
        <f t="shared" si="57"/>
        <v>37614</v>
      </c>
      <c r="DH48" s="141">
        <f t="shared" si="58"/>
        <v>0</v>
      </c>
      <c r="DI48" s="141">
        <f t="shared" si="59"/>
        <v>89138</v>
      </c>
      <c r="DJ48" s="141">
        <f t="shared" si="60"/>
        <v>629014</v>
      </c>
    </row>
    <row r="49" spans="1:114" ht="12" customHeight="1">
      <c r="A49" s="142" t="s">
        <v>89</v>
      </c>
      <c r="B49" s="140" t="s">
        <v>367</v>
      </c>
      <c r="C49" s="142" t="s">
        <v>437</v>
      </c>
      <c r="D49" s="141">
        <f t="shared" si="6"/>
        <v>449980</v>
      </c>
      <c r="E49" s="141">
        <f t="shared" si="7"/>
        <v>38785</v>
      </c>
      <c r="F49" s="141">
        <v>0</v>
      </c>
      <c r="G49" s="141">
        <v>0</v>
      </c>
      <c r="H49" s="141">
        <v>0</v>
      </c>
      <c r="I49" s="141">
        <v>908</v>
      </c>
      <c r="J49" s="141"/>
      <c r="K49" s="141">
        <v>37877</v>
      </c>
      <c r="L49" s="141">
        <v>411195</v>
      </c>
      <c r="M49" s="141">
        <f t="shared" si="8"/>
        <v>33303</v>
      </c>
      <c r="N49" s="141">
        <f t="shared" si="9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33303</v>
      </c>
      <c r="V49" s="141">
        <f t="shared" si="10"/>
        <v>483283</v>
      </c>
      <c r="W49" s="141">
        <f t="shared" si="11"/>
        <v>38785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908</v>
      </c>
      <c r="AB49" s="141">
        <f t="shared" si="16"/>
        <v>0</v>
      </c>
      <c r="AC49" s="141">
        <f t="shared" si="17"/>
        <v>37877</v>
      </c>
      <c r="AD49" s="141">
        <f t="shared" si="18"/>
        <v>444498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449980</v>
      </c>
      <c r="AN49" s="141">
        <f t="shared" si="22"/>
        <v>91124</v>
      </c>
      <c r="AO49" s="141">
        <v>84246</v>
      </c>
      <c r="AP49" s="141">
        <v>0</v>
      </c>
      <c r="AQ49" s="141">
        <v>6878</v>
      </c>
      <c r="AR49" s="141">
        <v>0</v>
      </c>
      <c r="AS49" s="141">
        <f t="shared" si="23"/>
        <v>27969</v>
      </c>
      <c r="AT49" s="141">
        <v>0</v>
      </c>
      <c r="AU49" s="141">
        <v>26465</v>
      </c>
      <c r="AV49" s="141">
        <v>1504</v>
      </c>
      <c r="AW49" s="141">
        <v>0</v>
      </c>
      <c r="AX49" s="141">
        <f t="shared" si="24"/>
        <v>330887</v>
      </c>
      <c r="AY49" s="141">
        <v>204059</v>
      </c>
      <c r="AZ49" s="141">
        <v>114797</v>
      </c>
      <c r="BA49" s="141">
        <v>12031</v>
      </c>
      <c r="BB49" s="141">
        <v>0</v>
      </c>
      <c r="BC49" s="141">
        <v>0</v>
      </c>
      <c r="BD49" s="141">
        <v>0</v>
      </c>
      <c r="BE49" s="141">
        <v>0</v>
      </c>
      <c r="BF49" s="141">
        <f t="shared" si="25"/>
        <v>449980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0</v>
      </c>
      <c r="BP49" s="141">
        <f t="shared" si="29"/>
        <v>0</v>
      </c>
      <c r="BQ49" s="141">
        <v>0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33303</v>
      </c>
      <c r="CF49" s="141">
        <v>0</v>
      </c>
      <c r="CG49" s="141">
        <v>0</v>
      </c>
      <c r="CH49" s="141">
        <f t="shared" si="32"/>
        <v>0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449980</v>
      </c>
      <c r="CR49" s="141">
        <f t="shared" si="42"/>
        <v>91124</v>
      </c>
      <c r="CS49" s="141">
        <f t="shared" si="43"/>
        <v>84246</v>
      </c>
      <c r="CT49" s="141">
        <f t="shared" si="44"/>
        <v>0</v>
      </c>
      <c r="CU49" s="141">
        <f t="shared" si="45"/>
        <v>6878</v>
      </c>
      <c r="CV49" s="141">
        <f t="shared" si="46"/>
        <v>0</v>
      </c>
      <c r="CW49" s="141">
        <f t="shared" si="47"/>
        <v>27969</v>
      </c>
      <c r="CX49" s="141">
        <f t="shared" si="48"/>
        <v>0</v>
      </c>
      <c r="CY49" s="141">
        <f t="shared" si="49"/>
        <v>26465</v>
      </c>
      <c r="CZ49" s="141">
        <f t="shared" si="50"/>
        <v>1504</v>
      </c>
      <c r="DA49" s="141">
        <f t="shared" si="51"/>
        <v>0</v>
      </c>
      <c r="DB49" s="141">
        <f t="shared" si="52"/>
        <v>330887</v>
      </c>
      <c r="DC49" s="141">
        <f t="shared" si="53"/>
        <v>204059</v>
      </c>
      <c r="DD49" s="141">
        <f t="shared" si="54"/>
        <v>114797</v>
      </c>
      <c r="DE49" s="141">
        <f t="shared" si="55"/>
        <v>12031</v>
      </c>
      <c r="DF49" s="141">
        <f t="shared" si="56"/>
        <v>0</v>
      </c>
      <c r="DG49" s="141">
        <f t="shared" si="57"/>
        <v>33303</v>
      </c>
      <c r="DH49" s="141">
        <f t="shared" si="58"/>
        <v>0</v>
      </c>
      <c r="DI49" s="141">
        <f t="shared" si="59"/>
        <v>0</v>
      </c>
      <c r="DJ49" s="141">
        <f t="shared" si="60"/>
        <v>449980</v>
      </c>
    </row>
    <row r="50" spans="1:114" ht="12" customHeight="1">
      <c r="A50" s="142" t="s">
        <v>89</v>
      </c>
      <c r="B50" s="140" t="s">
        <v>368</v>
      </c>
      <c r="C50" s="142" t="s">
        <v>438</v>
      </c>
      <c r="D50" s="141">
        <f t="shared" si="6"/>
        <v>302992</v>
      </c>
      <c r="E50" s="141">
        <f t="shared" si="7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302992</v>
      </c>
      <c r="M50" s="141">
        <f t="shared" si="8"/>
        <v>75928</v>
      </c>
      <c r="N50" s="141">
        <f t="shared" si="9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75928</v>
      </c>
      <c r="V50" s="141">
        <f t="shared" si="10"/>
        <v>378920</v>
      </c>
      <c r="W50" s="141">
        <f t="shared" si="11"/>
        <v>0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0</v>
      </c>
      <c r="AB50" s="141">
        <f t="shared" si="16"/>
        <v>0</v>
      </c>
      <c r="AC50" s="141">
        <f t="shared" si="17"/>
        <v>0</v>
      </c>
      <c r="AD50" s="141">
        <f t="shared" si="18"/>
        <v>378920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f t="shared" si="21"/>
        <v>14903</v>
      </c>
      <c r="AN50" s="141">
        <f t="shared" si="22"/>
        <v>14646</v>
      </c>
      <c r="AO50" s="141">
        <v>14646</v>
      </c>
      <c r="AP50" s="141">
        <v>0</v>
      </c>
      <c r="AQ50" s="141">
        <v>0</v>
      </c>
      <c r="AR50" s="141">
        <v>0</v>
      </c>
      <c r="AS50" s="141">
        <f t="shared" si="23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4"/>
        <v>257</v>
      </c>
      <c r="AY50" s="141">
        <v>92</v>
      </c>
      <c r="AZ50" s="141">
        <v>165</v>
      </c>
      <c r="BA50" s="141">
        <v>0</v>
      </c>
      <c r="BB50" s="141">
        <v>0</v>
      </c>
      <c r="BC50" s="141">
        <v>288089</v>
      </c>
      <c r="BD50" s="141">
        <v>0</v>
      </c>
      <c r="BE50" s="141">
        <v>0</v>
      </c>
      <c r="BF50" s="141">
        <f t="shared" si="25"/>
        <v>14903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2457</v>
      </c>
      <c r="BO50" s="141">
        <f t="shared" si="28"/>
        <v>6199</v>
      </c>
      <c r="BP50" s="141">
        <f t="shared" si="29"/>
        <v>6199</v>
      </c>
      <c r="BQ50" s="141">
        <v>6199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0</v>
      </c>
      <c r="CA50" s="141">
        <v>0</v>
      </c>
      <c r="CB50" s="141">
        <v>0</v>
      </c>
      <c r="CC50" s="141">
        <v>0</v>
      </c>
      <c r="CD50" s="141">
        <v>0</v>
      </c>
      <c r="CE50" s="141">
        <v>67272</v>
      </c>
      <c r="CF50" s="141">
        <v>0</v>
      </c>
      <c r="CG50" s="141">
        <v>0</v>
      </c>
      <c r="CH50" s="141">
        <f t="shared" si="32"/>
        <v>6199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2457</v>
      </c>
      <c r="CQ50" s="141">
        <f t="shared" si="41"/>
        <v>21102</v>
      </c>
      <c r="CR50" s="141">
        <f t="shared" si="42"/>
        <v>20845</v>
      </c>
      <c r="CS50" s="141">
        <f t="shared" si="43"/>
        <v>20845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0</v>
      </c>
      <c r="CX50" s="141">
        <f t="shared" si="48"/>
        <v>0</v>
      </c>
      <c r="CY50" s="141">
        <f t="shared" si="49"/>
        <v>0</v>
      </c>
      <c r="CZ50" s="141">
        <f t="shared" si="50"/>
        <v>0</v>
      </c>
      <c r="DA50" s="141">
        <f t="shared" si="51"/>
        <v>0</v>
      </c>
      <c r="DB50" s="141">
        <f t="shared" si="52"/>
        <v>257</v>
      </c>
      <c r="DC50" s="141">
        <f t="shared" si="53"/>
        <v>92</v>
      </c>
      <c r="DD50" s="141">
        <f t="shared" si="54"/>
        <v>165</v>
      </c>
      <c r="DE50" s="141">
        <f t="shared" si="55"/>
        <v>0</v>
      </c>
      <c r="DF50" s="141">
        <f t="shared" si="56"/>
        <v>0</v>
      </c>
      <c r="DG50" s="141">
        <f t="shared" si="57"/>
        <v>355361</v>
      </c>
      <c r="DH50" s="141">
        <f t="shared" si="58"/>
        <v>0</v>
      </c>
      <c r="DI50" s="141">
        <f t="shared" si="59"/>
        <v>0</v>
      </c>
      <c r="DJ50" s="141">
        <f t="shared" si="60"/>
        <v>21102</v>
      </c>
    </row>
    <row r="51" spans="1:114" ht="12" customHeight="1">
      <c r="A51" s="142" t="s">
        <v>89</v>
      </c>
      <c r="B51" s="140" t="s">
        <v>369</v>
      </c>
      <c r="C51" s="142" t="s">
        <v>439</v>
      </c>
      <c r="D51" s="141">
        <f t="shared" si="6"/>
        <v>146444</v>
      </c>
      <c r="E51" s="141">
        <f t="shared" si="7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146444</v>
      </c>
      <c r="M51" s="141">
        <f t="shared" si="8"/>
        <v>49597</v>
      </c>
      <c r="N51" s="141">
        <f t="shared" si="9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49597</v>
      </c>
      <c r="V51" s="141">
        <f t="shared" si="10"/>
        <v>196041</v>
      </c>
      <c r="W51" s="141">
        <f t="shared" si="11"/>
        <v>0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0</v>
      </c>
      <c r="AB51" s="141">
        <f t="shared" si="16"/>
        <v>0</v>
      </c>
      <c r="AC51" s="141">
        <f t="shared" si="17"/>
        <v>0</v>
      </c>
      <c r="AD51" s="141">
        <f t="shared" si="18"/>
        <v>196041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f t="shared" si="21"/>
        <v>18920</v>
      </c>
      <c r="AN51" s="141">
        <f t="shared" si="22"/>
        <v>18920</v>
      </c>
      <c r="AO51" s="141">
        <v>18920</v>
      </c>
      <c r="AP51" s="141">
        <v>0</v>
      </c>
      <c r="AQ51" s="141">
        <v>0</v>
      </c>
      <c r="AR51" s="141">
        <v>0</v>
      </c>
      <c r="AS51" s="141">
        <f t="shared" si="23"/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f t="shared" si="24"/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123990</v>
      </c>
      <c r="BD51" s="141">
        <v>0</v>
      </c>
      <c r="BE51" s="141">
        <v>3534</v>
      </c>
      <c r="BF51" s="141">
        <f t="shared" si="25"/>
        <v>22454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1201</v>
      </c>
      <c r="BO51" s="141">
        <f t="shared" si="28"/>
        <v>6307</v>
      </c>
      <c r="BP51" s="141">
        <f t="shared" si="29"/>
        <v>6307</v>
      </c>
      <c r="BQ51" s="141">
        <v>6307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42069</v>
      </c>
      <c r="CF51" s="141">
        <v>0</v>
      </c>
      <c r="CG51" s="141">
        <v>20</v>
      </c>
      <c r="CH51" s="141">
        <f t="shared" si="32"/>
        <v>6327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1201</v>
      </c>
      <c r="CQ51" s="141">
        <f t="shared" si="41"/>
        <v>25227</v>
      </c>
      <c r="CR51" s="141">
        <f t="shared" si="42"/>
        <v>25227</v>
      </c>
      <c r="CS51" s="141">
        <f t="shared" si="43"/>
        <v>25227</v>
      </c>
      <c r="CT51" s="141">
        <f t="shared" si="44"/>
        <v>0</v>
      </c>
      <c r="CU51" s="141">
        <f t="shared" si="45"/>
        <v>0</v>
      </c>
      <c r="CV51" s="141">
        <f t="shared" si="46"/>
        <v>0</v>
      </c>
      <c r="CW51" s="141">
        <f t="shared" si="47"/>
        <v>0</v>
      </c>
      <c r="CX51" s="141">
        <f t="shared" si="48"/>
        <v>0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0</v>
      </c>
      <c r="DC51" s="141">
        <f t="shared" si="53"/>
        <v>0</v>
      </c>
      <c r="DD51" s="141">
        <f t="shared" si="54"/>
        <v>0</v>
      </c>
      <c r="DE51" s="141">
        <f t="shared" si="55"/>
        <v>0</v>
      </c>
      <c r="DF51" s="141">
        <f t="shared" si="56"/>
        <v>0</v>
      </c>
      <c r="DG51" s="141">
        <f t="shared" si="57"/>
        <v>166059</v>
      </c>
      <c r="DH51" s="141">
        <f t="shared" si="58"/>
        <v>0</v>
      </c>
      <c r="DI51" s="141">
        <f t="shared" si="59"/>
        <v>3554</v>
      </c>
      <c r="DJ51" s="141">
        <f t="shared" si="60"/>
        <v>28781</v>
      </c>
    </row>
    <row r="52" spans="1:114" ht="12" customHeight="1">
      <c r="A52" s="142" t="s">
        <v>89</v>
      </c>
      <c r="B52" s="140" t="s">
        <v>370</v>
      </c>
      <c r="C52" s="142" t="s">
        <v>440</v>
      </c>
      <c r="D52" s="141">
        <f t="shared" si="6"/>
        <v>199813</v>
      </c>
      <c r="E52" s="141">
        <f t="shared" si="7"/>
        <v>518</v>
      </c>
      <c r="F52" s="141">
        <v>0</v>
      </c>
      <c r="G52" s="141">
        <v>0</v>
      </c>
      <c r="H52" s="141">
        <v>0</v>
      </c>
      <c r="I52" s="141">
        <v>488</v>
      </c>
      <c r="J52" s="141"/>
      <c r="K52" s="141">
        <v>30</v>
      </c>
      <c r="L52" s="141">
        <v>199295</v>
      </c>
      <c r="M52" s="141">
        <f t="shared" si="8"/>
        <v>83256</v>
      </c>
      <c r="N52" s="141">
        <f t="shared" si="9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83256</v>
      </c>
      <c r="V52" s="141">
        <f t="shared" si="10"/>
        <v>283069</v>
      </c>
      <c r="W52" s="141">
        <f t="shared" si="11"/>
        <v>518</v>
      </c>
      <c r="X52" s="141">
        <f t="shared" si="12"/>
        <v>0</v>
      </c>
      <c r="Y52" s="141">
        <f t="shared" si="13"/>
        <v>0</v>
      </c>
      <c r="Z52" s="141">
        <f t="shared" si="14"/>
        <v>0</v>
      </c>
      <c r="AA52" s="141">
        <f t="shared" si="15"/>
        <v>488</v>
      </c>
      <c r="AB52" s="141">
        <f t="shared" si="16"/>
        <v>0</v>
      </c>
      <c r="AC52" s="141">
        <f t="shared" si="17"/>
        <v>30</v>
      </c>
      <c r="AD52" s="141">
        <f t="shared" si="18"/>
        <v>282551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f t="shared" si="21"/>
        <v>73954</v>
      </c>
      <c r="AN52" s="141">
        <f t="shared" si="22"/>
        <v>18514</v>
      </c>
      <c r="AO52" s="141">
        <v>18514</v>
      </c>
      <c r="AP52" s="141">
        <v>0</v>
      </c>
      <c r="AQ52" s="141">
        <v>0</v>
      </c>
      <c r="AR52" s="141">
        <v>0</v>
      </c>
      <c r="AS52" s="141">
        <f t="shared" si="23"/>
        <v>55440</v>
      </c>
      <c r="AT52" s="141">
        <v>55440</v>
      </c>
      <c r="AU52" s="141">
        <v>0</v>
      </c>
      <c r="AV52" s="141">
        <v>0</v>
      </c>
      <c r="AW52" s="141">
        <v>0</v>
      </c>
      <c r="AX52" s="141">
        <f t="shared" si="24"/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v>125859</v>
      </c>
      <c r="BD52" s="141">
        <v>0</v>
      </c>
      <c r="BE52" s="141">
        <v>0</v>
      </c>
      <c r="BF52" s="141">
        <f t="shared" si="25"/>
        <v>73954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7113</v>
      </c>
      <c r="BP52" s="141">
        <f t="shared" si="29"/>
        <v>7113</v>
      </c>
      <c r="BQ52" s="141">
        <v>7113</v>
      </c>
      <c r="BR52" s="141">
        <v>0</v>
      </c>
      <c r="BS52" s="141">
        <v>0</v>
      </c>
      <c r="BT52" s="141">
        <v>0</v>
      </c>
      <c r="BU52" s="141">
        <f t="shared" si="30"/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76143</v>
      </c>
      <c r="CF52" s="141">
        <v>0</v>
      </c>
      <c r="CG52" s="141">
        <v>0</v>
      </c>
      <c r="CH52" s="141">
        <f t="shared" si="32"/>
        <v>7113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0</v>
      </c>
      <c r="CQ52" s="141">
        <f t="shared" si="41"/>
        <v>81067</v>
      </c>
      <c r="CR52" s="141">
        <f t="shared" si="42"/>
        <v>25627</v>
      </c>
      <c r="CS52" s="141">
        <f t="shared" si="43"/>
        <v>25627</v>
      </c>
      <c r="CT52" s="141">
        <f t="shared" si="44"/>
        <v>0</v>
      </c>
      <c r="CU52" s="141">
        <f t="shared" si="45"/>
        <v>0</v>
      </c>
      <c r="CV52" s="141">
        <f t="shared" si="46"/>
        <v>0</v>
      </c>
      <c r="CW52" s="141">
        <f t="shared" si="47"/>
        <v>55440</v>
      </c>
      <c r="CX52" s="141">
        <f t="shared" si="48"/>
        <v>55440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0</v>
      </c>
      <c r="DC52" s="141">
        <f t="shared" si="53"/>
        <v>0</v>
      </c>
      <c r="DD52" s="141">
        <f t="shared" si="54"/>
        <v>0</v>
      </c>
      <c r="DE52" s="141">
        <f t="shared" si="55"/>
        <v>0</v>
      </c>
      <c r="DF52" s="141">
        <f t="shared" si="56"/>
        <v>0</v>
      </c>
      <c r="DG52" s="141">
        <f t="shared" si="57"/>
        <v>202002</v>
      </c>
      <c r="DH52" s="141">
        <f t="shared" si="58"/>
        <v>0</v>
      </c>
      <c r="DI52" s="141">
        <f t="shared" si="59"/>
        <v>0</v>
      </c>
      <c r="DJ52" s="141">
        <f t="shared" si="60"/>
        <v>81067</v>
      </c>
    </row>
    <row r="53" spans="1:114" ht="12" customHeight="1">
      <c r="A53" s="142" t="s">
        <v>89</v>
      </c>
      <c r="B53" s="140" t="s">
        <v>371</v>
      </c>
      <c r="C53" s="142" t="s">
        <v>441</v>
      </c>
      <c r="D53" s="141">
        <f t="shared" si="6"/>
        <v>242830</v>
      </c>
      <c r="E53" s="141">
        <f t="shared" si="7"/>
        <v>9793</v>
      </c>
      <c r="F53" s="141">
        <v>0</v>
      </c>
      <c r="G53" s="141">
        <v>0</v>
      </c>
      <c r="H53" s="141">
        <v>0</v>
      </c>
      <c r="I53" s="141">
        <v>420</v>
      </c>
      <c r="J53" s="141"/>
      <c r="K53" s="141">
        <v>9373</v>
      </c>
      <c r="L53" s="141">
        <v>233037</v>
      </c>
      <c r="M53" s="141">
        <f t="shared" si="8"/>
        <v>100719</v>
      </c>
      <c r="N53" s="141">
        <f t="shared" si="9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100719</v>
      </c>
      <c r="V53" s="141">
        <f t="shared" si="10"/>
        <v>343549</v>
      </c>
      <c r="W53" s="141">
        <f t="shared" si="11"/>
        <v>9793</v>
      </c>
      <c r="X53" s="141">
        <f t="shared" si="12"/>
        <v>0</v>
      </c>
      <c r="Y53" s="141">
        <f t="shared" si="13"/>
        <v>0</v>
      </c>
      <c r="Z53" s="141">
        <f t="shared" si="14"/>
        <v>0</v>
      </c>
      <c r="AA53" s="141">
        <f t="shared" si="15"/>
        <v>420</v>
      </c>
      <c r="AB53" s="141">
        <f t="shared" si="16"/>
        <v>0</v>
      </c>
      <c r="AC53" s="141">
        <f t="shared" si="17"/>
        <v>9373</v>
      </c>
      <c r="AD53" s="141">
        <f t="shared" si="18"/>
        <v>333756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82637</v>
      </c>
      <c r="AN53" s="141">
        <f t="shared" si="22"/>
        <v>21726</v>
      </c>
      <c r="AO53" s="141">
        <v>21726</v>
      </c>
      <c r="AP53" s="141">
        <v>0</v>
      </c>
      <c r="AQ53" s="141">
        <v>0</v>
      </c>
      <c r="AR53" s="141">
        <v>0</v>
      </c>
      <c r="AS53" s="141">
        <f t="shared" si="23"/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f t="shared" si="24"/>
        <v>60911</v>
      </c>
      <c r="AY53" s="141">
        <v>60911</v>
      </c>
      <c r="AZ53" s="141">
        <v>0</v>
      </c>
      <c r="BA53" s="141">
        <v>0</v>
      </c>
      <c r="BB53" s="141">
        <v>0</v>
      </c>
      <c r="BC53" s="141">
        <v>160193</v>
      </c>
      <c r="BD53" s="141">
        <v>0</v>
      </c>
      <c r="BE53" s="141">
        <v>0</v>
      </c>
      <c r="BF53" s="141">
        <f t="shared" si="25"/>
        <v>82637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7242</v>
      </c>
      <c r="BP53" s="141">
        <f t="shared" si="29"/>
        <v>7242</v>
      </c>
      <c r="BQ53" s="141">
        <v>7242</v>
      </c>
      <c r="BR53" s="141">
        <v>0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0</v>
      </c>
      <c r="CA53" s="141">
        <v>0</v>
      </c>
      <c r="CB53" s="141">
        <v>0</v>
      </c>
      <c r="CC53" s="141">
        <v>0</v>
      </c>
      <c r="CD53" s="141">
        <v>0</v>
      </c>
      <c r="CE53" s="141">
        <v>93477</v>
      </c>
      <c r="CF53" s="141">
        <v>0</v>
      </c>
      <c r="CG53" s="141">
        <v>0</v>
      </c>
      <c r="CH53" s="141">
        <f t="shared" si="32"/>
        <v>7242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89879</v>
      </c>
      <c r="CR53" s="141">
        <f t="shared" si="42"/>
        <v>28968</v>
      </c>
      <c r="CS53" s="141">
        <f t="shared" si="43"/>
        <v>28968</v>
      </c>
      <c r="CT53" s="141">
        <f t="shared" si="44"/>
        <v>0</v>
      </c>
      <c r="CU53" s="141">
        <f t="shared" si="45"/>
        <v>0</v>
      </c>
      <c r="CV53" s="141">
        <f t="shared" si="46"/>
        <v>0</v>
      </c>
      <c r="CW53" s="141">
        <f t="shared" si="47"/>
        <v>0</v>
      </c>
      <c r="CX53" s="141">
        <f t="shared" si="48"/>
        <v>0</v>
      </c>
      <c r="CY53" s="141">
        <f t="shared" si="49"/>
        <v>0</v>
      </c>
      <c r="CZ53" s="141">
        <f t="shared" si="50"/>
        <v>0</v>
      </c>
      <c r="DA53" s="141">
        <f t="shared" si="51"/>
        <v>0</v>
      </c>
      <c r="DB53" s="141">
        <f t="shared" si="52"/>
        <v>60911</v>
      </c>
      <c r="DC53" s="141">
        <f t="shared" si="53"/>
        <v>60911</v>
      </c>
      <c r="DD53" s="141">
        <f t="shared" si="54"/>
        <v>0</v>
      </c>
      <c r="DE53" s="141">
        <f t="shared" si="55"/>
        <v>0</v>
      </c>
      <c r="DF53" s="141">
        <f t="shared" si="56"/>
        <v>0</v>
      </c>
      <c r="DG53" s="141">
        <f t="shared" si="57"/>
        <v>253670</v>
      </c>
      <c r="DH53" s="141">
        <f t="shared" si="58"/>
        <v>0</v>
      </c>
      <c r="DI53" s="141">
        <f t="shared" si="59"/>
        <v>0</v>
      </c>
      <c r="DJ53" s="141">
        <f t="shared" si="60"/>
        <v>89879</v>
      </c>
    </row>
    <row r="54" spans="1:114" ht="12" customHeight="1">
      <c r="A54" s="142" t="s">
        <v>89</v>
      </c>
      <c r="B54" s="140" t="s">
        <v>372</v>
      </c>
      <c r="C54" s="142" t="s">
        <v>442</v>
      </c>
      <c r="D54" s="141">
        <f t="shared" si="6"/>
        <v>373418</v>
      </c>
      <c r="E54" s="141">
        <f t="shared" si="7"/>
        <v>1362</v>
      </c>
      <c r="F54" s="141">
        <v>0</v>
      </c>
      <c r="G54" s="141">
        <v>0</v>
      </c>
      <c r="H54" s="141">
        <v>0</v>
      </c>
      <c r="I54" s="141">
        <v>665</v>
      </c>
      <c r="J54" s="141"/>
      <c r="K54" s="141">
        <v>697</v>
      </c>
      <c r="L54" s="141">
        <v>372056</v>
      </c>
      <c r="M54" s="141">
        <f t="shared" si="8"/>
        <v>167315</v>
      </c>
      <c r="N54" s="141">
        <f t="shared" si="9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167315</v>
      </c>
      <c r="V54" s="141">
        <f t="shared" si="10"/>
        <v>540733</v>
      </c>
      <c r="W54" s="141">
        <f t="shared" si="11"/>
        <v>1362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665</v>
      </c>
      <c r="AB54" s="141">
        <f t="shared" si="16"/>
        <v>0</v>
      </c>
      <c r="AC54" s="141">
        <f t="shared" si="17"/>
        <v>697</v>
      </c>
      <c r="AD54" s="141">
        <f t="shared" si="18"/>
        <v>539371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f t="shared" si="21"/>
        <v>96177</v>
      </c>
      <c r="AN54" s="141">
        <f t="shared" si="22"/>
        <v>6442</v>
      </c>
      <c r="AO54" s="141">
        <v>6442</v>
      </c>
      <c r="AP54" s="141">
        <v>0</v>
      </c>
      <c r="AQ54" s="141">
        <v>0</v>
      </c>
      <c r="AR54" s="141">
        <v>0</v>
      </c>
      <c r="AS54" s="141">
        <f t="shared" si="23"/>
        <v>365</v>
      </c>
      <c r="AT54" s="141">
        <v>365</v>
      </c>
      <c r="AU54" s="141">
        <v>0</v>
      </c>
      <c r="AV54" s="141">
        <v>0</v>
      </c>
      <c r="AW54" s="141">
        <v>0</v>
      </c>
      <c r="AX54" s="141">
        <f t="shared" si="24"/>
        <v>89370</v>
      </c>
      <c r="AY54" s="141">
        <v>89370</v>
      </c>
      <c r="AZ54" s="141">
        <v>0</v>
      </c>
      <c r="BA54" s="141">
        <v>0</v>
      </c>
      <c r="BB54" s="141">
        <v>0</v>
      </c>
      <c r="BC54" s="141">
        <v>272533</v>
      </c>
      <c r="BD54" s="141">
        <v>0</v>
      </c>
      <c r="BE54" s="141">
        <v>4708</v>
      </c>
      <c r="BF54" s="141">
        <f t="shared" si="25"/>
        <v>100885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85</v>
      </c>
      <c r="BP54" s="141">
        <f t="shared" si="29"/>
        <v>85</v>
      </c>
      <c r="BQ54" s="141">
        <v>85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167230</v>
      </c>
      <c r="CF54" s="141">
        <v>0</v>
      </c>
      <c r="CG54" s="141">
        <v>0</v>
      </c>
      <c r="CH54" s="141">
        <f t="shared" si="32"/>
        <v>85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0</v>
      </c>
      <c r="CQ54" s="141">
        <f t="shared" si="41"/>
        <v>96262</v>
      </c>
      <c r="CR54" s="141">
        <f t="shared" si="42"/>
        <v>6527</v>
      </c>
      <c r="CS54" s="141">
        <f t="shared" si="43"/>
        <v>6527</v>
      </c>
      <c r="CT54" s="141">
        <f t="shared" si="44"/>
        <v>0</v>
      </c>
      <c r="CU54" s="141">
        <f t="shared" si="45"/>
        <v>0</v>
      </c>
      <c r="CV54" s="141">
        <f t="shared" si="46"/>
        <v>0</v>
      </c>
      <c r="CW54" s="141">
        <f t="shared" si="47"/>
        <v>365</v>
      </c>
      <c r="CX54" s="141">
        <f t="shared" si="48"/>
        <v>365</v>
      </c>
      <c r="CY54" s="141">
        <f t="shared" si="49"/>
        <v>0</v>
      </c>
      <c r="CZ54" s="141">
        <f t="shared" si="50"/>
        <v>0</v>
      </c>
      <c r="DA54" s="141">
        <f t="shared" si="51"/>
        <v>0</v>
      </c>
      <c r="DB54" s="141">
        <f t="shared" si="52"/>
        <v>89370</v>
      </c>
      <c r="DC54" s="141">
        <f t="shared" si="53"/>
        <v>89370</v>
      </c>
      <c r="DD54" s="141">
        <f t="shared" si="54"/>
        <v>0</v>
      </c>
      <c r="DE54" s="141">
        <f t="shared" si="55"/>
        <v>0</v>
      </c>
      <c r="DF54" s="141">
        <f t="shared" si="56"/>
        <v>0</v>
      </c>
      <c r="DG54" s="141">
        <f t="shared" si="57"/>
        <v>439763</v>
      </c>
      <c r="DH54" s="141">
        <f t="shared" si="58"/>
        <v>0</v>
      </c>
      <c r="DI54" s="141">
        <f t="shared" si="59"/>
        <v>4708</v>
      </c>
      <c r="DJ54" s="141">
        <f t="shared" si="60"/>
        <v>100970</v>
      </c>
    </row>
    <row r="55" spans="1:114" ht="12" customHeight="1">
      <c r="A55" s="142" t="s">
        <v>89</v>
      </c>
      <c r="B55" s="140" t="s">
        <v>373</v>
      </c>
      <c r="C55" s="142" t="s">
        <v>443</v>
      </c>
      <c r="D55" s="141">
        <f t="shared" si="6"/>
        <v>267071</v>
      </c>
      <c r="E55" s="141">
        <f t="shared" si="7"/>
        <v>43210</v>
      </c>
      <c r="F55" s="141">
        <v>0</v>
      </c>
      <c r="G55" s="141">
        <v>0</v>
      </c>
      <c r="H55" s="141">
        <v>0</v>
      </c>
      <c r="I55" s="141">
        <v>27512</v>
      </c>
      <c r="J55" s="141"/>
      <c r="K55" s="141">
        <v>15698</v>
      </c>
      <c r="L55" s="141">
        <v>223861</v>
      </c>
      <c r="M55" s="141">
        <f t="shared" si="8"/>
        <v>93482</v>
      </c>
      <c r="N55" s="141">
        <f t="shared" si="9"/>
        <v>753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753</v>
      </c>
      <c r="U55" s="141">
        <v>92729</v>
      </c>
      <c r="V55" s="141">
        <f t="shared" si="10"/>
        <v>360553</v>
      </c>
      <c r="W55" s="141">
        <f t="shared" si="11"/>
        <v>43963</v>
      </c>
      <c r="X55" s="141">
        <f t="shared" si="12"/>
        <v>0</v>
      </c>
      <c r="Y55" s="141">
        <f t="shared" si="13"/>
        <v>0</v>
      </c>
      <c r="Z55" s="141">
        <f t="shared" si="14"/>
        <v>0</v>
      </c>
      <c r="AA55" s="141">
        <f t="shared" si="15"/>
        <v>27512</v>
      </c>
      <c r="AB55" s="141">
        <f t="shared" si="16"/>
        <v>0</v>
      </c>
      <c r="AC55" s="141">
        <f t="shared" si="17"/>
        <v>16451</v>
      </c>
      <c r="AD55" s="141">
        <f t="shared" si="18"/>
        <v>316590</v>
      </c>
      <c r="AE55" s="141">
        <f t="shared" si="19"/>
        <v>0</v>
      </c>
      <c r="AF55" s="141">
        <f t="shared" si="20"/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f t="shared" si="21"/>
        <v>265420</v>
      </c>
      <c r="AN55" s="141">
        <f t="shared" si="22"/>
        <v>16991</v>
      </c>
      <c r="AO55" s="141">
        <v>16991</v>
      </c>
      <c r="AP55" s="141">
        <v>0</v>
      </c>
      <c r="AQ55" s="141">
        <v>0</v>
      </c>
      <c r="AR55" s="141">
        <v>0</v>
      </c>
      <c r="AS55" s="141">
        <f t="shared" si="23"/>
        <v>82043</v>
      </c>
      <c r="AT55" s="141">
        <v>477</v>
      </c>
      <c r="AU55" s="141">
        <v>81566</v>
      </c>
      <c r="AV55" s="141">
        <v>0</v>
      </c>
      <c r="AW55" s="141">
        <v>0</v>
      </c>
      <c r="AX55" s="141">
        <f t="shared" si="24"/>
        <v>166386</v>
      </c>
      <c r="AY55" s="141">
        <v>64688</v>
      </c>
      <c r="AZ55" s="141">
        <v>88886</v>
      </c>
      <c r="BA55" s="141">
        <v>2613</v>
      </c>
      <c r="BB55" s="141">
        <v>10199</v>
      </c>
      <c r="BC55" s="141">
        <v>0</v>
      </c>
      <c r="BD55" s="141">
        <v>0</v>
      </c>
      <c r="BE55" s="141">
        <v>1651</v>
      </c>
      <c r="BF55" s="141">
        <f t="shared" si="25"/>
        <v>267071</v>
      </c>
      <c r="BG55" s="141">
        <f t="shared" si="26"/>
        <v>0</v>
      </c>
      <c r="BH55" s="141">
        <f t="shared" si="27"/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f t="shared" si="28"/>
        <v>91748</v>
      </c>
      <c r="BP55" s="141">
        <f t="shared" si="29"/>
        <v>20858</v>
      </c>
      <c r="BQ55" s="141">
        <v>20858</v>
      </c>
      <c r="BR55" s="141">
        <v>0</v>
      </c>
      <c r="BS55" s="141">
        <v>0</v>
      </c>
      <c r="BT55" s="141">
        <v>0</v>
      </c>
      <c r="BU55" s="141">
        <f t="shared" si="30"/>
        <v>43249</v>
      </c>
      <c r="BV55" s="141">
        <v>0</v>
      </c>
      <c r="BW55" s="141">
        <v>43249</v>
      </c>
      <c r="BX55" s="141">
        <v>0</v>
      </c>
      <c r="BY55" s="141">
        <v>0</v>
      </c>
      <c r="BZ55" s="141">
        <f t="shared" si="31"/>
        <v>26963</v>
      </c>
      <c r="CA55" s="141">
        <v>0</v>
      </c>
      <c r="CB55" s="141">
        <v>26963</v>
      </c>
      <c r="CC55" s="141">
        <v>0</v>
      </c>
      <c r="CD55" s="141">
        <v>0</v>
      </c>
      <c r="CE55" s="141">
        <v>0</v>
      </c>
      <c r="CF55" s="141">
        <v>678</v>
      </c>
      <c r="CG55" s="141">
        <v>1734</v>
      </c>
      <c r="CH55" s="141">
        <f t="shared" si="32"/>
        <v>93482</v>
      </c>
      <c r="CI55" s="141">
        <f t="shared" si="33"/>
        <v>0</v>
      </c>
      <c r="CJ55" s="141">
        <f t="shared" si="34"/>
        <v>0</v>
      </c>
      <c r="CK55" s="141">
        <f t="shared" si="35"/>
        <v>0</v>
      </c>
      <c r="CL55" s="141">
        <f t="shared" si="36"/>
        <v>0</v>
      </c>
      <c r="CM55" s="141">
        <f t="shared" si="37"/>
        <v>0</v>
      </c>
      <c r="CN55" s="141">
        <f t="shared" si="38"/>
        <v>0</v>
      </c>
      <c r="CO55" s="141">
        <f t="shared" si="39"/>
        <v>0</v>
      </c>
      <c r="CP55" s="141">
        <f t="shared" si="40"/>
        <v>0</v>
      </c>
      <c r="CQ55" s="141">
        <f t="shared" si="41"/>
        <v>357168</v>
      </c>
      <c r="CR55" s="141">
        <f t="shared" si="42"/>
        <v>37849</v>
      </c>
      <c r="CS55" s="141">
        <f t="shared" si="43"/>
        <v>37849</v>
      </c>
      <c r="CT55" s="141">
        <f t="shared" si="44"/>
        <v>0</v>
      </c>
      <c r="CU55" s="141">
        <f t="shared" si="45"/>
        <v>0</v>
      </c>
      <c r="CV55" s="141">
        <f t="shared" si="46"/>
        <v>0</v>
      </c>
      <c r="CW55" s="141">
        <f t="shared" si="47"/>
        <v>125292</v>
      </c>
      <c r="CX55" s="141">
        <f t="shared" si="48"/>
        <v>477</v>
      </c>
      <c r="CY55" s="141">
        <f t="shared" si="49"/>
        <v>124815</v>
      </c>
      <c r="CZ55" s="141">
        <f t="shared" si="50"/>
        <v>0</v>
      </c>
      <c r="DA55" s="141">
        <f t="shared" si="51"/>
        <v>0</v>
      </c>
      <c r="DB55" s="141">
        <f t="shared" si="52"/>
        <v>193349</v>
      </c>
      <c r="DC55" s="141">
        <f t="shared" si="53"/>
        <v>64688</v>
      </c>
      <c r="DD55" s="141">
        <f t="shared" si="54"/>
        <v>115849</v>
      </c>
      <c r="DE55" s="141">
        <f t="shared" si="55"/>
        <v>2613</v>
      </c>
      <c r="DF55" s="141">
        <f t="shared" si="56"/>
        <v>10199</v>
      </c>
      <c r="DG55" s="141">
        <f t="shared" si="57"/>
        <v>0</v>
      </c>
      <c r="DH55" s="141">
        <f t="shared" si="58"/>
        <v>678</v>
      </c>
      <c r="DI55" s="141">
        <f t="shared" si="59"/>
        <v>3385</v>
      </c>
      <c r="DJ55" s="141">
        <f t="shared" si="60"/>
        <v>360553</v>
      </c>
    </row>
    <row r="56" spans="1:114" ht="12" customHeight="1">
      <c r="A56" s="142" t="s">
        <v>89</v>
      </c>
      <c r="B56" s="140" t="s">
        <v>374</v>
      </c>
      <c r="C56" s="142" t="s">
        <v>444</v>
      </c>
      <c r="D56" s="141">
        <f t="shared" si="6"/>
        <v>174776</v>
      </c>
      <c r="E56" s="141">
        <f t="shared" si="7"/>
        <v>7693</v>
      </c>
      <c r="F56" s="141">
        <v>0</v>
      </c>
      <c r="G56" s="141">
        <v>0</v>
      </c>
      <c r="H56" s="141">
        <v>0</v>
      </c>
      <c r="I56" s="141">
        <v>1740</v>
      </c>
      <c r="J56" s="141"/>
      <c r="K56" s="141">
        <v>5953</v>
      </c>
      <c r="L56" s="141">
        <v>167083</v>
      </c>
      <c r="M56" s="141">
        <f t="shared" si="8"/>
        <v>78350</v>
      </c>
      <c r="N56" s="141">
        <f t="shared" si="9"/>
        <v>6</v>
      </c>
      <c r="O56" s="141">
        <v>0</v>
      </c>
      <c r="P56" s="141">
        <v>0</v>
      </c>
      <c r="Q56" s="141">
        <v>0</v>
      </c>
      <c r="R56" s="141">
        <v>6</v>
      </c>
      <c r="S56" s="141"/>
      <c r="T56" s="141">
        <v>0</v>
      </c>
      <c r="U56" s="141">
        <v>78344</v>
      </c>
      <c r="V56" s="141">
        <f t="shared" si="10"/>
        <v>253126</v>
      </c>
      <c r="W56" s="141">
        <f t="shared" si="11"/>
        <v>7699</v>
      </c>
      <c r="X56" s="141">
        <f t="shared" si="12"/>
        <v>0</v>
      </c>
      <c r="Y56" s="141">
        <f t="shared" si="13"/>
        <v>0</v>
      </c>
      <c r="Z56" s="141">
        <f t="shared" si="14"/>
        <v>0</v>
      </c>
      <c r="AA56" s="141">
        <f t="shared" si="15"/>
        <v>1746</v>
      </c>
      <c r="AB56" s="141">
        <f t="shared" si="16"/>
        <v>0</v>
      </c>
      <c r="AC56" s="141">
        <f t="shared" si="17"/>
        <v>5953</v>
      </c>
      <c r="AD56" s="141">
        <f t="shared" si="18"/>
        <v>245427</v>
      </c>
      <c r="AE56" s="141">
        <f t="shared" si="19"/>
        <v>0</v>
      </c>
      <c r="AF56" s="141">
        <f t="shared" si="20"/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10209</v>
      </c>
      <c r="AM56" s="141">
        <f t="shared" si="21"/>
        <v>105719</v>
      </c>
      <c r="AN56" s="141">
        <f t="shared" si="22"/>
        <v>16000</v>
      </c>
      <c r="AO56" s="141">
        <v>16000</v>
      </c>
      <c r="AP56" s="141">
        <v>0</v>
      </c>
      <c r="AQ56" s="141">
        <v>0</v>
      </c>
      <c r="AR56" s="141">
        <v>0</v>
      </c>
      <c r="AS56" s="141">
        <f t="shared" si="23"/>
        <v>0</v>
      </c>
      <c r="AT56" s="141">
        <v>0</v>
      </c>
      <c r="AU56" s="141">
        <v>0</v>
      </c>
      <c r="AV56" s="141">
        <v>0</v>
      </c>
      <c r="AW56" s="141">
        <v>0</v>
      </c>
      <c r="AX56" s="141">
        <f t="shared" si="24"/>
        <v>89719</v>
      </c>
      <c r="AY56" s="141">
        <v>38006</v>
      </c>
      <c r="AZ56" s="141">
        <v>33374</v>
      </c>
      <c r="BA56" s="141">
        <v>18339</v>
      </c>
      <c r="BB56" s="141">
        <v>0</v>
      </c>
      <c r="BC56" s="141">
        <v>58848</v>
      </c>
      <c r="BD56" s="141">
        <v>0</v>
      </c>
      <c r="BE56" s="141">
        <v>0</v>
      </c>
      <c r="BF56" s="141">
        <f t="shared" si="25"/>
        <v>105719</v>
      </c>
      <c r="BG56" s="141">
        <f t="shared" si="26"/>
        <v>0</v>
      </c>
      <c r="BH56" s="141">
        <f t="shared" si="27"/>
        <v>0</v>
      </c>
      <c r="BI56" s="141">
        <v>0</v>
      </c>
      <c r="BJ56" s="141">
        <v>0</v>
      </c>
      <c r="BK56" s="141">
        <v>0</v>
      </c>
      <c r="BL56" s="141">
        <v>0</v>
      </c>
      <c r="BM56" s="141">
        <v>0</v>
      </c>
      <c r="BN56" s="141">
        <v>0</v>
      </c>
      <c r="BO56" s="141">
        <f t="shared" si="28"/>
        <v>2000</v>
      </c>
      <c r="BP56" s="141">
        <f t="shared" si="29"/>
        <v>2000</v>
      </c>
      <c r="BQ56" s="141">
        <v>2000</v>
      </c>
      <c r="BR56" s="141">
        <v>0</v>
      </c>
      <c r="BS56" s="141">
        <v>0</v>
      </c>
      <c r="BT56" s="141">
        <v>0</v>
      </c>
      <c r="BU56" s="141">
        <f t="shared" si="30"/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f t="shared" si="31"/>
        <v>0</v>
      </c>
      <c r="CA56" s="141">
        <v>0</v>
      </c>
      <c r="CB56" s="141">
        <v>0</v>
      </c>
      <c r="CC56" s="141">
        <v>0</v>
      </c>
      <c r="CD56" s="141">
        <v>0</v>
      </c>
      <c r="CE56" s="141">
        <v>76350</v>
      </c>
      <c r="CF56" s="141">
        <v>0</v>
      </c>
      <c r="CG56" s="141">
        <v>0</v>
      </c>
      <c r="CH56" s="141">
        <f t="shared" si="32"/>
        <v>2000</v>
      </c>
      <c r="CI56" s="141">
        <f t="shared" si="33"/>
        <v>0</v>
      </c>
      <c r="CJ56" s="141">
        <f t="shared" si="34"/>
        <v>0</v>
      </c>
      <c r="CK56" s="141">
        <f t="shared" si="35"/>
        <v>0</v>
      </c>
      <c r="CL56" s="141">
        <f t="shared" si="36"/>
        <v>0</v>
      </c>
      <c r="CM56" s="141">
        <f t="shared" si="37"/>
        <v>0</v>
      </c>
      <c r="CN56" s="141">
        <f t="shared" si="38"/>
        <v>0</v>
      </c>
      <c r="CO56" s="141">
        <f t="shared" si="39"/>
        <v>0</v>
      </c>
      <c r="CP56" s="141">
        <f t="shared" si="40"/>
        <v>10209</v>
      </c>
      <c r="CQ56" s="141">
        <f t="shared" si="41"/>
        <v>107719</v>
      </c>
      <c r="CR56" s="141">
        <f t="shared" si="42"/>
        <v>18000</v>
      </c>
      <c r="CS56" s="141">
        <f t="shared" si="43"/>
        <v>18000</v>
      </c>
      <c r="CT56" s="141">
        <f t="shared" si="44"/>
        <v>0</v>
      </c>
      <c r="CU56" s="141">
        <f t="shared" si="45"/>
        <v>0</v>
      </c>
      <c r="CV56" s="141">
        <f t="shared" si="46"/>
        <v>0</v>
      </c>
      <c r="CW56" s="141">
        <f t="shared" si="47"/>
        <v>0</v>
      </c>
      <c r="CX56" s="141">
        <f t="shared" si="48"/>
        <v>0</v>
      </c>
      <c r="CY56" s="141">
        <f t="shared" si="49"/>
        <v>0</v>
      </c>
      <c r="CZ56" s="141">
        <f t="shared" si="50"/>
        <v>0</v>
      </c>
      <c r="DA56" s="141">
        <f t="shared" si="51"/>
        <v>0</v>
      </c>
      <c r="DB56" s="141">
        <f t="shared" si="52"/>
        <v>89719</v>
      </c>
      <c r="DC56" s="141">
        <f t="shared" si="53"/>
        <v>38006</v>
      </c>
      <c r="DD56" s="141">
        <f t="shared" si="54"/>
        <v>33374</v>
      </c>
      <c r="DE56" s="141">
        <f t="shared" si="55"/>
        <v>18339</v>
      </c>
      <c r="DF56" s="141">
        <f t="shared" si="56"/>
        <v>0</v>
      </c>
      <c r="DG56" s="141">
        <f t="shared" si="57"/>
        <v>135198</v>
      </c>
      <c r="DH56" s="141">
        <f t="shared" si="58"/>
        <v>0</v>
      </c>
      <c r="DI56" s="141">
        <f t="shared" si="59"/>
        <v>0</v>
      </c>
      <c r="DJ56" s="141">
        <f t="shared" si="60"/>
        <v>107719</v>
      </c>
    </row>
    <row r="57" spans="1:114" ht="12" customHeight="1">
      <c r="A57" s="142" t="s">
        <v>89</v>
      </c>
      <c r="B57" s="140" t="s">
        <v>375</v>
      </c>
      <c r="C57" s="142" t="s">
        <v>445</v>
      </c>
      <c r="D57" s="141">
        <f t="shared" si="6"/>
        <v>170102</v>
      </c>
      <c r="E57" s="141">
        <f t="shared" si="7"/>
        <v>0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0</v>
      </c>
      <c r="L57" s="141">
        <v>170102</v>
      </c>
      <c r="M57" s="141">
        <f t="shared" si="8"/>
        <v>42062</v>
      </c>
      <c r="N57" s="141">
        <f t="shared" si="9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42062</v>
      </c>
      <c r="V57" s="141">
        <f t="shared" si="10"/>
        <v>212164</v>
      </c>
      <c r="W57" s="141">
        <f t="shared" si="11"/>
        <v>0</v>
      </c>
      <c r="X57" s="141">
        <f t="shared" si="12"/>
        <v>0</v>
      </c>
      <c r="Y57" s="141">
        <f t="shared" si="13"/>
        <v>0</v>
      </c>
      <c r="Z57" s="141">
        <f t="shared" si="14"/>
        <v>0</v>
      </c>
      <c r="AA57" s="141">
        <f t="shared" si="15"/>
        <v>0</v>
      </c>
      <c r="AB57" s="141">
        <f t="shared" si="16"/>
        <v>0</v>
      </c>
      <c r="AC57" s="141">
        <f t="shared" si="17"/>
        <v>0</v>
      </c>
      <c r="AD57" s="141">
        <f t="shared" si="18"/>
        <v>212164</v>
      </c>
      <c r="AE57" s="141">
        <f t="shared" si="19"/>
        <v>0</v>
      </c>
      <c r="AF57" s="141">
        <f t="shared" si="20"/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f t="shared" si="21"/>
        <v>23676</v>
      </c>
      <c r="AN57" s="141">
        <f t="shared" si="22"/>
        <v>23460</v>
      </c>
      <c r="AO57" s="141">
        <v>23460</v>
      </c>
      <c r="AP57" s="141">
        <v>0</v>
      </c>
      <c r="AQ57" s="141">
        <v>0</v>
      </c>
      <c r="AR57" s="141">
        <v>0</v>
      </c>
      <c r="AS57" s="141">
        <f t="shared" si="23"/>
        <v>0</v>
      </c>
      <c r="AT57" s="141">
        <v>0</v>
      </c>
      <c r="AU57" s="141">
        <v>0</v>
      </c>
      <c r="AV57" s="141">
        <v>0</v>
      </c>
      <c r="AW57" s="141">
        <v>0</v>
      </c>
      <c r="AX57" s="141">
        <f t="shared" si="24"/>
        <v>216</v>
      </c>
      <c r="AY57" s="141">
        <v>58</v>
      </c>
      <c r="AZ57" s="141">
        <v>158</v>
      </c>
      <c r="BA57" s="141">
        <v>0</v>
      </c>
      <c r="BB57" s="141">
        <v>0</v>
      </c>
      <c r="BC57" s="141">
        <v>146426</v>
      </c>
      <c r="BD57" s="141">
        <v>0</v>
      </c>
      <c r="BE57" s="141">
        <v>0</v>
      </c>
      <c r="BF57" s="141">
        <f t="shared" si="25"/>
        <v>23676</v>
      </c>
      <c r="BG57" s="141">
        <f t="shared" si="26"/>
        <v>0</v>
      </c>
      <c r="BH57" s="141">
        <f t="shared" si="27"/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819</v>
      </c>
      <c r="BO57" s="141">
        <f t="shared" si="28"/>
        <v>7820</v>
      </c>
      <c r="BP57" s="141">
        <f t="shared" si="29"/>
        <v>7820</v>
      </c>
      <c r="BQ57" s="141">
        <v>7820</v>
      </c>
      <c r="BR57" s="141">
        <v>0</v>
      </c>
      <c r="BS57" s="141">
        <v>0</v>
      </c>
      <c r="BT57" s="141">
        <v>0</v>
      </c>
      <c r="BU57" s="141">
        <f t="shared" si="30"/>
        <v>0</v>
      </c>
      <c r="BV57" s="141">
        <v>0</v>
      </c>
      <c r="BW57" s="141">
        <v>0</v>
      </c>
      <c r="BX57" s="141">
        <v>0</v>
      </c>
      <c r="BY57" s="141">
        <v>0</v>
      </c>
      <c r="BZ57" s="141">
        <f t="shared" si="31"/>
        <v>0</v>
      </c>
      <c r="CA57" s="141">
        <v>0</v>
      </c>
      <c r="CB57" s="141">
        <v>0</v>
      </c>
      <c r="CC57" s="141">
        <v>0</v>
      </c>
      <c r="CD57" s="141">
        <v>0</v>
      </c>
      <c r="CE57" s="141">
        <v>33423</v>
      </c>
      <c r="CF57" s="141">
        <v>0</v>
      </c>
      <c r="CG57" s="141">
        <v>0</v>
      </c>
      <c r="CH57" s="141">
        <f t="shared" si="32"/>
        <v>7820</v>
      </c>
      <c r="CI57" s="141">
        <f t="shared" si="33"/>
        <v>0</v>
      </c>
      <c r="CJ57" s="141">
        <f t="shared" si="34"/>
        <v>0</v>
      </c>
      <c r="CK57" s="141">
        <f t="shared" si="35"/>
        <v>0</v>
      </c>
      <c r="CL57" s="141">
        <f t="shared" si="36"/>
        <v>0</v>
      </c>
      <c r="CM57" s="141">
        <f t="shared" si="37"/>
        <v>0</v>
      </c>
      <c r="CN57" s="141">
        <f t="shared" si="38"/>
        <v>0</v>
      </c>
      <c r="CO57" s="141">
        <f t="shared" si="39"/>
        <v>0</v>
      </c>
      <c r="CP57" s="141">
        <f t="shared" si="40"/>
        <v>819</v>
      </c>
      <c r="CQ57" s="141">
        <f t="shared" si="41"/>
        <v>31496</v>
      </c>
      <c r="CR57" s="141">
        <f t="shared" si="42"/>
        <v>31280</v>
      </c>
      <c r="CS57" s="141">
        <f t="shared" si="43"/>
        <v>31280</v>
      </c>
      <c r="CT57" s="141">
        <f t="shared" si="44"/>
        <v>0</v>
      </c>
      <c r="CU57" s="141">
        <f t="shared" si="45"/>
        <v>0</v>
      </c>
      <c r="CV57" s="141">
        <f t="shared" si="46"/>
        <v>0</v>
      </c>
      <c r="CW57" s="141">
        <f t="shared" si="47"/>
        <v>0</v>
      </c>
      <c r="CX57" s="141">
        <f t="shared" si="48"/>
        <v>0</v>
      </c>
      <c r="CY57" s="141">
        <f t="shared" si="49"/>
        <v>0</v>
      </c>
      <c r="CZ57" s="141">
        <f t="shared" si="50"/>
        <v>0</v>
      </c>
      <c r="DA57" s="141">
        <f t="shared" si="51"/>
        <v>0</v>
      </c>
      <c r="DB57" s="141">
        <f t="shared" si="52"/>
        <v>216</v>
      </c>
      <c r="DC57" s="141">
        <f t="shared" si="53"/>
        <v>58</v>
      </c>
      <c r="DD57" s="141">
        <f t="shared" si="54"/>
        <v>158</v>
      </c>
      <c r="DE57" s="141">
        <f t="shared" si="55"/>
        <v>0</v>
      </c>
      <c r="DF57" s="141">
        <f t="shared" si="56"/>
        <v>0</v>
      </c>
      <c r="DG57" s="141">
        <f t="shared" si="57"/>
        <v>179849</v>
      </c>
      <c r="DH57" s="141">
        <f t="shared" si="58"/>
        <v>0</v>
      </c>
      <c r="DI57" s="141">
        <f t="shared" si="59"/>
        <v>0</v>
      </c>
      <c r="DJ57" s="141">
        <f t="shared" si="60"/>
        <v>31496</v>
      </c>
    </row>
    <row r="58" spans="1:114" ht="12" customHeight="1">
      <c r="A58" s="142" t="s">
        <v>89</v>
      </c>
      <c r="B58" s="140" t="s">
        <v>376</v>
      </c>
      <c r="C58" s="142" t="s">
        <v>446</v>
      </c>
      <c r="D58" s="141">
        <f t="shared" si="6"/>
        <v>181106</v>
      </c>
      <c r="E58" s="141">
        <f t="shared" si="7"/>
        <v>6088</v>
      </c>
      <c r="F58" s="141">
        <v>0</v>
      </c>
      <c r="G58" s="141">
        <v>0</v>
      </c>
      <c r="H58" s="141">
        <v>0</v>
      </c>
      <c r="I58" s="141">
        <v>272</v>
      </c>
      <c r="J58" s="141"/>
      <c r="K58" s="141">
        <v>5816</v>
      </c>
      <c r="L58" s="141">
        <v>175018</v>
      </c>
      <c r="M58" s="141">
        <f t="shared" si="8"/>
        <v>112647</v>
      </c>
      <c r="N58" s="141">
        <f t="shared" si="9"/>
        <v>103</v>
      </c>
      <c r="O58" s="141">
        <v>0</v>
      </c>
      <c r="P58" s="141">
        <v>0</v>
      </c>
      <c r="Q58" s="141">
        <v>0</v>
      </c>
      <c r="R58" s="141">
        <v>103</v>
      </c>
      <c r="S58" s="141"/>
      <c r="T58" s="141">
        <v>0</v>
      </c>
      <c r="U58" s="141">
        <v>112544</v>
      </c>
      <c r="V58" s="141">
        <f t="shared" si="10"/>
        <v>293753</v>
      </c>
      <c r="W58" s="141">
        <f t="shared" si="11"/>
        <v>6191</v>
      </c>
      <c r="X58" s="141">
        <f t="shared" si="12"/>
        <v>0</v>
      </c>
      <c r="Y58" s="141">
        <f t="shared" si="13"/>
        <v>0</v>
      </c>
      <c r="Z58" s="141">
        <f t="shared" si="14"/>
        <v>0</v>
      </c>
      <c r="AA58" s="141">
        <f t="shared" si="15"/>
        <v>375</v>
      </c>
      <c r="AB58" s="141">
        <f t="shared" si="16"/>
        <v>0</v>
      </c>
      <c r="AC58" s="141">
        <f t="shared" si="17"/>
        <v>5816</v>
      </c>
      <c r="AD58" s="141">
        <f t="shared" si="18"/>
        <v>287562</v>
      </c>
      <c r="AE58" s="141">
        <f t="shared" si="19"/>
        <v>0</v>
      </c>
      <c r="AF58" s="141">
        <f t="shared" si="20"/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f t="shared" si="21"/>
        <v>71995</v>
      </c>
      <c r="AN58" s="141">
        <f t="shared" si="22"/>
        <v>20484</v>
      </c>
      <c r="AO58" s="141">
        <v>20484</v>
      </c>
      <c r="AP58" s="141">
        <v>0</v>
      </c>
      <c r="AQ58" s="141">
        <v>0</v>
      </c>
      <c r="AR58" s="141">
        <v>0</v>
      </c>
      <c r="AS58" s="141">
        <f t="shared" si="23"/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f t="shared" si="24"/>
        <v>51511</v>
      </c>
      <c r="AY58" s="141">
        <v>51511</v>
      </c>
      <c r="AZ58" s="141">
        <v>0</v>
      </c>
      <c r="BA58" s="141">
        <v>0</v>
      </c>
      <c r="BB58" s="141">
        <v>0</v>
      </c>
      <c r="BC58" s="141">
        <v>109111</v>
      </c>
      <c r="BD58" s="141">
        <v>0</v>
      </c>
      <c r="BE58" s="141">
        <v>0</v>
      </c>
      <c r="BF58" s="141">
        <f t="shared" si="25"/>
        <v>71995</v>
      </c>
      <c r="BG58" s="141">
        <f t="shared" si="26"/>
        <v>0</v>
      </c>
      <c r="BH58" s="141">
        <f t="shared" si="27"/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f t="shared" si="28"/>
        <v>2276</v>
      </c>
      <c r="BP58" s="141">
        <f t="shared" si="29"/>
        <v>2276</v>
      </c>
      <c r="BQ58" s="141">
        <v>2276</v>
      </c>
      <c r="BR58" s="141">
        <v>0</v>
      </c>
      <c r="BS58" s="141">
        <v>0</v>
      </c>
      <c r="BT58" s="141">
        <v>0</v>
      </c>
      <c r="BU58" s="141">
        <f t="shared" si="30"/>
        <v>0</v>
      </c>
      <c r="BV58" s="141">
        <v>0</v>
      </c>
      <c r="BW58" s="141">
        <v>0</v>
      </c>
      <c r="BX58" s="141">
        <v>0</v>
      </c>
      <c r="BY58" s="141">
        <v>0</v>
      </c>
      <c r="BZ58" s="141">
        <f t="shared" si="31"/>
        <v>0</v>
      </c>
      <c r="CA58" s="141">
        <v>0</v>
      </c>
      <c r="CB58" s="141">
        <v>0</v>
      </c>
      <c r="CC58" s="141">
        <v>0</v>
      </c>
      <c r="CD58" s="141">
        <v>0</v>
      </c>
      <c r="CE58" s="141">
        <v>110371</v>
      </c>
      <c r="CF58" s="141">
        <v>0</v>
      </c>
      <c r="CG58" s="141">
        <v>0</v>
      </c>
      <c r="CH58" s="141">
        <f t="shared" si="32"/>
        <v>2276</v>
      </c>
      <c r="CI58" s="141">
        <f t="shared" si="33"/>
        <v>0</v>
      </c>
      <c r="CJ58" s="141">
        <f t="shared" si="34"/>
        <v>0</v>
      </c>
      <c r="CK58" s="141">
        <f t="shared" si="35"/>
        <v>0</v>
      </c>
      <c r="CL58" s="141">
        <f t="shared" si="36"/>
        <v>0</v>
      </c>
      <c r="CM58" s="141">
        <f t="shared" si="37"/>
        <v>0</v>
      </c>
      <c r="CN58" s="141">
        <f t="shared" si="38"/>
        <v>0</v>
      </c>
      <c r="CO58" s="141">
        <f t="shared" si="39"/>
        <v>0</v>
      </c>
      <c r="CP58" s="141">
        <f t="shared" si="40"/>
        <v>0</v>
      </c>
      <c r="CQ58" s="141">
        <f t="shared" si="41"/>
        <v>74271</v>
      </c>
      <c r="CR58" s="141">
        <f t="shared" si="42"/>
        <v>22760</v>
      </c>
      <c r="CS58" s="141">
        <f t="shared" si="43"/>
        <v>22760</v>
      </c>
      <c r="CT58" s="141">
        <f t="shared" si="44"/>
        <v>0</v>
      </c>
      <c r="CU58" s="141">
        <f t="shared" si="45"/>
        <v>0</v>
      </c>
      <c r="CV58" s="141">
        <f t="shared" si="46"/>
        <v>0</v>
      </c>
      <c r="CW58" s="141">
        <f t="shared" si="47"/>
        <v>0</v>
      </c>
      <c r="CX58" s="141">
        <f t="shared" si="48"/>
        <v>0</v>
      </c>
      <c r="CY58" s="141">
        <f t="shared" si="49"/>
        <v>0</v>
      </c>
      <c r="CZ58" s="141">
        <f t="shared" si="50"/>
        <v>0</v>
      </c>
      <c r="DA58" s="141">
        <f t="shared" si="51"/>
        <v>0</v>
      </c>
      <c r="DB58" s="141">
        <f t="shared" si="52"/>
        <v>51511</v>
      </c>
      <c r="DC58" s="141">
        <f t="shared" si="53"/>
        <v>51511</v>
      </c>
      <c r="DD58" s="141">
        <f t="shared" si="54"/>
        <v>0</v>
      </c>
      <c r="DE58" s="141">
        <f t="shared" si="55"/>
        <v>0</v>
      </c>
      <c r="DF58" s="141">
        <f t="shared" si="56"/>
        <v>0</v>
      </c>
      <c r="DG58" s="141">
        <f t="shared" si="57"/>
        <v>219482</v>
      </c>
      <c r="DH58" s="141">
        <f t="shared" si="58"/>
        <v>0</v>
      </c>
      <c r="DI58" s="141">
        <f t="shared" si="59"/>
        <v>0</v>
      </c>
      <c r="DJ58" s="141">
        <f t="shared" si="60"/>
        <v>74271</v>
      </c>
    </row>
    <row r="59" spans="1:114" ht="12" customHeight="1">
      <c r="A59" s="142" t="s">
        <v>89</v>
      </c>
      <c r="B59" s="140" t="s">
        <v>377</v>
      </c>
      <c r="C59" s="142" t="s">
        <v>447</v>
      </c>
      <c r="D59" s="141">
        <f t="shared" si="6"/>
        <v>59880</v>
      </c>
      <c r="E59" s="141">
        <f t="shared" si="7"/>
        <v>0</v>
      </c>
      <c r="F59" s="141">
        <v>0</v>
      </c>
      <c r="G59" s="141">
        <v>0</v>
      </c>
      <c r="H59" s="141">
        <v>0</v>
      </c>
      <c r="I59" s="141">
        <v>0</v>
      </c>
      <c r="J59" s="141"/>
      <c r="K59" s="141">
        <v>0</v>
      </c>
      <c r="L59" s="141">
        <v>59880</v>
      </c>
      <c r="M59" s="141">
        <f t="shared" si="8"/>
        <v>31586</v>
      </c>
      <c r="N59" s="141">
        <f t="shared" si="9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31586</v>
      </c>
      <c r="V59" s="141">
        <f t="shared" si="10"/>
        <v>91466</v>
      </c>
      <c r="W59" s="141">
        <f t="shared" si="11"/>
        <v>0</v>
      </c>
      <c r="X59" s="141">
        <f t="shared" si="12"/>
        <v>0</v>
      </c>
      <c r="Y59" s="141">
        <f t="shared" si="13"/>
        <v>0</v>
      </c>
      <c r="Z59" s="141">
        <f t="shared" si="14"/>
        <v>0</v>
      </c>
      <c r="AA59" s="141">
        <f t="shared" si="15"/>
        <v>0</v>
      </c>
      <c r="AB59" s="141">
        <f t="shared" si="16"/>
        <v>0</v>
      </c>
      <c r="AC59" s="141">
        <f t="shared" si="17"/>
        <v>0</v>
      </c>
      <c r="AD59" s="141">
        <f t="shared" si="18"/>
        <v>91466</v>
      </c>
      <c r="AE59" s="141">
        <f t="shared" si="19"/>
        <v>0</v>
      </c>
      <c r="AF59" s="141">
        <f t="shared" si="20"/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f t="shared" si="21"/>
        <v>866</v>
      </c>
      <c r="AN59" s="141">
        <f t="shared" si="22"/>
        <v>866</v>
      </c>
      <c r="AO59" s="141">
        <v>866</v>
      </c>
      <c r="AP59" s="141">
        <v>0</v>
      </c>
      <c r="AQ59" s="141">
        <v>0</v>
      </c>
      <c r="AR59" s="141">
        <v>0</v>
      </c>
      <c r="AS59" s="141">
        <f t="shared" si="23"/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f t="shared" si="24"/>
        <v>0</v>
      </c>
      <c r="AY59" s="141">
        <v>0</v>
      </c>
      <c r="AZ59" s="141">
        <v>0</v>
      </c>
      <c r="BA59" s="141">
        <v>0</v>
      </c>
      <c r="BB59" s="141">
        <v>0</v>
      </c>
      <c r="BC59" s="141">
        <v>59014</v>
      </c>
      <c r="BD59" s="141">
        <v>0</v>
      </c>
      <c r="BE59" s="141">
        <v>0</v>
      </c>
      <c r="BF59" s="141">
        <f t="shared" si="25"/>
        <v>866</v>
      </c>
      <c r="BG59" s="141">
        <f t="shared" si="26"/>
        <v>0</v>
      </c>
      <c r="BH59" s="141">
        <f t="shared" si="27"/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f t="shared" si="28"/>
        <v>31586</v>
      </c>
      <c r="BP59" s="141">
        <f t="shared" si="29"/>
        <v>578</v>
      </c>
      <c r="BQ59" s="141">
        <v>578</v>
      </c>
      <c r="BR59" s="141">
        <v>0</v>
      </c>
      <c r="BS59" s="141">
        <v>0</v>
      </c>
      <c r="BT59" s="141">
        <v>0</v>
      </c>
      <c r="BU59" s="141">
        <f t="shared" si="30"/>
        <v>0</v>
      </c>
      <c r="BV59" s="141">
        <v>0</v>
      </c>
      <c r="BW59" s="141">
        <v>0</v>
      </c>
      <c r="BX59" s="141">
        <v>0</v>
      </c>
      <c r="BY59" s="141">
        <v>0</v>
      </c>
      <c r="BZ59" s="141">
        <f t="shared" si="31"/>
        <v>31008</v>
      </c>
      <c r="CA59" s="141">
        <v>0</v>
      </c>
      <c r="CB59" s="141">
        <v>0</v>
      </c>
      <c r="CC59" s="141">
        <v>31008</v>
      </c>
      <c r="CD59" s="141">
        <v>0</v>
      </c>
      <c r="CE59" s="141">
        <v>0</v>
      </c>
      <c r="CF59" s="141">
        <v>0</v>
      </c>
      <c r="CG59" s="141">
        <v>0</v>
      </c>
      <c r="CH59" s="141">
        <f t="shared" si="32"/>
        <v>31586</v>
      </c>
      <c r="CI59" s="141">
        <f t="shared" si="33"/>
        <v>0</v>
      </c>
      <c r="CJ59" s="141">
        <f t="shared" si="34"/>
        <v>0</v>
      </c>
      <c r="CK59" s="141">
        <f t="shared" si="35"/>
        <v>0</v>
      </c>
      <c r="CL59" s="141">
        <f t="shared" si="36"/>
        <v>0</v>
      </c>
      <c r="CM59" s="141">
        <f t="shared" si="37"/>
        <v>0</v>
      </c>
      <c r="CN59" s="141">
        <f t="shared" si="38"/>
        <v>0</v>
      </c>
      <c r="CO59" s="141">
        <f t="shared" si="39"/>
        <v>0</v>
      </c>
      <c r="CP59" s="141">
        <f t="shared" si="40"/>
        <v>0</v>
      </c>
      <c r="CQ59" s="141">
        <f t="shared" si="41"/>
        <v>32452</v>
      </c>
      <c r="CR59" s="141">
        <f t="shared" si="42"/>
        <v>1444</v>
      </c>
      <c r="CS59" s="141">
        <f t="shared" si="43"/>
        <v>1444</v>
      </c>
      <c r="CT59" s="141">
        <f t="shared" si="44"/>
        <v>0</v>
      </c>
      <c r="CU59" s="141">
        <f t="shared" si="45"/>
        <v>0</v>
      </c>
      <c r="CV59" s="141">
        <f t="shared" si="46"/>
        <v>0</v>
      </c>
      <c r="CW59" s="141">
        <f t="shared" si="47"/>
        <v>0</v>
      </c>
      <c r="CX59" s="141">
        <f t="shared" si="48"/>
        <v>0</v>
      </c>
      <c r="CY59" s="141">
        <f t="shared" si="49"/>
        <v>0</v>
      </c>
      <c r="CZ59" s="141">
        <f t="shared" si="50"/>
        <v>0</v>
      </c>
      <c r="DA59" s="141">
        <f t="shared" si="51"/>
        <v>0</v>
      </c>
      <c r="DB59" s="141">
        <f t="shared" si="52"/>
        <v>31008</v>
      </c>
      <c r="DC59" s="141">
        <f t="shared" si="53"/>
        <v>0</v>
      </c>
      <c r="DD59" s="141">
        <f t="shared" si="54"/>
        <v>0</v>
      </c>
      <c r="DE59" s="141">
        <f t="shared" si="55"/>
        <v>31008</v>
      </c>
      <c r="DF59" s="141">
        <f t="shared" si="56"/>
        <v>0</v>
      </c>
      <c r="DG59" s="141">
        <f t="shared" si="57"/>
        <v>59014</v>
      </c>
      <c r="DH59" s="141">
        <f t="shared" si="58"/>
        <v>0</v>
      </c>
      <c r="DI59" s="141">
        <f t="shared" si="59"/>
        <v>0</v>
      </c>
      <c r="DJ59" s="141">
        <f t="shared" si="60"/>
        <v>32452</v>
      </c>
    </row>
    <row r="60" spans="1:114" ht="12" customHeight="1">
      <c r="A60" s="142" t="s">
        <v>89</v>
      </c>
      <c r="B60" s="140" t="s">
        <v>378</v>
      </c>
      <c r="C60" s="142" t="s">
        <v>448</v>
      </c>
      <c r="D60" s="141">
        <f t="shared" si="6"/>
        <v>69033</v>
      </c>
      <c r="E60" s="141">
        <f t="shared" si="7"/>
        <v>0</v>
      </c>
      <c r="F60" s="141">
        <v>0</v>
      </c>
      <c r="G60" s="141">
        <v>0</v>
      </c>
      <c r="H60" s="141">
        <v>0</v>
      </c>
      <c r="I60" s="141">
        <v>0</v>
      </c>
      <c r="J60" s="141"/>
      <c r="K60" s="141">
        <v>0</v>
      </c>
      <c r="L60" s="141">
        <v>69033</v>
      </c>
      <c r="M60" s="141">
        <f t="shared" si="8"/>
        <v>255948</v>
      </c>
      <c r="N60" s="141">
        <f t="shared" si="9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255948</v>
      </c>
      <c r="V60" s="141">
        <f t="shared" si="10"/>
        <v>324981</v>
      </c>
      <c r="W60" s="141">
        <f t="shared" si="11"/>
        <v>0</v>
      </c>
      <c r="X60" s="141">
        <f t="shared" si="12"/>
        <v>0</v>
      </c>
      <c r="Y60" s="141">
        <f t="shared" si="13"/>
        <v>0</v>
      </c>
      <c r="Z60" s="141">
        <f t="shared" si="14"/>
        <v>0</v>
      </c>
      <c r="AA60" s="141">
        <f t="shared" si="15"/>
        <v>0</v>
      </c>
      <c r="AB60" s="141">
        <f t="shared" si="16"/>
        <v>0</v>
      </c>
      <c r="AC60" s="141">
        <f t="shared" si="17"/>
        <v>0</v>
      </c>
      <c r="AD60" s="141">
        <f t="shared" si="18"/>
        <v>324981</v>
      </c>
      <c r="AE60" s="141">
        <f t="shared" si="19"/>
        <v>0</v>
      </c>
      <c r="AF60" s="141">
        <f t="shared" si="20"/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f t="shared" si="21"/>
        <v>3501</v>
      </c>
      <c r="AN60" s="141">
        <f t="shared" si="22"/>
        <v>3501</v>
      </c>
      <c r="AO60" s="141">
        <v>3501</v>
      </c>
      <c r="AP60" s="141">
        <v>0</v>
      </c>
      <c r="AQ60" s="141">
        <v>0</v>
      </c>
      <c r="AR60" s="141">
        <v>0</v>
      </c>
      <c r="AS60" s="141">
        <f t="shared" si="23"/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f t="shared" si="24"/>
        <v>0</v>
      </c>
      <c r="AY60" s="141">
        <v>0</v>
      </c>
      <c r="AZ60" s="141">
        <v>0</v>
      </c>
      <c r="BA60" s="141">
        <v>0</v>
      </c>
      <c r="BB60" s="141">
        <v>0</v>
      </c>
      <c r="BC60" s="141">
        <v>65532</v>
      </c>
      <c r="BD60" s="141">
        <v>0</v>
      </c>
      <c r="BE60" s="141">
        <v>0</v>
      </c>
      <c r="BF60" s="141">
        <f t="shared" si="25"/>
        <v>3501</v>
      </c>
      <c r="BG60" s="141">
        <f t="shared" si="26"/>
        <v>0</v>
      </c>
      <c r="BH60" s="141">
        <f t="shared" si="27"/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135185</v>
      </c>
      <c r="BO60" s="141">
        <f t="shared" si="28"/>
        <v>1239</v>
      </c>
      <c r="BP60" s="141">
        <f t="shared" si="29"/>
        <v>1239</v>
      </c>
      <c r="BQ60" s="141">
        <v>1239</v>
      </c>
      <c r="BR60" s="141">
        <v>0</v>
      </c>
      <c r="BS60" s="141">
        <v>0</v>
      </c>
      <c r="BT60" s="141">
        <v>0</v>
      </c>
      <c r="BU60" s="141">
        <f t="shared" si="30"/>
        <v>0</v>
      </c>
      <c r="BV60" s="141">
        <v>0</v>
      </c>
      <c r="BW60" s="141">
        <v>0</v>
      </c>
      <c r="BX60" s="141">
        <v>0</v>
      </c>
      <c r="BY60" s="141">
        <v>0</v>
      </c>
      <c r="BZ60" s="141">
        <f t="shared" si="31"/>
        <v>0</v>
      </c>
      <c r="CA60" s="141">
        <v>0</v>
      </c>
      <c r="CB60" s="141">
        <v>0</v>
      </c>
      <c r="CC60" s="141">
        <v>0</v>
      </c>
      <c r="CD60" s="141">
        <v>0</v>
      </c>
      <c r="CE60" s="141">
        <v>119524</v>
      </c>
      <c r="CF60" s="141">
        <v>0</v>
      </c>
      <c r="CG60" s="141">
        <v>0</v>
      </c>
      <c r="CH60" s="141">
        <f t="shared" si="32"/>
        <v>1239</v>
      </c>
      <c r="CI60" s="141">
        <f t="shared" si="33"/>
        <v>0</v>
      </c>
      <c r="CJ60" s="141">
        <f t="shared" si="34"/>
        <v>0</v>
      </c>
      <c r="CK60" s="141">
        <f t="shared" si="35"/>
        <v>0</v>
      </c>
      <c r="CL60" s="141">
        <f t="shared" si="36"/>
        <v>0</v>
      </c>
      <c r="CM60" s="141">
        <f t="shared" si="37"/>
        <v>0</v>
      </c>
      <c r="CN60" s="141">
        <f t="shared" si="38"/>
        <v>0</v>
      </c>
      <c r="CO60" s="141">
        <f t="shared" si="39"/>
        <v>0</v>
      </c>
      <c r="CP60" s="141">
        <f t="shared" si="40"/>
        <v>135185</v>
      </c>
      <c r="CQ60" s="141">
        <f t="shared" si="41"/>
        <v>4740</v>
      </c>
      <c r="CR60" s="141">
        <f t="shared" si="42"/>
        <v>4740</v>
      </c>
      <c r="CS60" s="141">
        <f t="shared" si="43"/>
        <v>4740</v>
      </c>
      <c r="CT60" s="141">
        <f t="shared" si="44"/>
        <v>0</v>
      </c>
      <c r="CU60" s="141">
        <f t="shared" si="45"/>
        <v>0</v>
      </c>
      <c r="CV60" s="141">
        <f t="shared" si="46"/>
        <v>0</v>
      </c>
      <c r="CW60" s="141">
        <f t="shared" si="47"/>
        <v>0</v>
      </c>
      <c r="CX60" s="141">
        <f t="shared" si="48"/>
        <v>0</v>
      </c>
      <c r="CY60" s="141">
        <f t="shared" si="49"/>
        <v>0</v>
      </c>
      <c r="CZ60" s="141">
        <f t="shared" si="50"/>
        <v>0</v>
      </c>
      <c r="DA60" s="141">
        <f t="shared" si="51"/>
        <v>0</v>
      </c>
      <c r="DB60" s="141">
        <f t="shared" si="52"/>
        <v>0</v>
      </c>
      <c r="DC60" s="141">
        <f t="shared" si="53"/>
        <v>0</v>
      </c>
      <c r="DD60" s="141">
        <f t="shared" si="54"/>
        <v>0</v>
      </c>
      <c r="DE60" s="141">
        <f t="shared" si="55"/>
        <v>0</v>
      </c>
      <c r="DF60" s="141">
        <f t="shared" si="56"/>
        <v>0</v>
      </c>
      <c r="DG60" s="141">
        <f t="shared" si="57"/>
        <v>185056</v>
      </c>
      <c r="DH60" s="141">
        <f t="shared" si="58"/>
        <v>0</v>
      </c>
      <c r="DI60" s="141">
        <f t="shared" si="59"/>
        <v>0</v>
      </c>
      <c r="DJ60" s="141">
        <f t="shared" si="60"/>
        <v>4740</v>
      </c>
    </row>
    <row r="61" spans="1:114" ht="12" customHeight="1">
      <c r="A61" s="142" t="s">
        <v>89</v>
      </c>
      <c r="B61" s="140" t="s">
        <v>379</v>
      </c>
      <c r="C61" s="142" t="s">
        <v>449</v>
      </c>
      <c r="D61" s="141">
        <f t="shared" si="6"/>
        <v>54359</v>
      </c>
      <c r="E61" s="141">
        <f t="shared" si="7"/>
        <v>0</v>
      </c>
      <c r="F61" s="141">
        <v>0</v>
      </c>
      <c r="G61" s="141">
        <v>0</v>
      </c>
      <c r="H61" s="141">
        <v>0</v>
      </c>
      <c r="I61" s="141">
        <v>0</v>
      </c>
      <c r="J61" s="141"/>
      <c r="K61" s="141">
        <v>0</v>
      </c>
      <c r="L61" s="141">
        <v>54359</v>
      </c>
      <c r="M61" s="141">
        <f t="shared" si="8"/>
        <v>295747</v>
      </c>
      <c r="N61" s="141">
        <f t="shared" si="9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295747</v>
      </c>
      <c r="V61" s="141">
        <f t="shared" si="10"/>
        <v>350106</v>
      </c>
      <c r="W61" s="141">
        <f t="shared" si="11"/>
        <v>0</v>
      </c>
      <c r="X61" s="141">
        <f t="shared" si="12"/>
        <v>0</v>
      </c>
      <c r="Y61" s="141">
        <f t="shared" si="13"/>
        <v>0</v>
      </c>
      <c r="Z61" s="141">
        <f t="shared" si="14"/>
        <v>0</v>
      </c>
      <c r="AA61" s="141">
        <f t="shared" si="15"/>
        <v>0</v>
      </c>
      <c r="AB61" s="141">
        <f t="shared" si="16"/>
        <v>0</v>
      </c>
      <c r="AC61" s="141">
        <f t="shared" si="17"/>
        <v>0</v>
      </c>
      <c r="AD61" s="141">
        <f t="shared" si="18"/>
        <v>350106</v>
      </c>
      <c r="AE61" s="141">
        <f t="shared" si="19"/>
        <v>0</v>
      </c>
      <c r="AF61" s="141">
        <f t="shared" si="20"/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f t="shared" si="21"/>
        <v>0</v>
      </c>
      <c r="AN61" s="141">
        <f t="shared" si="22"/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f t="shared" si="23"/>
        <v>0</v>
      </c>
      <c r="AT61" s="141">
        <v>0</v>
      </c>
      <c r="AU61" s="141">
        <v>0</v>
      </c>
      <c r="AV61" s="141">
        <v>0</v>
      </c>
      <c r="AW61" s="141">
        <v>0</v>
      </c>
      <c r="AX61" s="141">
        <f t="shared" si="24"/>
        <v>0</v>
      </c>
      <c r="AY61" s="141">
        <v>0</v>
      </c>
      <c r="AZ61" s="141">
        <v>0</v>
      </c>
      <c r="BA61" s="141">
        <v>0</v>
      </c>
      <c r="BB61" s="141">
        <v>0</v>
      </c>
      <c r="BC61" s="141">
        <v>54359</v>
      </c>
      <c r="BD61" s="141">
        <v>0</v>
      </c>
      <c r="BE61" s="141">
        <v>0</v>
      </c>
      <c r="BF61" s="141">
        <f t="shared" si="25"/>
        <v>0</v>
      </c>
      <c r="BG61" s="141">
        <f t="shared" si="26"/>
        <v>0</v>
      </c>
      <c r="BH61" s="141">
        <f t="shared" si="27"/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0</v>
      </c>
      <c r="BO61" s="141">
        <f t="shared" si="28"/>
        <v>0</v>
      </c>
      <c r="BP61" s="141">
        <f t="shared" si="29"/>
        <v>0</v>
      </c>
      <c r="BQ61" s="141">
        <v>0</v>
      </c>
      <c r="BR61" s="141">
        <v>0</v>
      </c>
      <c r="BS61" s="141">
        <v>0</v>
      </c>
      <c r="BT61" s="141">
        <v>0</v>
      </c>
      <c r="BU61" s="141">
        <f t="shared" si="30"/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f t="shared" si="31"/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295747</v>
      </c>
      <c r="CF61" s="141">
        <v>0</v>
      </c>
      <c r="CG61" s="141">
        <v>0</v>
      </c>
      <c r="CH61" s="141">
        <f t="shared" si="32"/>
        <v>0</v>
      </c>
      <c r="CI61" s="141">
        <f t="shared" si="33"/>
        <v>0</v>
      </c>
      <c r="CJ61" s="141">
        <f t="shared" si="34"/>
        <v>0</v>
      </c>
      <c r="CK61" s="141">
        <f t="shared" si="35"/>
        <v>0</v>
      </c>
      <c r="CL61" s="141">
        <f t="shared" si="36"/>
        <v>0</v>
      </c>
      <c r="CM61" s="141">
        <f t="shared" si="37"/>
        <v>0</v>
      </c>
      <c r="CN61" s="141">
        <f t="shared" si="38"/>
        <v>0</v>
      </c>
      <c r="CO61" s="141">
        <f t="shared" si="39"/>
        <v>0</v>
      </c>
      <c r="CP61" s="141">
        <f t="shared" si="40"/>
        <v>0</v>
      </c>
      <c r="CQ61" s="141">
        <f t="shared" si="41"/>
        <v>0</v>
      </c>
      <c r="CR61" s="141">
        <f t="shared" si="42"/>
        <v>0</v>
      </c>
      <c r="CS61" s="141">
        <f t="shared" si="43"/>
        <v>0</v>
      </c>
      <c r="CT61" s="141">
        <f t="shared" si="44"/>
        <v>0</v>
      </c>
      <c r="CU61" s="141">
        <f t="shared" si="45"/>
        <v>0</v>
      </c>
      <c r="CV61" s="141">
        <f t="shared" si="46"/>
        <v>0</v>
      </c>
      <c r="CW61" s="141">
        <f t="shared" si="47"/>
        <v>0</v>
      </c>
      <c r="CX61" s="141">
        <f t="shared" si="48"/>
        <v>0</v>
      </c>
      <c r="CY61" s="141">
        <f t="shared" si="49"/>
        <v>0</v>
      </c>
      <c r="CZ61" s="141">
        <f t="shared" si="50"/>
        <v>0</v>
      </c>
      <c r="DA61" s="141">
        <f t="shared" si="51"/>
        <v>0</v>
      </c>
      <c r="DB61" s="141">
        <f t="shared" si="52"/>
        <v>0</v>
      </c>
      <c r="DC61" s="141">
        <f t="shared" si="53"/>
        <v>0</v>
      </c>
      <c r="DD61" s="141">
        <f t="shared" si="54"/>
        <v>0</v>
      </c>
      <c r="DE61" s="141">
        <f t="shared" si="55"/>
        <v>0</v>
      </c>
      <c r="DF61" s="141">
        <f t="shared" si="56"/>
        <v>0</v>
      </c>
      <c r="DG61" s="141">
        <f t="shared" si="57"/>
        <v>350106</v>
      </c>
      <c r="DH61" s="141">
        <f t="shared" si="58"/>
        <v>0</v>
      </c>
      <c r="DI61" s="141">
        <f t="shared" si="59"/>
        <v>0</v>
      </c>
      <c r="DJ61" s="141">
        <f t="shared" si="60"/>
        <v>0</v>
      </c>
    </row>
    <row r="62" spans="1:114" ht="12" customHeight="1">
      <c r="A62" s="142" t="s">
        <v>89</v>
      </c>
      <c r="B62" s="140" t="s">
        <v>380</v>
      </c>
      <c r="C62" s="142" t="s">
        <v>450</v>
      </c>
      <c r="D62" s="141">
        <f t="shared" si="6"/>
        <v>87498</v>
      </c>
      <c r="E62" s="141">
        <f t="shared" si="7"/>
        <v>0</v>
      </c>
      <c r="F62" s="141">
        <v>0</v>
      </c>
      <c r="G62" s="141">
        <v>0</v>
      </c>
      <c r="H62" s="141">
        <v>0</v>
      </c>
      <c r="I62" s="141">
        <v>0</v>
      </c>
      <c r="J62" s="141"/>
      <c r="K62" s="141">
        <v>0</v>
      </c>
      <c r="L62" s="141">
        <v>87498</v>
      </c>
      <c r="M62" s="141">
        <f t="shared" si="8"/>
        <v>221145</v>
      </c>
      <c r="N62" s="141">
        <f t="shared" si="9"/>
        <v>116303</v>
      </c>
      <c r="O62" s="141">
        <v>0</v>
      </c>
      <c r="P62" s="141">
        <v>0</v>
      </c>
      <c r="Q62" s="141">
        <v>0</v>
      </c>
      <c r="R62" s="141">
        <v>67928</v>
      </c>
      <c r="S62" s="141"/>
      <c r="T62" s="141">
        <v>48375</v>
      </c>
      <c r="U62" s="141">
        <v>104842</v>
      </c>
      <c r="V62" s="141">
        <f t="shared" si="10"/>
        <v>308643</v>
      </c>
      <c r="W62" s="141">
        <f t="shared" si="11"/>
        <v>116303</v>
      </c>
      <c r="X62" s="141">
        <f t="shared" si="12"/>
        <v>0</v>
      </c>
      <c r="Y62" s="141">
        <f t="shared" si="13"/>
        <v>0</v>
      </c>
      <c r="Z62" s="141">
        <f t="shared" si="14"/>
        <v>0</v>
      </c>
      <c r="AA62" s="141">
        <f t="shared" si="15"/>
        <v>67928</v>
      </c>
      <c r="AB62" s="141">
        <f t="shared" si="16"/>
        <v>0</v>
      </c>
      <c r="AC62" s="141">
        <f t="shared" si="17"/>
        <v>48375</v>
      </c>
      <c r="AD62" s="141">
        <f t="shared" si="18"/>
        <v>192340</v>
      </c>
      <c r="AE62" s="141">
        <f t="shared" si="19"/>
        <v>0</v>
      </c>
      <c r="AF62" s="141">
        <f t="shared" si="20"/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f t="shared" si="21"/>
        <v>2128</v>
      </c>
      <c r="AN62" s="141">
        <f t="shared" si="22"/>
        <v>2128</v>
      </c>
      <c r="AO62" s="141">
        <v>2128</v>
      </c>
      <c r="AP62" s="141">
        <v>0</v>
      </c>
      <c r="AQ62" s="141">
        <v>0</v>
      </c>
      <c r="AR62" s="141">
        <v>0</v>
      </c>
      <c r="AS62" s="141">
        <f t="shared" si="23"/>
        <v>0</v>
      </c>
      <c r="AT62" s="141">
        <v>0</v>
      </c>
      <c r="AU62" s="141">
        <v>0</v>
      </c>
      <c r="AV62" s="141">
        <v>0</v>
      </c>
      <c r="AW62" s="141">
        <v>0</v>
      </c>
      <c r="AX62" s="141">
        <f t="shared" si="24"/>
        <v>0</v>
      </c>
      <c r="AY62" s="141">
        <v>0</v>
      </c>
      <c r="AZ62" s="141">
        <v>0</v>
      </c>
      <c r="BA62" s="141">
        <v>0</v>
      </c>
      <c r="BB62" s="141">
        <v>0</v>
      </c>
      <c r="BC62" s="141">
        <v>85370</v>
      </c>
      <c r="BD62" s="141">
        <v>0</v>
      </c>
      <c r="BE62" s="141">
        <v>0</v>
      </c>
      <c r="BF62" s="141">
        <f t="shared" si="25"/>
        <v>2128</v>
      </c>
      <c r="BG62" s="141">
        <f t="shared" si="26"/>
        <v>19656</v>
      </c>
      <c r="BH62" s="141">
        <f t="shared" si="27"/>
        <v>19656</v>
      </c>
      <c r="BI62" s="141">
        <v>0</v>
      </c>
      <c r="BJ62" s="141">
        <v>19656</v>
      </c>
      <c r="BK62" s="141">
        <v>0</v>
      </c>
      <c r="BL62" s="141">
        <v>0</v>
      </c>
      <c r="BM62" s="141">
        <v>0</v>
      </c>
      <c r="BN62" s="141">
        <v>0</v>
      </c>
      <c r="BO62" s="141">
        <f t="shared" si="28"/>
        <v>201489</v>
      </c>
      <c r="BP62" s="141">
        <f t="shared" si="29"/>
        <v>67289</v>
      </c>
      <c r="BQ62" s="141">
        <v>27390</v>
      </c>
      <c r="BR62" s="141">
        <v>16717</v>
      </c>
      <c r="BS62" s="141">
        <v>23182</v>
      </c>
      <c r="BT62" s="141">
        <v>0</v>
      </c>
      <c r="BU62" s="141">
        <f t="shared" si="30"/>
        <v>84214</v>
      </c>
      <c r="BV62" s="141">
        <v>540</v>
      </c>
      <c r="BW62" s="141">
        <v>83674</v>
      </c>
      <c r="BX62" s="141">
        <v>0</v>
      </c>
      <c r="BY62" s="141">
        <v>0</v>
      </c>
      <c r="BZ62" s="141">
        <f t="shared" si="31"/>
        <v>49986</v>
      </c>
      <c r="CA62" s="141">
        <v>38728</v>
      </c>
      <c r="CB62" s="141">
        <v>11258</v>
      </c>
      <c r="CC62" s="141">
        <v>0</v>
      </c>
      <c r="CD62" s="141">
        <v>0</v>
      </c>
      <c r="CE62" s="141">
        <v>0</v>
      </c>
      <c r="CF62" s="141">
        <v>0</v>
      </c>
      <c r="CG62" s="141">
        <v>0</v>
      </c>
      <c r="CH62" s="141">
        <f t="shared" si="32"/>
        <v>221145</v>
      </c>
      <c r="CI62" s="141">
        <f t="shared" si="33"/>
        <v>19656</v>
      </c>
      <c r="CJ62" s="141">
        <f t="shared" si="34"/>
        <v>19656</v>
      </c>
      <c r="CK62" s="141">
        <f t="shared" si="35"/>
        <v>0</v>
      </c>
      <c r="CL62" s="141">
        <f t="shared" si="36"/>
        <v>19656</v>
      </c>
      <c r="CM62" s="141">
        <f t="shared" si="37"/>
        <v>0</v>
      </c>
      <c r="CN62" s="141">
        <f t="shared" si="38"/>
        <v>0</v>
      </c>
      <c r="CO62" s="141">
        <f t="shared" si="39"/>
        <v>0</v>
      </c>
      <c r="CP62" s="141">
        <f t="shared" si="40"/>
        <v>0</v>
      </c>
      <c r="CQ62" s="141">
        <f t="shared" si="41"/>
        <v>203617</v>
      </c>
      <c r="CR62" s="141">
        <f t="shared" si="42"/>
        <v>69417</v>
      </c>
      <c r="CS62" s="141">
        <f t="shared" si="43"/>
        <v>29518</v>
      </c>
      <c r="CT62" s="141">
        <f t="shared" si="44"/>
        <v>16717</v>
      </c>
      <c r="CU62" s="141">
        <f t="shared" si="45"/>
        <v>23182</v>
      </c>
      <c r="CV62" s="141">
        <f t="shared" si="46"/>
        <v>0</v>
      </c>
      <c r="CW62" s="141">
        <f t="shared" si="47"/>
        <v>84214</v>
      </c>
      <c r="CX62" s="141">
        <f t="shared" si="48"/>
        <v>540</v>
      </c>
      <c r="CY62" s="141">
        <f t="shared" si="49"/>
        <v>83674</v>
      </c>
      <c r="CZ62" s="141">
        <f t="shared" si="50"/>
        <v>0</v>
      </c>
      <c r="DA62" s="141">
        <f t="shared" si="51"/>
        <v>0</v>
      </c>
      <c r="DB62" s="141">
        <f t="shared" si="52"/>
        <v>49986</v>
      </c>
      <c r="DC62" s="141">
        <f t="shared" si="53"/>
        <v>38728</v>
      </c>
      <c r="DD62" s="141">
        <f t="shared" si="54"/>
        <v>11258</v>
      </c>
      <c r="DE62" s="141">
        <f t="shared" si="55"/>
        <v>0</v>
      </c>
      <c r="DF62" s="141">
        <f t="shared" si="56"/>
        <v>0</v>
      </c>
      <c r="DG62" s="141">
        <f t="shared" si="57"/>
        <v>85370</v>
      </c>
      <c r="DH62" s="141">
        <f t="shared" si="58"/>
        <v>0</v>
      </c>
      <c r="DI62" s="141">
        <f t="shared" si="59"/>
        <v>0</v>
      </c>
      <c r="DJ62" s="141">
        <f t="shared" si="60"/>
        <v>223273</v>
      </c>
    </row>
    <row r="63" spans="1:114" ht="12" customHeight="1">
      <c r="A63" s="142" t="s">
        <v>89</v>
      </c>
      <c r="B63" s="140" t="s">
        <v>381</v>
      </c>
      <c r="C63" s="142" t="s">
        <v>451</v>
      </c>
      <c r="D63" s="141">
        <f t="shared" si="6"/>
        <v>70462</v>
      </c>
      <c r="E63" s="141">
        <f t="shared" si="7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70462</v>
      </c>
      <c r="M63" s="141">
        <f t="shared" si="8"/>
        <v>43086</v>
      </c>
      <c r="N63" s="141">
        <f t="shared" si="9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43086</v>
      </c>
      <c r="V63" s="141">
        <f t="shared" si="10"/>
        <v>113548</v>
      </c>
      <c r="W63" s="141">
        <f t="shared" si="11"/>
        <v>0</v>
      </c>
      <c r="X63" s="141">
        <f t="shared" si="12"/>
        <v>0</v>
      </c>
      <c r="Y63" s="141">
        <f t="shared" si="13"/>
        <v>0</v>
      </c>
      <c r="Z63" s="141">
        <f t="shared" si="14"/>
        <v>0</v>
      </c>
      <c r="AA63" s="141">
        <f t="shared" si="15"/>
        <v>0</v>
      </c>
      <c r="AB63" s="141">
        <f t="shared" si="16"/>
        <v>0</v>
      </c>
      <c r="AC63" s="141">
        <f t="shared" si="17"/>
        <v>0</v>
      </c>
      <c r="AD63" s="141">
        <f t="shared" si="18"/>
        <v>113548</v>
      </c>
      <c r="AE63" s="141">
        <f t="shared" si="19"/>
        <v>0</v>
      </c>
      <c r="AF63" s="141">
        <f t="shared" si="20"/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f t="shared" si="21"/>
        <v>18999</v>
      </c>
      <c r="AN63" s="141">
        <f t="shared" si="22"/>
        <v>1542</v>
      </c>
      <c r="AO63" s="141">
        <v>1542</v>
      </c>
      <c r="AP63" s="141">
        <v>0</v>
      </c>
      <c r="AQ63" s="141">
        <v>0</v>
      </c>
      <c r="AR63" s="141">
        <v>0</v>
      </c>
      <c r="AS63" s="141">
        <f t="shared" si="23"/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f t="shared" si="24"/>
        <v>17457</v>
      </c>
      <c r="AY63" s="141">
        <v>17457</v>
      </c>
      <c r="AZ63" s="141">
        <v>0</v>
      </c>
      <c r="BA63" s="141">
        <v>0</v>
      </c>
      <c r="BB63" s="141">
        <v>0</v>
      </c>
      <c r="BC63" s="141">
        <v>51463</v>
      </c>
      <c r="BD63" s="141">
        <v>0</v>
      </c>
      <c r="BE63" s="141">
        <v>0</v>
      </c>
      <c r="BF63" s="141">
        <f t="shared" si="25"/>
        <v>18999</v>
      </c>
      <c r="BG63" s="141">
        <f t="shared" si="26"/>
        <v>0</v>
      </c>
      <c r="BH63" s="141">
        <f t="shared" si="27"/>
        <v>0</v>
      </c>
      <c r="BI63" s="141">
        <v>0</v>
      </c>
      <c r="BJ63" s="141">
        <v>0</v>
      </c>
      <c r="BK63" s="141">
        <v>0</v>
      </c>
      <c r="BL63" s="141">
        <v>0</v>
      </c>
      <c r="BM63" s="141">
        <v>0</v>
      </c>
      <c r="BN63" s="141">
        <v>0</v>
      </c>
      <c r="BO63" s="141">
        <f t="shared" si="28"/>
        <v>771</v>
      </c>
      <c r="BP63" s="141">
        <f t="shared" si="29"/>
        <v>771</v>
      </c>
      <c r="BQ63" s="141">
        <v>771</v>
      </c>
      <c r="BR63" s="141">
        <v>0</v>
      </c>
      <c r="BS63" s="141">
        <v>0</v>
      </c>
      <c r="BT63" s="141">
        <v>0</v>
      </c>
      <c r="BU63" s="141">
        <f t="shared" si="30"/>
        <v>0</v>
      </c>
      <c r="BV63" s="141">
        <v>0</v>
      </c>
      <c r="BW63" s="141">
        <v>0</v>
      </c>
      <c r="BX63" s="141">
        <v>0</v>
      </c>
      <c r="BY63" s="141">
        <v>0</v>
      </c>
      <c r="BZ63" s="141">
        <f t="shared" si="31"/>
        <v>0</v>
      </c>
      <c r="CA63" s="141">
        <v>0</v>
      </c>
      <c r="CB63" s="141">
        <v>0</v>
      </c>
      <c r="CC63" s="141">
        <v>0</v>
      </c>
      <c r="CD63" s="141">
        <v>0</v>
      </c>
      <c r="CE63" s="141">
        <v>42315</v>
      </c>
      <c r="CF63" s="141">
        <v>0</v>
      </c>
      <c r="CG63" s="141">
        <v>0</v>
      </c>
      <c r="CH63" s="141">
        <f t="shared" si="32"/>
        <v>771</v>
      </c>
      <c r="CI63" s="141">
        <f t="shared" si="33"/>
        <v>0</v>
      </c>
      <c r="CJ63" s="141">
        <f t="shared" si="34"/>
        <v>0</v>
      </c>
      <c r="CK63" s="141">
        <f t="shared" si="35"/>
        <v>0</v>
      </c>
      <c r="CL63" s="141">
        <f t="shared" si="36"/>
        <v>0</v>
      </c>
      <c r="CM63" s="141">
        <f t="shared" si="37"/>
        <v>0</v>
      </c>
      <c r="CN63" s="141">
        <f t="shared" si="38"/>
        <v>0</v>
      </c>
      <c r="CO63" s="141">
        <f t="shared" si="39"/>
        <v>0</v>
      </c>
      <c r="CP63" s="141">
        <f t="shared" si="40"/>
        <v>0</v>
      </c>
      <c r="CQ63" s="141">
        <f t="shared" si="41"/>
        <v>19770</v>
      </c>
      <c r="CR63" s="141">
        <f t="shared" si="42"/>
        <v>2313</v>
      </c>
      <c r="CS63" s="141">
        <f t="shared" si="43"/>
        <v>2313</v>
      </c>
      <c r="CT63" s="141">
        <f t="shared" si="44"/>
        <v>0</v>
      </c>
      <c r="CU63" s="141">
        <f t="shared" si="45"/>
        <v>0</v>
      </c>
      <c r="CV63" s="141">
        <f t="shared" si="46"/>
        <v>0</v>
      </c>
      <c r="CW63" s="141">
        <f t="shared" si="47"/>
        <v>0</v>
      </c>
      <c r="CX63" s="141">
        <f t="shared" si="48"/>
        <v>0</v>
      </c>
      <c r="CY63" s="141">
        <f t="shared" si="49"/>
        <v>0</v>
      </c>
      <c r="CZ63" s="141">
        <f t="shared" si="50"/>
        <v>0</v>
      </c>
      <c r="DA63" s="141">
        <f t="shared" si="51"/>
        <v>0</v>
      </c>
      <c r="DB63" s="141">
        <f t="shared" si="52"/>
        <v>17457</v>
      </c>
      <c r="DC63" s="141">
        <f t="shared" si="53"/>
        <v>17457</v>
      </c>
      <c r="DD63" s="141">
        <f t="shared" si="54"/>
        <v>0</v>
      </c>
      <c r="DE63" s="141">
        <f t="shared" si="55"/>
        <v>0</v>
      </c>
      <c r="DF63" s="141">
        <f t="shared" si="56"/>
        <v>0</v>
      </c>
      <c r="DG63" s="141">
        <f t="shared" si="57"/>
        <v>93778</v>
      </c>
      <c r="DH63" s="141">
        <f t="shared" si="58"/>
        <v>0</v>
      </c>
      <c r="DI63" s="141">
        <f t="shared" si="59"/>
        <v>0</v>
      </c>
      <c r="DJ63" s="141">
        <f t="shared" si="60"/>
        <v>19770</v>
      </c>
    </row>
    <row r="64" spans="1:114" ht="12" customHeight="1">
      <c r="A64" s="142" t="s">
        <v>89</v>
      </c>
      <c r="B64" s="140" t="s">
        <v>382</v>
      </c>
      <c r="C64" s="142" t="s">
        <v>452</v>
      </c>
      <c r="D64" s="141">
        <f t="shared" si="6"/>
        <v>98334</v>
      </c>
      <c r="E64" s="141">
        <f t="shared" si="7"/>
        <v>46</v>
      </c>
      <c r="F64" s="141">
        <v>0</v>
      </c>
      <c r="G64" s="141">
        <v>0</v>
      </c>
      <c r="H64" s="141">
        <v>0</v>
      </c>
      <c r="I64" s="141">
        <v>40</v>
      </c>
      <c r="J64" s="141"/>
      <c r="K64" s="141">
        <v>6</v>
      </c>
      <c r="L64" s="141">
        <v>98288</v>
      </c>
      <c r="M64" s="141">
        <f t="shared" si="8"/>
        <v>28025</v>
      </c>
      <c r="N64" s="141">
        <f t="shared" si="9"/>
        <v>0</v>
      </c>
      <c r="O64" s="141">
        <v>0</v>
      </c>
      <c r="P64" s="141">
        <v>0</v>
      </c>
      <c r="Q64" s="141">
        <v>0</v>
      </c>
      <c r="R64" s="141">
        <v>0</v>
      </c>
      <c r="S64" s="141"/>
      <c r="T64" s="141">
        <v>0</v>
      </c>
      <c r="U64" s="141">
        <v>28025</v>
      </c>
      <c r="V64" s="141">
        <f t="shared" si="10"/>
        <v>126359</v>
      </c>
      <c r="W64" s="141">
        <f t="shared" si="11"/>
        <v>46</v>
      </c>
      <c r="X64" s="141">
        <f t="shared" si="12"/>
        <v>0</v>
      </c>
      <c r="Y64" s="141">
        <f t="shared" si="13"/>
        <v>0</v>
      </c>
      <c r="Z64" s="141">
        <f t="shared" si="14"/>
        <v>0</v>
      </c>
      <c r="AA64" s="141">
        <f t="shared" si="15"/>
        <v>40</v>
      </c>
      <c r="AB64" s="141">
        <f t="shared" si="16"/>
        <v>0</v>
      </c>
      <c r="AC64" s="141">
        <f t="shared" si="17"/>
        <v>6</v>
      </c>
      <c r="AD64" s="141">
        <f t="shared" si="18"/>
        <v>126313</v>
      </c>
      <c r="AE64" s="141">
        <f t="shared" si="19"/>
        <v>0</v>
      </c>
      <c r="AF64" s="141">
        <f t="shared" si="20"/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f t="shared" si="21"/>
        <v>17519</v>
      </c>
      <c r="AN64" s="141">
        <f t="shared" si="22"/>
        <v>5123</v>
      </c>
      <c r="AO64" s="141">
        <v>5123</v>
      </c>
      <c r="AP64" s="141">
        <v>0</v>
      </c>
      <c r="AQ64" s="141">
        <v>0</v>
      </c>
      <c r="AR64" s="141">
        <v>0</v>
      </c>
      <c r="AS64" s="141">
        <f t="shared" si="23"/>
        <v>0</v>
      </c>
      <c r="AT64" s="141">
        <v>0</v>
      </c>
      <c r="AU64" s="141">
        <v>0</v>
      </c>
      <c r="AV64" s="141">
        <v>0</v>
      </c>
      <c r="AW64" s="141">
        <v>0</v>
      </c>
      <c r="AX64" s="141">
        <f t="shared" si="24"/>
        <v>12396</v>
      </c>
      <c r="AY64" s="141">
        <v>12087</v>
      </c>
      <c r="AZ64" s="141">
        <v>0</v>
      </c>
      <c r="BA64" s="141">
        <v>0</v>
      </c>
      <c r="BB64" s="141">
        <v>309</v>
      </c>
      <c r="BC64" s="141">
        <v>80815</v>
      </c>
      <c r="BD64" s="141">
        <v>0</v>
      </c>
      <c r="BE64" s="141">
        <v>0</v>
      </c>
      <c r="BF64" s="141">
        <f t="shared" si="25"/>
        <v>17519</v>
      </c>
      <c r="BG64" s="141">
        <f t="shared" si="26"/>
        <v>0</v>
      </c>
      <c r="BH64" s="141">
        <f t="shared" si="27"/>
        <v>0</v>
      </c>
      <c r="BI64" s="141">
        <v>0</v>
      </c>
      <c r="BJ64" s="141">
        <v>0</v>
      </c>
      <c r="BK64" s="141">
        <v>0</v>
      </c>
      <c r="BL64" s="141">
        <v>0</v>
      </c>
      <c r="BM64" s="141">
        <v>0</v>
      </c>
      <c r="BN64" s="141">
        <v>0</v>
      </c>
      <c r="BO64" s="141">
        <f t="shared" si="28"/>
        <v>4663</v>
      </c>
      <c r="BP64" s="141">
        <f t="shared" si="29"/>
        <v>4663</v>
      </c>
      <c r="BQ64" s="141">
        <v>4663</v>
      </c>
      <c r="BR64" s="141">
        <v>0</v>
      </c>
      <c r="BS64" s="141">
        <v>0</v>
      </c>
      <c r="BT64" s="141">
        <v>0</v>
      </c>
      <c r="BU64" s="141">
        <f t="shared" si="30"/>
        <v>0</v>
      </c>
      <c r="BV64" s="141">
        <v>0</v>
      </c>
      <c r="BW64" s="141">
        <v>0</v>
      </c>
      <c r="BX64" s="141">
        <v>0</v>
      </c>
      <c r="BY64" s="141">
        <v>0</v>
      </c>
      <c r="BZ64" s="141">
        <f t="shared" si="31"/>
        <v>0</v>
      </c>
      <c r="CA64" s="141">
        <v>0</v>
      </c>
      <c r="CB64" s="141">
        <v>0</v>
      </c>
      <c r="CC64" s="141">
        <v>0</v>
      </c>
      <c r="CD64" s="141">
        <v>0</v>
      </c>
      <c r="CE64" s="141">
        <v>23362</v>
      </c>
      <c r="CF64" s="141">
        <v>0</v>
      </c>
      <c r="CG64" s="141">
        <v>0</v>
      </c>
      <c r="CH64" s="141">
        <f t="shared" si="32"/>
        <v>4663</v>
      </c>
      <c r="CI64" s="141">
        <f t="shared" si="33"/>
        <v>0</v>
      </c>
      <c r="CJ64" s="141">
        <f t="shared" si="34"/>
        <v>0</v>
      </c>
      <c r="CK64" s="141">
        <f t="shared" si="35"/>
        <v>0</v>
      </c>
      <c r="CL64" s="141">
        <f t="shared" si="36"/>
        <v>0</v>
      </c>
      <c r="CM64" s="141">
        <f t="shared" si="37"/>
        <v>0</v>
      </c>
      <c r="CN64" s="141">
        <f t="shared" si="38"/>
        <v>0</v>
      </c>
      <c r="CO64" s="141">
        <f t="shared" si="39"/>
        <v>0</v>
      </c>
      <c r="CP64" s="141">
        <f t="shared" si="40"/>
        <v>0</v>
      </c>
      <c r="CQ64" s="141">
        <f t="shared" si="41"/>
        <v>22182</v>
      </c>
      <c r="CR64" s="141">
        <f t="shared" si="42"/>
        <v>9786</v>
      </c>
      <c r="CS64" s="141">
        <f t="shared" si="43"/>
        <v>9786</v>
      </c>
      <c r="CT64" s="141">
        <f t="shared" si="44"/>
        <v>0</v>
      </c>
      <c r="CU64" s="141">
        <f t="shared" si="45"/>
        <v>0</v>
      </c>
      <c r="CV64" s="141">
        <f t="shared" si="46"/>
        <v>0</v>
      </c>
      <c r="CW64" s="141">
        <f t="shared" si="47"/>
        <v>0</v>
      </c>
      <c r="CX64" s="141">
        <f t="shared" si="48"/>
        <v>0</v>
      </c>
      <c r="CY64" s="141">
        <f t="shared" si="49"/>
        <v>0</v>
      </c>
      <c r="CZ64" s="141">
        <f t="shared" si="50"/>
        <v>0</v>
      </c>
      <c r="DA64" s="141">
        <f t="shared" si="51"/>
        <v>0</v>
      </c>
      <c r="DB64" s="141">
        <f t="shared" si="52"/>
        <v>12396</v>
      </c>
      <c r="DC64" s="141">
        <f t="shared" si="53"/>
        <v>12087</v>
      </c>
      <c r="DD64" s="141">
        <f t="shared" si="54"/>
        <v>0</v>
      </c>
      <c r="DE64" s="141">
        <f t="shared" si="55"/>
        <v>0</v>
      </c>
      <c r="DF64" s="141">
        <f t="shared" si="56"/>
        <v>309</v>
      </c>
      <c r="DG64" s="141">
        <f t="shared" si="57"/>
        <v>104177</v>
      </c>
      <c r="DH64" s="141">
        <f t="shared" si="58"/>
        <v>0</v>
      </c>
      <c r="DI64" s="141">
        <f t="shared" si="59"/>
        <v>0</v>
      </c>
      <c r="DJ64" s="141">
        <f t="shared" si="60"/>
        <v>22182</v>
      </c>
    </row>
    <row r="65" spans="1:114" ht="12" customHeight="1">
      <c r="A65" s="142" t="s">
        <v>89</v>
      </c>
      <c r="B65" s="140" t="s">
        <v>383</v>
      </c>
      <c r="C65" s="142" t="s">
        <v>453</v>
      </c>
      <c r="D65" s="141">
        <f t="shared" si="6"/>
        <v>132655</v>
      </c>
      <c r="E65" s="141">
        <f t="shared" si="7"/>
        <v>180</v>
      </c>
      <c r="F65" s="141">
        <v>0</v>
      </c>
      <c r="G65" s="141">
        <v>0</v>
      </c>
      <c r="H65" s="141">
        <v>0</v>
      </c>
      <c r="I65" s="141">
        <v>116</v>
      </c>
      <c r="J65" s="141"/>
      <c r="K65" s="141">
        <v>64</v>
      </c>
      <c r="L65" s="141">
        <v>132475</v>
      </c>
      <c r="M65" s="141">
        <f t="shared" si="8"/>
        <v>33671</v>
      </c>
      <c r="N65" s="141">
        <f t="shared" si="9"/>
        <v>2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2</v>
      </c>
      <c r="U65" s="141">
        <v>33669</v>
      </c>
      <c r="V65" s="141">
        <f t="shared" si="10"/>
        <v>166326</v>
      </c>
      <c r="W65" s="141">
        <f t="shared" si="11"/>
        <v>182</v>
      </c>
      <c r="X65" s="141">
        <f t="shared" si="12"/>
        <v>0</v>
      </c>
      <c r="Y65" s="141">
        <f t="shared" si="13"/>
        <v>0</v>
      </c>
      <c r="Z65" s="141">
        <f t="shared" si="14"/>
        <v>0</v>
      </c>
      <c r="AA65" s="141">
        <f t="shared" si="15"/>
        <v>116</v>
      </c>
      <c r="AB65" s="141">
        <f t="shared" si="16"/>
        <v>0</v>
      </c>
      <c r="AC65" s="141">
        <f t="shared" si="17"/>
        <v>66</v>
      </c>
      <c r="AD65" s="141">
        <f t="shared" si="18"/>
        <v>166144</v>
      </c>
      <c r="AE65" s="141">
        <f t="shared" si="19"/>
        <v>0</v>
      </c>
      <c r="AF65" s="141">
        <f t="shared" si="20"/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f t="shared" si="21"/>
        <v>31762</v>
      </c>
      <c r="AN65" s="141">
        <f t="shared" si="22"/>
        <v>12905</v>
      </c>
      <c r="AO65" s="141">
        <v>12727</v>
      </c>
      <c r="AP65" s="141">
        <v>178</v>
      </c>
      <c r="AQ65" s="141">
        <v>0</v>
      </c>
      <c r="AR65" s="141">
        <v>0</v>
      </c>
      <c r="AS65" s="141">
        <f t="shared" si="23"/>
        <v>69</v>
      </c>
      <c r="AT65" s="141">
        <v>69</v>
      </c>
      <c r="AU65" s="141">
        <v>0</v>
      </c>
      <c r="AV65" s="141">
        <v>0</v>
      </c>
      <c r="AW65" s="141">
        <v>0</v>
      </c>
      <c r="AX65" s="141">
        <f t="shared" si="24"/>
        <v>18788</v>
      </c>
      <c r="AY65" s="141">
        <v>18788</v>
      </c>
      <c r="AZ65" s="141">
        <v>0</v>
      </c>
      <c r="BA65" s="141">
        <v>0</v>
      </c>
      <c r="BB65" s="141">
        <v>0</v>
      </c>
      <c r="BC65" s="141">
        <v>100893</v>
      </c>
      <c r="BD65" s="141">
        <v>0</v>
      </c>
      <c r="BE65" s="141">
        <v>0</v>
      </c>
      <c r="BF65" s="141">
        <f t="shared" si="25"/>
        <v>31762</v>
      </c>
      <c r="BG65" s="141">
        <f t="shared" si="26"/>
        <v>0</v>
      </c>
      <c r="BH65" s="141">
        <f t="shared" si="27"/>
        <v>0</v>
      </c>
      <c r="BI65" s="141">
        <v>0</v>
      </c>
      <c r="BJ65" s="141">
        <v>0</v>
      </c>
      <c r="BK65" s="141">
        <v>0</v>
      </c>
      <c r="BL65" s="141">
        <v>0</v>
      </c>
      <c r="BM65" s="141">
        <v>0</v>
      </c>
      <c r="BN65" s="141">
        <v>0</v>
      </c>
      <c r="BO65" s="141">
        <f t="shared" si="28"/>
        <v>5496</v>
      </c>
      <c r="BP65" s="141">
        <f t="shared" si="29"/>
        <v>5370</v>
      </c>
      <c r="BQ65" s="141">
        <v>5370</v>
      </c>
      <c r="BR65" s="141">
        <v>0</v>
      </c>
      <c r="BS65" s="141">
        <v>0</v>
      </c>
      <c r="BT65" s="141">
        <v>0</v>
      </c>
      <c r="BU65" s="141">
        <f t="shared" si="30"/>
        <v>0</v>
      </c>
      <c r="BV65" s="141">
        <v>0</v>
      </c>
      <c r="BW65" s="141">
        <v>0</v>
      </c>
      <c r="BX65" s="141">
        <v>0</v>
      </c>
      <c r="BY65" s="141">
        <v>0</v>
      </c>
      <c r="BZ65" s="141">
        <f t="shared" si="31"/>
        <v>126</v>
      </c>
      <c r="CA65" s="141">
        <v>0</v>
      </c>
      <c r="CB65" s="141">
        <v>0</v>
      </c>
      <c r="CC65" s="141">
        <v>0</v>
      </c>
      <c r="CD65" s="141">
        <v>126</v>
      </c>
      <c r="CE65" s="141">
        <v>28175</v>
      </c>
      <c r="CF65" s="141">
        <v>0</v>
      </c>
      <c r="CG65" s="141">
        <v>0</v>
      </c>
      <c r="CH65" s="141">
        <f t="shared" si="32"/>
        <v>5496</v>
      </c>
      <c r="CI65" s="141">
        <f t="shared" si="33"/>
        <v>0</v>
      </c>
      <c r="CJ65" s="141">
        <f t="shared" si="34"/>
        <v>0</v>
      </c>
      <c r="CK65" s="141">
        <f t="shared" si="35"/>
        <v>0</v>
      </c>
      <c r="CL65" s="141">
        <f t="shared" si="36"/>
        <v>0</v>
      </c>
      <c r="CM65" s="141">
        <f t="shared" si="37"/>
        <v>0</v>
      </c>
      <c r="CN65" s="141">
        <f t="shared" si="38"/>
        <v>0</v>
      </c>
      <c r="CO65" s="141">
        <f t="shared" si="39"/>
        <v>0</v>
      </c>
      <c r="CP65" s="141">
        <f t="shared" si="40"/>
        <v>0</v>
      </c>
      <c r="CQ65" s="141">
        <f t="shared" si="41"/>
        <v>37258</v>
      </c>
      <c r="CR65" s="141">
        <f t="shared" si="42"/>
        <v>18275</v>
      </c>
      <c r="CS65" s="141">
        <f t="shared" si="43"/>
        <v>18097</v>
      </c>
      <c r="CT65" s="141">
        <f t="shared" si="44"/>
        <v>178</v>
      </c>
      <c r="CU65" s="141">
        <f t="shared" si="45"/>
        <v>0</v>
      </c>
      <c r="CV65" s="141">
        <f t="shared" si="46"/>
        <v>0</v>
      </c>
      <c r="CW65" s="141">
        <f t="shared" si="47"/>
        <v>69</v>
      </c>
      <c r="CX65" s="141">
        <f t="shared" si="48"/>
        <v>69</v>
      </c>
      <c r="CY65" s="141">
        <f t="shared" si="49"/>
        <v>0</v>
      </c>
      <c r="CZ65" s="141">
        <f t="shared" si="50"/>
        <v>0</v>
      </c>
      <c r="DA65" s="141">
        <f t="shared" si="51"/>
        <v>0</v>
      </c>
      <c r="DB65" s="141">
        <f t="shared" si="52"/>
        <v>18914</v>
      </c>
      <c r="DC65" s="141">
        <f t="shared" si="53"/>
        <v>18788</v>
      </c>
      <c r="DD65" s="141">
        <f t="shared" si="54"/>
        <v>0</v>
      </c>
      <c r="DE65" s="141">
        <f t="shared" si="55"/>
        <v>0</v>
      </c>
      <c r="DF65" s="141">
        <f t="shared" si="56"/>
        <v>126</v>
      </c>
      <c r="DG65" s="141">
        <f t="shared" si="57"/>
        <v>129068</v>
      </c>
      <c r="DH65" s="141">
        <f t="shared" si="58"/>
        <v>0</v>
      </c>
      <c r="DI65" s="141">
        <f t="shared" si="59"/>
        <v>0</v>
      </c>
      <c r="DJ65" s="141">
        <f t="shared" si="60"/>
        <v>37258</v>
      </c>
    </row>
    <row r="66" spans="1:114" ht="12" customHeight="1">
      <c r="A66" s="142" t="s">
        <v>89</v>
      </c>
      <c r="B66" s="140" t="s">
        <v>384</v>
      </c>
      <c r="C66" s="142" t="s">
        <v>454</v>
      </c>
      <c r="D66" s="141">
        <f t="shared" si="6"/>
        <v>229822</v>
      </c>
      <c r="E66" s="141">
        <f t="shared" si="7"/>
        <v>510</v>
      </c>
      <c r="F66" s="141">
        <v>0</v>
      </c>
      <c r="G66" s="141">
        <v>0</v>
      </c>
      <c r="H66" s="141">
        <v>0</v>
      </c>
      <c r="I66" s="141">
        <v>502</v>
      </c>
      <c r="J66" s="141"/>
      <c r="K66" s="141">
        <v>8</v>
      </c>
      <c r="L66" s="141">
        <v>229312</v>
      </c>
      <c r="M66" s="141">
        <f t="shared" si="8"/>
        <v>60280</v>
      </c>
      <c r="N66" s="141">
        <f t="shared" si="9"/>
        <v>6520</v>
      </c>
      <c r="O66" s="141">
        <v>3360</v>
      </c>
      <c r="P66" s="141">
        <v>3160</v>
      </c>
      <c r="Q66" s="141">
        <v>0</v>
      </c>
      <c r="R66" s="141">
        <v>0</v>
      </c>
      <c r="S66" s="141"/>
      <c r="T66" s="141">
        <v>0</v>
      </c>
      <c r="U66" s="141">
        <v>53760</v>
      </c>
      <c r="V66" s="141">
        <f t="shared" si="10"/>
        <v>290102</v>
      </c>
      <c r="W66" s="141">
        <f t="shared" si="11"/>
        <v>7030</v>
      </c>
      <c r="X66" s="141">
        <f t="shared" si="12"/>
        <v>3360</v>
      </c>
      <c r="Y66" s="141">
        <f t="shared" si="13"/>
        <v>3160</v>
      </c>
      <c r="Z66" s="141">
        <f t="shared" si="14"/>
        <v>0</v>
      </c>
      <c r="AA66" s="141">
        <f t="shared" si="15"/>
        <v>502</v>
      </c>
      <c r="AB66" s="141">
        <f t="shared" si="16"/>
        <v>0</v>
      </c>
      <c r="AC66" s="141">
        <f t="shared" si="17"/>
        <v>8</v>
      </c>
      <c r="AD66" s="141">
        <f t="shared" si="18"/>
        <v>283072</v>
      </c>
      <c r="AE66" s="141">
        <f t="shared" si="19"/>
        <v>0</v>
      </c>
      <c r="AF66" s="141">
        <f t="shared" si="20"/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f t="shared" si="21"/>
        <v>62315</v>
      </c>
      <c r="AN66" s="141">
        <f t="shared" si="22"/>
        <v>7547</v>
      </c>
      <c r="AO66" s="141">
        <v>7547</v>
      </c>
      <c r="AP66" s="141">
        <v>0</v>
      </c>
      <c r="AQ66" s="141">
        <v>0</v>
      </c>
      <c r="AR66" s="141">
        <v>0</v>
      </c>
      <c r="AS66" s="141">
        <f t="shared" si="23"/>
        <v>0</v>
      </c>
      <c r="AT66" s="141">
        <v>0</v>
      </c>
      <c r="AU66" s="141">
        <v>0</v>
      </c>
      <c r="AV66" s="141">
        <v>0</v>
      </c>
      <c r="AW66" s="141">
        <v>0</v>
      </c>
      <c r="AX66" s="141">
        <f t="shared" si="24"/>
        <v>54768</v>
      </c>
      <c r="AY66" s="141">
        <v>54768</v>
      </c>
      <c r="AZ66" s="141">
        <v>0</v>
      </c>
      <c r="BA66" s="141">
        <v>0</v>
      </c>
      <c r="BB66" s="141">
        <v>0</v>
      </c>
      <c r="BC66" s="141">
        <v>161065</v>
      </c>
      <c r="BD66" s="141">
        <v>0</v>
      </c>
      <c r="BE66" s="141">
        <v>6442</v>
      </c>
      <c r="BF66" s="141">
        <f t="shared" si="25"/>
        <v>68757</v>
      </c>
      <c r="BG66" s="141">
        <f t="shared" si="26"/>
        <v>0</v>
      </c>
      <c r="BH66" s="141">
        <f t="shared" si="27"/>
        <v>0</v>
      </c>
      <c r="BI66" s="141">
        <v>0</v>
      </c>
      <c r="BJ66" s="141">
        <v>0</v>
      </c>
      <c r="BK66" s="141">
        <v>0</v>
      </c>
      <c r="BL66" s="141">
        <v>0</v>
      </c>
      <c r="BM66" s="141">
        <v>0</v>
      </c>
      <c r="BN66" s="141">
        <v>0</v>
      </c>
      <c r="BO66" s="141">
        <f t="shared" si="28"/>
        <v>839</v>
      </c>
      <c r="BP66" s="141">
        <f t="shared" si="29"/>
        <v>839</v>
      </c>
      <c r="BQ66" s="141">
        <v>839</v>
      </c>
      <c r="BR66" s="141">
        <v>0</v>
      </c>
      <c r="BS66" s="141">
        <v>0</v>
      </c>
      <c r="BT66" s="141">
        <v>0</v>
      </c>
      <c r="BU66" s="141">
        <f t="shared" si="30"/>
        <v>0</v>
      </c>
      <c r="BV66" s="141">
        <v>0</v>
      </c>
      <c r="BW66" s="141">
        <v>0</v>
      </c>
      <c r="BX66" s="141">
        <v>0</v>
      </c>
      <c r="BY66" s="141">
        <v>0</v>
      </c>
      <c r="BZ66" s="141">
        <f t="shared" si="31"/>
        <v>0</v>
      </c>
      <c r="CA66" s="141">
        <v>0</v>
      </c>
      <c r="CB66" s="141">
        <v>0</v>
      </c>
      <c r="CC66" s="141">
        <v>0</v>
      </c>
      <c r="CD66" s="141">
        <v>0</v>
      </c>
      <c r="CE66" s="141">
        <v>48724</v>
      </c>
      <c r="CF66" s="141">
        <v>0</v>
      </c>
      <c r="CG66" s="141">
        <v>10717</v>
      </c>
      <c r="CH66" s="141">
        <f t="shared" si="32"/>
        <v>11556</v>
      </c>
      <c r="CI66" s="141">
        <f t="shared" si="33"/>
        <v>0</v>
      </c>
      <c r="CJ66" s="141">
        <f t="shared" si="34"/>
        <v>0</v>
      </c>
      <c r="CK66" s="141">
        <f t="shared" si="35"/>
        <v>0</v>
      </c>
      <c r="CL66" s="141">
        <f t="shared" si="36"/>
        <v>0</v>
      </c>
      <c r="CM66" s="141">
        <f t="shared" si="37"/>
        <v>0</v>
      </c>
      <c r="CN66" s="141">
        <f t="shared" si="38"/>
        <v>0</v>
      </c>
      <c r="CO66" s="141">
        <f t="shared" si="39"/>
        <v>0</v>
      </c>
      <c r="CP66" s="141">
        <f t="shared" si="40"/>
        <v>0</v>
      </c>
      <c r="CQ66" s="141">
        <f t="shared" si="41"/>
        <v>63154</v>
      </c>
      <c r="CR66" s="141">
        <f t="shared" si="42"/>
        <v>8386</v>
      </c>
      <c r="CS66" s="141">
        <f t="shared" si="43"/>
        <v>8386</v>
      </c>
      <c r="CT66" s="141">
        <f t="shared" si="44"/>
        <v>0</v>
      </c>
      <c r="CU66" s="141">
        <f t="shared" si="45"/>
        <v>0</v>
      </c>
      <c r="CV66" s="141">
        <f t="shared" si="46"/>
        <v>0</v>
      </c>
      <c r="CW66" s="141">
        <f t="shared" si="47"/>
        <v>0</v>
      </c>
      <c r="CX66" s="141">
        <f t="shared" si="48"/>
        <v>0</v>
      </c>
      <c r="CY66" s="141">
        <f t="shared" si="49"/>
        <v>0</v>
      </c>
      <c r="CZ66" s="141">
        <f t="shared" si="50"/>
        <v>0</v>
      </c>
      <c r="DA66" s="141">
        <f t="shared" si="51"/>
        <v>0</v>
      </c>
      <c r="DB66" s="141">
        <f t="shared" si="52"/>
        <v>54768</v>
      </c>
      <c r="DC66" s="141">
        <f t="shared" si="53"/>
        <v>54768</v>
      </c>
      <c r="DD66" s="141">
        <f t="shared" si="54"/>
        <v>0</v>
      </c>
      <c r="DE66" s="141">
        <f t="shared" si="55"/>
        <v>0</v>
      </c>
      <c r="DF66" s="141">
        <f t="shared" si="56"/>
        <v>0</v>
      </c>
      <c r="DG66" s="141">
        <f t="shared" si="57"/>
        <v>209789</v>
      </c>
      <c r="DH66" s="141">
        <f t="shared" si="58"/>
        <v>0</v>
      </c>
      <c r="DI66" s="141">
        <f t="shared" si="59"/>
        <v>17159</v>
      </c>
      <c r="DJ66" s="141">
        <f t="shared" si="60"/>
        <v>80313</v>
      </c>
    </row>
    <row r="67" spans="1:114" ht="12" customHeight="1">
      <c r="A67" s="142" t="s">
        <v>89</v>
      </c>
      <c r="B67" s="140" t="s">
        <v>385</v>
      </c>
      <c r="C67" s="142" t="s">
        <v>455</v>
      </c>
      <c r="D67" s="141">
        <f t="shared" si="6"/>
        <v>546455</v>
      </c>
      <c r="E67" s="141">
        <f t="shared" si="7"/>
        <v>96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96</v>
      </c>
      <c r="L67" s="141">
        <v>546359</v>
      </c>
      <c r="M67" s="141">
        <f t="shared" si="8"/>
        <v>328873</v>
      </c>
      <c r="N67" s="141">
        <f t="shared" si="9"/>
        <v>241085</v>
      </c>
      <c r="O67" s="141">
        <v>0</v>
      </c>
      <c r="P67" s="141">
        <v>0</v>
      </c>
      <c r="Q67" s="141">
        <v>0</v>
      </c>
      <c r="R67" s="141">
        <v>241085</v>
      </c>
      <c r="S67" s="141"/>
      <c r="T67" s="141">
        <v>0</v>
      </c>
      <c r="U67" s="141">
        <v>87788</v>
      </c>
      <c r="V67" s="141">
        <f t="shared" si="10"/>
        <v>875328</v>
      </c>
      <c r="W67" s="141">
        <f t="shared" si="11"/>
        <v>241181</v>
      </c>
      <c r="X67" s="141">
        <f t="shared" si="12"/>
        <v>0</v>
      </c>
      <c r="Y67" s="141">
        <f t="shared" si="13"/>
        <v>0</v>
      </c>
      <c r="Z67" s="141">
        <f t="shared" si="14"/>
        <v>0</v>
      </c>
      <c r="AA67" s="141">
        <f t="shared" si="15"/>
        <v>241085</v>
      </c>
      <c r="AB67" s="141">
        <f t="shared" si="16"/>
        <v>0</v>
      </c>
      <c r="AC67" s="141">
        <f t="shared" si="17"/>
        <v>96</v>
      </c>
      <c r="AD67" s="141">
        <f t="shared" si="18"/>
        <v>634147</v>
      </c>
      <c r="AE67" s="141">
        <f t="shared" si="19"/>
        <v>0</v>
      </c>
      <c r="AF67" s="141">
        <f t="shared" si="20"/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f t="shared" si="21"/>
        <v>130744</v>
      </c>
      <c r="AN67" s="141">
        <f t="shared" si="22"/>
        <v>46014</v>
      </c>
      <c r="AO67" s="141">
        <v>9792</v>
      </c>
      <c r="AP67" s="141">
        <v>36222</v>
      </c>
      <c r="AQ67" s="141">
        <v>0</v>
      </c>
      <c r="AR67" s="141">
        <v>0</v>
      </c>
      <c r="AS67" s="141">
        <f t="shared" si="23"/>
        <v>2430</v>
      </c>
      <c r="AT67" s="141">
        <v>2430</v>
      </c>
      <c r="AU67" s="141">
        <v>0</v>
      </c>
      <c r="AV67" s="141">
        <v>0</v>
      </c>
      <c r="AW67" s="141">
        <v>0</v>
      </c>
      <c r="AX67" s="141">
        <f t="shared" si="24"/>
        <v>82300</v>
      </c>
      <c r="AY67" s="141">
        <v>82300</v>
      </c>
      <c r="AZ67" s="141">
        <v>0</v>
      </c>
      <c r="BA67" s="141">
        <v>0</v>
      </c>
      <c r="BB67" s="141">
        <v>0</v>
      </c>
      <c r="BC67" s="141">
        <v>415711</v>
      </c>
      <c r="BD67" s="141">
        <v>0</v>
      </c>
      <c r="BE67" s="141">
        <v>0</v>
      </c>
      <c r="BF67" s="141">
        <f t="shared" si="25"/>
        <v>130744</v>
      </c>
      <c r="BG67" s="141">
        <f t="shared" si="26"/>
        <v>0</v>
      </c>
      <c r="BH67" s="141">
        <f t="shared" si="27"/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f t="shared" si="28"/>
        <v>325080</v>
      </c>
      <c r="BP67" s="141">
        <f t="shared" si="29"/>
        <v>15041</v>
      </c>
      <c r="BQ67" s="141">
        <v>9517</v>
      </c>
      <c r="BR67" s="141">
        <v>0</v>
      </c>
      <c r="BS67" s="141">
        <v>5524</v>
      </c>
      <c r="BT67" s="141">
        <v>0</v>
      </c>
      <c r="BU67" s="141">
        <f t="shared" si="30"/>
        <v>67377</v>
      </c>
      <c r="BV67" s="141">
        <v>0</v>
      </c>
      <c r="BW67" s="141">
        <v>67377</v>
      </c>
      <c r="BX67" s="141">
        <v>0</v>
      </c>
      <c r="BY67" s="141">
        <v>0</v>
      </c>
      <c r="BZ67" s="141">
        <f t="shared" si="31"/>
        <v>242662</v>
      </c>
      <c r="CA67" s="141">
        <v>241085</v>
      </c>
      <c r="CB67" s="141">
        <v>0</v>
      </c>
      <c r="CC67" s="141">
        <v>1577</v>
      </c>
      <c r="CD67" s="141">
        <v>0</v>
      </c>
      <c r="CE67" s="141">
        <v>0</v>
      </c>
      <c r="CF67" s="141">
        <v>0</v>
      </c>
      <c r="CG67" s="141">
        <v>3793</v>
      </c>
      <c r="CH67" s="141">
        <f t="shared" si="32"/>
        <v>328873</v>
      </c>
      <c r="CI67" s="141">
        <f t="shared" si="33"/>
        <v>0</v>
      </c>
      <c r="CJ67" s="141">
        <f t="shared" si="34"/>
        <v>0</v>
      </c>
      <c r="CK67" s="141">
        <f t="shared" si="35"/>
        <v>0</v>
      </c>
      <c r="CL67" s="141">
        <f t="shared" si="36"/>
        <v>0</v>
      </c>
      <c r="CM67" s="141">
        <f t="shared" si="37"/>
        <v>0</v>
      </c>
      <c r="CN67" s="141">
        <f t="shared" si="38"/>
        <v>0</v>
      </c>
      <c r="CO67" s="141">
        <f t="shared" si="39"/>
        <v>0</v>
      </c>
      <c r="CP67" s="141">
        <f t="shared" si="40"/>
        <v>0</v>
      </c>
      <c r="CQ67" s="141">
        <f t="shared" si="41"/>
        <v>455824</v>
      </c>
      <c r="CR67" s="141">
        <f t="shared" si="42"/>
        <v>61055</v>
      </c>
      <c r="CS67" s="141">
        <f t="shared" si="43"/>
        <v>19309</v>
      </c>
      <c r="CT67" s="141">
        <f t="shared" si="44"/>
        <v>36222</v>
      </c>
      <c r="CU67" s="141">
        <f t="shared" si="45"/>
        <v>5524</v>
      </c>
      <c r="CV67" s="141">
        <f t="shared" si="46"/>
        <v>0</v>
      </c>
      <c r="CW67" s="141">
        <f t="shared" si="47"/>
        <v>69807</v>
      </c>
      <c r="CX67" s="141">
        <f t="shared" si="48"/>
        <v>2430</v>
      </c>
      <c r="CY67" s="141">
        <f t="shared" si="49"/>
        <v>67377</v>
      </c>
      <c r="CZ67" s="141">
        <f t="shared" si="50"/>
        <v>0</v>
      </c>
      <c r="DA67" s="141">
        <f t="shared" si="51"/>
        <v>0</v>
      </c>
      <c r="DB67" s="141">
        <f t="shared" si="52"/>
        <v>324962</v>
      </c>
      <c r="DC67" s="141">
        <f t="shared" si="53"/>
        <v>323385</v>
      </c>
      <c r="DD67" s="141">
        <f t="shared" si="54"/>
        <v>0</v>
      </c>
      <c r="DE67" s="141">
        <f t="shared" si="55"/>
        <v>1577</v>
      </c>
      <c r="DF67" s="141">
        <f t="shared" si="56"/>
        <v>0</v>
      </c>
      <c r="DG67" s="141">
        <f t="shared" si="57"/>
        <v>415711</v>
      </c>
      <c r="DH67" s="141">
        <f t="shared" si="58"/>
        <v>0</v>
      </c>
      <c r="DI67" s="141">
        <f t="shared" si="59"/>
        <v>3793</v>
      </c>
      <c r="DJ67" s="141">
        <f t="shared" si="60"/>
        <v>459617</v>
      </c>
    </row>
    <row r="68" spans="1:114" ht="12" customHeight="1">
      <c r="A68" s="142" t="s">
        <v>89</v>
      </c>
      <c r="B68" s="140" t="s">
        <v>386</v>
      </c>
      <c r="C68" s="142" t="s">
        <v>456</v>
      </c>
      <c r="D68" s="141">
        <f t="shared" si="6"/>
        <v>259970</v>
      </c>
      <c r="E68" s="141">
        <f t="shared" si="7"/>
        <v>24286</v>
      </c>
      <c r="F68" s="141">
        <v>0</v>
      </c>
      <c r="G68" s="141">
        <v>0</v>
      </c>
      <c r="H68" s="141">
        <v>0</v>
      </c>
      <c r="I68" s="141">
        <v>19147</v>
      </c>
      <c r="J68" s="141"/>
      <c r="K68" s="141">
        <v>5139</v>
      </c>
      <c r="L68" s="141">
        <v>235684</v>
      </c>
      <c r="M68" s="141">
        <f t="shared" si="8"/>
        <v>34198</v>
      </c>
      <c r="N68" s="141">
        <f t="shared" si="9"/>
        <v>0</v>
      </c>
      <c r="O68" s="141">
        <v>0</v>
      </c>
      <c r="P68" s="141">
        <v>0</v>
      </c>
      <c r="Q68" s="141">
        <v>0</v>
      </c>
      <c r="R68" s="141">
        <v>0</v>
      </c>
      <c r="S68" s="141"/>
      <c r="T68" s="141">
        <v>0</v>
      </c>
      <c r="U68" s="141">
        <v>34198</v>
      </c>
      <c r="V68" s="141">
        <f t="shared" si="10"/>
        <v>294168</v>
      </c>
      <c r="W68" s="141">
        <f t="shared" si="11"/>
        <v>24286</v>
      </c>
      <c r="X68" s="141">
        <f t="shared" si="12"/>
        <v>0</v>
      </c>
      <c r="Y68" s="141">
        <f t="shared" si="13"/>
        <v>0</v>
      </c>
      <c r="Z68" s="141">
        <f t="shared" si="14"/>
        <v>0</v>
      </c>
      <c r="AA68" s="141">
        <f t="shared" si="15"/>
        <v>19147</v>
      </c>
      <c r="AB68" s="141">
        <f t="shared" si="16"/>
        <v>0</v>
      </c>
      <c r="AC68" s="141">
        <f t="shared" si="17"/>
        <v>5139</v>
      </c>
      <c r="AD68" s="141">
        <f t="shared" si="18"/>
        <v>269882</v>
      </c>
      <c r="AE68" s="141">
        <f t="shared" si="19"/>
        <v>0</v>
      </c>
      <c r="AF68" s="141">
        <f t="shared" si="20"/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f t="shared" si="21"/>
        <v>112246</v>
      </c>
      <c r="AN68" s="141">
        <f t="shared" si="22"/>
        <v>13722</v>
      </c>
      <c r="AO68" s="141">
        <v>13722</v>
      </c>
      <c r="AP68" s="141">
        <v>0</v>
      </c>
      <c r="AQ68" s="141">
        <v>0</v>
      </c>
      <c r="AR68" s="141">
        <v>0</v>
      </c>
      <c r="AS68" s="141">
        <f t="shared" si="23"/>
        <v>0</v>
      </c>
      <c r="AT68" s="141">
        <v>0</v>
      </c>
      <c r="AU68" s="141">
        <v>0</v>
      </c>
      <c r="AV68" s="141">
        <v>0</v>
      </c>
      <c r="AW68" s="141">
        <v>0</v>
      </c>
      <c r="AX68" s="141">
        <f t="shared" si="24"/>
        <v>98524</v>
      </c>
      <c r="AY68" s="141">
        <v>65206</v>
      </c>
      <c r="AZ68" s="141">
        <v>21409</v>
      </c>
      <c r="BA68" s="141">
        <v>28</v>
      </c>
      <c r="BB68" s="141">
        <v>11881</v>
      </c>
      <c r="BC68" s="141">
        <v>144376</v>
      </c>
      <c r="BD68" s="141">
        <v>0</v>
      </c>
      <c r="BE68" s="141">
        <v>3348</v>
      </c>
      <c r="BF68" s="141">
        <f t="shared" si="25"/>
        <v>115594</v>
      </c>
      <c r="BG68" s="141">
        <f t="shared" si="26"/>
        <v>0</v>
      </c>
      <c r="BH68" s="141">
        <f t="shared" si="27"/>
        <v>0</v>
      </c>
      <c r="BI68" s="141">
        <v>0</v>
      </c>
      <c r="BJ68" s="141">
        <v>0</v>
      </c>
      <c r="BK68" s="141">
        <v>0</v>
      </c>
      <c r="BL68" s="141">
        <v>0</v>
      </c>
      <c r="BM68" s="141">
        <v>0</v>
      </c>
      <c r="BN68" s="141">
        <v>0</v>
      </c>
      <c r="BO68" s="141">
        <f t="shared" si="28"/>
        <v>2964</v>
      </c>
      <c r="BP68" s="141">
        <f t="shared" si="29"/>
        <v>2964</v>
      </c>
      <c r="BQ68" s="141">
        <v>2964</v>
      </c>
      <c r="BR68" s="141">
        <v>0</v>
      </c>
      <c r="BS68" s="141">
        <v>0</v>
      </c>
      <c r="BT68" s="141">
        <v>0</v>
      </c>
      <c r="BU68" s="141">
        <f t="shared" si="30"/>
        <v>0</v>
      </c>
      <c r="BV68" s="141">
        <v>0</v>
      </c>
      <c r="BW68" s="141">
        <v>0</v>
      </c>
      <c r="BX68" s="141">
        <v>0</v>
      </c>
      <c r="BY68" s="141">
        <v>0</v>
      </c>
      <c r="BZ68" s="141">
        <f t="shared" si="31"/>
        <v>0</v>
      </c>
      <c r="CA68" s="141">
        <v>0</v>
      </c>
      <c r="CB68" s="141">
        <v>0</v>
      </c>
      <c r="CC68" s="141">
        <v>0</v>
      </c>
      <c r="CD68" s="141">
        <v>0</v>
      </c>
      <c r="CE68" s="141">
        <v>31174</v>
      </c>
      <c r="CF68" s="141">
        <v>0</v>
      </c>
      <c r="CG68" s="141">
        <v>60</v>
      </c>
      <c r="CH68" s="141">
        <f t="shared" si="32"/>
        <v>3024</v>
      </c>
      <c r="CI68" s="141">
        <f t="shared" si="33"/>
        <v>0</v>
      </c>
      <c r="CJ68" s="141">
        <f t="shared" si="34"/>
        <v>0</v>
      </c>
      <c r="CK68" s="141">
        <f t="shared" si="35"/>
        <v>0</v>
      </c>
      <c r="CL68" s="141">
        <f t="shared" si="36"/>
        <v>0</v>
      </c>
      <c r="CM68" s="141">
        <f t="shared" si="37"/>
        <v>0</v>
      </c>
      <c r="CN68" s="141">
        <f t="shared" si="38"/>
        <v>0</v>
      </c>
      <c r="CO68" s="141">
        <f t="shared" si="39"/>
        <v>0</v>
      </c>
      <c r="CP68" s="141">
        <f t="shared" si="40"/>
        <v>0</v>
      </c>
      <c r="CQ68" s="141">
        <f t="shared" si="41"/>
        <v>115210</v>
      </c>
      <c r="CR68" s="141">
        <f t="shared" si="42"/>
        <v>16686</v>
      </c>
      <c r="CS68" s="141">
        <f t="shared" si="43"/>
        <v>16686</v>
      </c>
      <c r="CT68" s="141">
        <f t="shared" si="44"/>
        <v>0</v>
      </c>
      <c r="CU68" s="141">
        <f t="shared" si="45"/>
        <v>0</v>
      </c>
      <c r="CV68" s="141">
        <f t="shared" si="46"/>
        <v>0</v>
      </c>
      <c r="CW68" s="141">
        <f t="shared" si="47"/>
        <v>0</v>
      </c>
      <c r="CX68" s="141">
        <f t="shared" si="48"/>
        <v>0</v>
      </c>
      <c r="CY68" s="141">
        <f t="shared" si="49"/>
        <v>0</v>
      </c>
      <c r="CZ68" s="141">
        <f t="shared" si="50"/>
        <v>0</v>
      </c>
      <c r="DA68" s="141">
        <f t="shared" si="51"/>
        <v>0</v>
      </c>
      <c r="DB68" s="141">
        <f t="shared" si="52"/>
        <v>98524</v>
      </c>
      <c r="DC68" s="141">
        <f t="shared" si="53"/>
        <v>65206</v>
      </c>
      <c r="DD68" s="141">
        <f t="shared" si="54"/>
        <v>21409</v>
      </c>
      <c r="DE68" s="141">
        <f t="shared" si="55"/>
        <v>28</v>
      </c>
      <c r="DF68" s="141">
        <f t="shared" si="56"/>
        <v>11881</v>
      </c>
      <c r="DG68" s="141">
        <f t="shared" si="57"/>
        <v>175550</v>
      </c>
      <c r="DH68" s="141">
        <f t="shared" si="58"/>
        <v>0</v>
      </c>
      <c r="DI68" s="141">
        <f t="shared" si="59"/>
        <v>3408</v>
      </c>
      <c r="DJ68" s="141">
        <f t="shared" si="60"/>
        <v>118618</v>
      </c>
    </row>
    <row r="69" spans="1:114" ht="12" customHeight="1">
      <c r="A69" s="142" t="s">
        <v>89</v>
      </c>
      <c r="B69" s="140" t="s">
        <v>387</v>
      </c>
      <c r="C69" s="142" t="s">
        <v>457</v>
      </c>
      <c r="D69" s="141">
        <f t="shared" si="6"/>
        <v>178738</v>
      </c>
      <c r="E69" s="141">
        <f t="shared" si="7"/>
        <v>0</v>
      </c>
      <c r="F69" s="141">
        <v>0</v>
      </c>
      <c r="G69" s="141">
        <v>0</v>
      </c>
      <c r="H69" s="141">
        <v>0</v>
      </c>
      <c r="I69" s="141">
        <v>0</v>
      </c>
      <c r="J69" s="141"/>
      <c r="K69" s="141">
        <v>0</v>
      </c>
      <c r="L69" s="141">
        <v>178738</v>
      </c>
      <c r="M69" s="141">
        <f t="shared" si="8"/>
        <v>39267</v>
      </c>
      <c r="N69" s="141">
        <f t="shared" si="9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39267</v>
      </c>
      <c r="V69" s="141">
        <f t="shared" si="10"/>
        <v>218005</v>
      </c>
      <c r="W69" s="141">
        <f t="shared" si="11"/>
        <v>0</v>
      </c>
      <c r="X69" s="141">
        <f t="shared" si="12"/>
        <v>0</v>
      </c>
      <c r="Y69" s="141">
        <f t="shared" si="13"/>
        <v>0</v>
      </c>
      <c r="Z69" s="141">
        <f t="shared" si="14"/>
        <v>0</v>
      </c>
      <c r="AA69" s="141">
        <f t="shared" si="15"/>
        <v>0</v>
      </c>
      <c r="AB69" s="141">
        <f t="shared" si="16"/>
        <v>0</v>
      </c>
      <c r="AC69" s="141">
        <f t="shared" si="17"/>
        <v>0</v>
      </c>
      <c r="AD69" s="141">
        <f t="shared" si="18"/>
        <v>218005</v>
      </c>
      <c r="AE69" s="141">
        <f t="shared" si="19"/>
        <v>0</v>
      </c>
      <c r="AF69" s="141">
        <f t="shared" si="20"/>
        <v>0</v>
      </c>
      <c r="AG69" s="141"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f t="shared" si="21"/>
        <v>600</v>
      </c>
      <c r="AN69" s="141">
        <f t="shared" si="22"/>
        <v>600</v>
      </c>
      <c r="AO69" s="141">
        <v>600</v>
      </c>
      <c r="AP69" s="141">
        <v>0</v>
      </c>
      <c r="AQ69" s="141">
        <v>0</v>
      </c>
      <c r="AR69" s="141">
        <v>0</v>
      </c>
      <c r="AS69" s="141">
        <f t="shared" si="23"/>
        <v>0</v>
      </c>
      <c r="AT69" s="141">
        <v>0</v>
      </c>
      <c r="AU69" s="141">
        <v>0</v>
      </c>
      <c r="AV69" s="141">
        <v>0</v>
      </c>
      <c r="AW69" s="141">
        <v>0</v>
      </c>
      <c r="AX69" s="141">
        <f t="shared" si="24"/>
        <v>0</v>
      </c>
      <c r="AY69" s="141">
        <v>0</v>
      </c>
      <c r="AZ69" s="141">
        <v>0</v>
      </c>
      <c r="BA69" s="141">
        <v>0</v>
      </c>
      <c r="BB69" s="141">
        <v>0</v>
      </c>
      <c r="BC69" s="141">
        <v>178138</v>
      </c>
      <c r="BD69" s="141">
        <v>0</v>
      </c>
      <c r="BE69" s="141">
        <v>0</v>
      </c>
      <c r="BF69" s="141">
        <f t="shared" si="25"/>
        <v>600</v>
      </c>
      <c r="BG69" s="141">
        <f t="shared" si="26"/>
        <v>0</v>
      </c>
      <c r="BH69" s="141">
        <f t="shared" si="27"/>
        <v>0</v>
      </c>
      <c r="BI69" s="141">
        <v>0</v>
      </c>
      <c r="BJ69" s="141">
        <v>0</v>
      </c>
      <c r="BK69" s="141">
        <v>0</v>
      </c>
      <c r="BL69" s="141">
        <v>0</v>
      </c>
      <c r="BM69" s="141">
        <v>0</v>
      </c>
      <c r="BN69" s="141">
        <v>0</v>
      </c>
      <c r="BO69" s="141">
        <f t="shared" si="28"/>
        <v>300</v>
      </c>
      <c r="BP69" s="141">
        <f t="shared" si="29"/>
        <v>300</v>
      </c>
      <c r="BQ69" s="141">
        <v>300</v>
      </c>
      <c r="BR69" s="141">
        <v>0</v>
      </c>
      <c r="BS69" s="141">
        <v>0</v>
      </c>
      <c r="BT69" s="141">
        <v>0</v>
      </c>
      <c r="BU69" s="141">
        <f t="shared" si="30"/>
        <v>0</v>
      </c>
      <c r="BV69" s="141">
        <v>0</v>
      </c>
      <c r="BW69" s="141">
        <v>0</v>
      </c>
      <c r="BX69" s="141">
        <v>0</v>
      </c>
      <c r="BY69" s="141">
        <v>0</v>
      </c>
      <c r="BZ69" s="141">
        <f t="shared" si="31"/>
        <v>0</v>
      </c>
      <c r="CA69" s="141">
        <v>0</v>
      </c>
      <c r="CB69" s="141">
        <v>0</v>
      </c>
      <c r="CC69" s="141">
        <v>0</v>
      </c>
      <c r="CD69" s="141">
        <v>0</v>
      </c>
      <c r="CE69" s="141">
        <v>38967</v>
      </c>
      <c r="CF69" s="141">
        <v>0</v>
      </c>
      <c r="CG69" s="141">
        <v>0</v>
      </c>
      <c r="CH69" s="141">
        <f t="shared" si="32"/>
        <v>300</v>
      </c>
      <c r="CI69" s="141">
        <f t="shared" si="33"/>
        <v>0</v>
      </c>
      <c r="CJ69" s="141">
        <f t="shared" si="34"/>
        <v>0</v>
      </c>
      <c r="CK69" s="141">
        <f t="shared" si="35"/>
        <v>0</v>
      </c>
      <c r="CL69" s="141">
        <f t="shared" si="36"/>
        <v>0</v>
      </c>
      <c r="CM69" s="141">
        <f t="shared" si="37"/>
        <v>0</v>
      </c>
      <c r="CN69" s="141">
        <f t="shared" si="38"/>
        <v>0</v>
      </c>
      <c r="CO69" s="141">
        <f t="shared" si="39"/>
        <v>0</v>
      </c>
      <c r="CP69" s="141">
        <f t="shared" si="40"/>
        <v>0</v>
      </c>
      <c r="CQ69" s="141">
        <f t="shared" si="41"/>
        <v>900</v>
      </c>
      <c r="CR69" s="141">
        <f t="shared" si="42"/>
        <v>900</v>
      </c>
      <c r="CS69" s="141">
        <f t="shared" si="43"/>
        <v>900</v>
      </c>
      <c r="CT69" s="141">
        <f t="shared" si="44"/>
        <v>0</v>
      </c>
      <c r="CU69" s="141">
        <f t="shared" si="45"/>
        <v>0</v>
      </c>
      <c r="CV69" s="141">
        <f t="shared" si="46"/>
        <v>0</v>
      </c>
      <c r="CW69" s="141">
        <f t="shared" si="47"/>
        <v>0</v>
      </c>
      <c r="CX69" s="141">
        <f t="shared" si="48"/>
        <v>0</v>
      </c>
      <c r="CY69" s="141">
        <f t="shared" si="49"/>
        <v>0</v>
      </c>
      <c r="CZ69" s="141">
        <f t="shared" si="50"/>
        <v>0</v>
      </c>
      <c r="DA69" s="141">
        <f t="shared" si="51"/>
        <v>0</v>
      </c>
      <c r="DB69" s="141">
        <f t="shared" si="52"/>
        <v>0</v>
      </c>
      <c r="DC69" s="141">
        <f t="shared" si="53"/>
        <v>0</v>
      </c>
      <c r="DD69" s="141">
        <f t="shared" si="54"/>
        <v>0</v>
      </c>
      <c r="DE69" s="141">
        <f t="shared" si="55"/>
        <v>0</v>
      </c>
      <c r="DF69" s="141">
        <f t="shared" si="56"/>
        <v>0</v>
      </c>
      <c r="DG69" s="141">
        <f t="shared" si="57"/>
        <v>217105</v>
      </c>
      <c r="DH69" s="141">
        <f t="shared" si="58"/>
        <v>0</v>
      </c>
      <c r="DI69" s="141">
        <f t="shared" si="59"/>
        <v>0</v>
      </c>
      <c r="DJ69" s="141">
        <f t="shared" si="60"/>
        <v>900</v>
      </c>
    </row>
    <row r="70" spans="1:114" ht="12" customHeight="1">
      <c r="A70" s="142" t="s">
        <v>89</v>
      </c>
      <c r="B70" s="140" t="s">
        <v>388</v>
      </c>
      <c r="C70" s="142" t="s">
        <v>458</v>
      </c>
      <c r="D70" s="141">
        <f t="shared" si="6"/>
        <v>193583</v>
      </c>
      <c r="E70" s="141">
        <f t="shared" si="7"/>
        <v>0</v>
      </c>
      <c r="F70" s="141">
        <v>0</v>
      </c>
      <c r="G70" s="141">
        <v>0</v>
      </c>
      <c r="H70" s="141">
        <v>0</v>
      </c>
      <c r="I70" s="141">
        <v>0</v>
      </c>
      <c r="J70" s="141"/>
      <c r="K70" s="141">
        <v>0</v>
      </c>
      <c r="L70" s="141">
        <v>193583</v>
      </c>
      <c r="M70" s="141">
        <f t="shared" si="8"/>
        <v>42798</v>
      </c>
      <c r="N70" s="141">
        <f t="shared" si="9"/>
        <v>0</v>
      </c>
      <c r="O70" s="141">
        <v>0</v>
      </c>
      <c r="P70" s="141">
        <v>0</v>
      </c>
      <c r="Q70" s="141">
        <v>0</v>
      </c>
      <c r="R70" s="141">
        <v>0</v>
      </c>
      <c r="S70" s="141"/>
      <c r="T70" s="141">
        <v>0</v>
      </c>
      <c r="U70" s="141">
        <v>42798</v>
      </c>
      <c r="V70" s="141">
        <f t="shared" si="10"/>
        <v>236381</v>
      </c>
      <c r="W70" s="141">
        <f t="shared" si="11"/>
        <v>0</v>
      </c>
      <c r="X70" s="141">
        <f t="shared" si="12"/>
        <v>0</v>
      </c>
      <c r="Y70" s="141">
        <f t="shared" si="13"/>
        <v>0</v>
      </c>
      <c r="Z70" s="141">
        <f t="shared" si="14"/>
        <v>0</v>
      </c>
      <c r="AA70" s="141">
        <f t="shared" si="15"/>
        <v>0</v>
      </c>
      <c r="AB70" s="141">
        <f t="shared" si="16"/>
        <v>0</v>
      </c>
      <c r="AC70" s="141">
        <f t="shared" si="17"/>
        <v>0</v>
      </c>
      <c r="AD70" s="141">
        <f t="shared" si="18"/>
        <v>236381</v>
      </c>
      <c r="AE70" s="141">
        <f t="shared" si="19"/>
        <v>0</v>
      </c>
      <c r="AF70" s="141">
        <f t="shared" si="20"/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f t="shared" si="21"/>
        <v>600</v>
      </c>
      <c r="AN70" s="141">
        <f t="shared" si="22"/>
        <v>600</v>
      </c>
      <c r="AO70" s="141">
        <v>600</v>
      </c>
      <c r="AP70" s="141">
        <v>0</v>
      </c>
      <c r="AQ70" s="141">
        <v>0</v>
      </c>
      <c r="AR70" s="141">
        <v>0</v>
      </c>
      <c r="AS70" s="141">
        <f t="shared" si="23"/>
        <v>0</v>
      </c>
      <c r="AT70" s="141">
        <v>0</v>
      </c>
      <c r="AU70" s="141">
        <v>0</v>
      </c>
      <c r="AV70" s="141">
        <v>0</v>
      </c>
      <c r="AW70" s="141">
        <v>0</v>
      </c>
      <c r="AX70" s="141">
        <f t="shared" si="24"/>
        <v>0</v>
      </c>
      <c r="AY70" s="141">
        <v>0</v>
      </c>
      <c r="AZ70" s="141">
        <v>0</v>
      </c>
      <c r="BA70" s="141">
        <v>0</v>
      </c>
      <c r="BB70" s="141">
        <v>0</v>
      </c>
      <c r="BC70" s="141">
        <v>192983</v>
      </c>
      <c r="BD70" s="141">
        <v>0</v>
      </c>
      <c r="BE70" s="141">
        <v>0</v>
      </c>
      <c r="BF70" s="141">
        <f t="shared" si="25"/>
        <v>600</v>
      </c>
      <c r="BG70" s="141">
        <f t="shared" si="26"/>
        <v>0</v>
      </c>
      <c r="BH70" s="141">
        <f t="shared" si="27"/>
        <v>0</v>
      </c>
      <c r="BI70" s="141">
        <v>0</v>
      </c>
      <c r="BJ70" s="141">
        <v>0</v>
      </c>
      <c r="BK70" s="141">
        <v>0</v>
      </c>
      <c r="BL70" s="141">
        <v>0</v>
      </c>
      <c r="BM70" s="141">
        <v>0</v>
      </c>
      <c r="BN70" s="141">
        <v>0</v>
      </c>
      <c r="BO70" s="141">
        <f t="shared" si="28"/>
        <v>300</v>
      </c>
      <c r="BP70" s="141">
        <f t="shared" si="29"/>
        <v>300</v>
      </c>
      <c r="BQ70" s="141">
        <v>300</v>
      </c>
      <c r="BR70" s="141">
        <v>0</v>
      </c>
      <c r="BS70" s="141">
        <v>0</v>
      </c>
      <c r="BT70" s="141">
        <v>0</v>
      </c>
      <c r="BU70" s="141">
        <f t="shared" si="30"/>
        <v>0</v>
      </c>
      <c r="BV70" s="141">
        <v>0</v>
      </c>
      <c r="BW70" s="141">
        <v>0</v>
      </c>
      <c r="BX70" s="141">
        <v>0</v>
      </c>
      <c r="BY70" s="141">
        <v>0</v>
      </c>
      <c r="BZ70" s="141">
        <f t="shared" si="31"/>
        <v>0</v>
      </c>
      <c r="CA70" s="141">
        <v>0</v>
      </c>
      <c r="CB70" s="141">
        <v>0</v>
      </c>
      <c r="CC70" s="141">
        <v>0</v>
      </c>
      <c r="CD70" s="141">
        <v>0</v>
      </c>
      <c r="CE70" s="141">
        <v>42498</v>
      </c>
      <c r="CF70" s="141">
        <v>0</v>
      </c>
      <c r="CG70" s="141">
        <v>0</v>
      </c>
      <c r="CH70" s="141">
        <f t="shared" si="32"/>
        <v>300</v>
      </c>
      <c r="CI70" s="141">
        <f t="shared" si="33"/>
        <v>0</v>
      </c>
      <c r="CJ70" s="141">
        <f t="shared" si="34"/>
        <v>0</v>
      </c>
      <c r="CK70" s="141">
        <f t="shared" si="35"/>
        <v>0</v>
      </c>
      <c r="CL70" s="141">
        <f t="shared" si="36"/>
        <v>0</v>
      </c>
      <c r="CM70" s="141">
        <f t="shared" si="37"/>
        <v>0</v>
      </c>
      <c r="CN70" s="141">
        <f t="shared" si="38"/>
        <v>0</v>
      </c>
      <c r="CO70" s="141">
        <f t="shared" si="39"/>
        <v>0</v>
      </c>
      <c r="CP70" s="141">
        <f t="shared" si="40"/>
        <v>0</v>
      </c>
      <c r="CQ70" s="141">
        <f t="shared" si="41"/>
        <v>900</v>
      </c>
      <c r="CR70" s="141">
        <f t="shared" si="42"/>
        <v>900</v>
      </c>
      <c r="CS70" s="141">
        <f t="shared" si="43"/>
        <v>900</v>
      </c>
      <c r="CT70" s="141">
        <f t="shared" si="44"/>
        <v>0</v>
      </c>
      <c r="CU70" s="141">
        <f t="shared" si="45"/>
        <v>0</v>
      </c>
      <c r="CV70" s="141">
        <f t="shared" si="46"/>
        <v>0</v>
      </c>
      <c r="CW70" s="141">
        <f t="shared" si="47"/>
        <v>0</v>
      </c>
      <c r="CX70" s="141">
        <f t="shared" si="48"/>
        <v>0</v>
      </c>
      <c r="CY70" s="141">
        <f t="shared" si="49"/>
        <v>0</v>
      </c>
      <c r="CZ70" s="141">
        <f t="shared" si="50"/>
        <v>0</v>
      </c>
      <c r="DA70" s="141">
        <f t="shared" si="51"/>
        <v>0</v>
      </c>
      <c r="DB70" s="141">
        <f t="shared" si="52"/>
        <v>0</v>
      </c>
      <c r="DC70" s="141">
        <f t="shared" si="53"/>
        <v>0</v>
      </c>
      <c r="DD70" s="141">
        <f t="shared" si="54"/>
        <v>0</v>
      </c>
      <c r="DE70" s="141">
        <f t="shared" si="55"/>
        <v>0</v>
      </c>
      <c r="DF70" s="141">
        <f t="shared" si="56"/>
        <v>0</v>
      </c>
      <c r="DG70" s="141">
        <f t="shared" si="57"/>
        <v>235481</v>
      </c>
      <c r="DH70" s="141">
        <f t="shared" si="58"/>
        <v>0</v>
      </c>
      <c r="DI70" s="141">
        <f t="shared" si="59"/>
        <v>0</v>
      </c>
      <c r="DJ70" s="141">
        <f t="shared" si="60"/>
        <v>900</v>
      </c>
    </row>
    <row r="71" spans="1:114" ht="12" customHeight="1">
      <c r="A71" s="142" t="s">
        <v>89</v>
      </c>
      <c r="B71" s="140" t="s">
        <v>389</v>
      </c>
      <c r="C71" s="142" t="s">
        <v>459</v>
      </c>
      <c r="D71" s="141">
        <f t="shared" si="6"/>
        <v>475133</v>
      </c>
      <c r="E71" s="141">
        <f t="shared" si="7"/>
        <v>0</v>
      </c>
      <c r="F71" s="141">
        <v>0</v>
      </c>
      <c r="G71" s="141">
        <v>0</v>
      </c>
      <c r="H71" s="141">
        <v>0</v>
      </c>
      <c r="I71" s="141">
        <v>0</v>
      </c>
      <c r="J71" s="141"/>
      <c r="K71" s="141">
        <v>0</v>
      </c>
      <c r="L71" s="141">
        <v>475133</v>
      </c>
      <c r="M71" s="141">
        <f t="shared" si="8"/>
        <v>66267</v>
      </c>
      <c r="N71" s="141">
        <f t="shared" si="9"/>
        <v>0</v>
      </c>
      <c r="O71" s="141">
        <v>0</v>
      </c>
      <c r="P71" s="141">
        <v>0</v>
      </c>
      <c r="Q71" s="141">
        <v>0</v>
      </c>
      <c r="R71" s="141">
        <v>0</v>
      </c>
      <c r="S71" s="141"/>
      <c r="T71" s="141">
        <v>0</v>
      </c>
      <c r="U71" s="141">
        <v>66267</v>
      </c>
      <c r="V71" s="141">
        <f t="shared" si="10"/>
        <v>541400</v>
      </c>
      <c r="W71" s="141">
        <f t="shared" si="11"/>
        <v>0</v>
      </c>
      <c r="X71" s="141">
        <f t="shared" si="12"/>
        <v>0</v>
      </c>
      <c r="Y71" s="141">
        <f t="shared" si="13"/>
        <v>0</v>
      </c>
      <c r="Z71" s="141">
        <f t="shared" si="14"/>
        <v>0</v>
      </c>
      <c r="AA71" s="141">
        <f t="shared" si="15"/>
        <v>0</v>
      </c>
      <c r="AB71" s="141">
        <f t="shared" si="16"/>
        <v>0</v>
      </c>
      <c r="AC71" s="141">
        <f t="shared" si="17"/>
        <v>0</v>
      </c>
      <c r="AD71" s="141">
        <f t="shared" si="18"/>
        <v>541400</v>
      </c>
      <c r="AE71" s="141">
        <f t="shared" si="19"/>
        <v>0</v>
      </c>
      <c r="AF71" s="141">
        <f t="shared" si="20"/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f t="shared" si="21"/>
        <v>0</v>
      </c>
      <c r="AN71" s="141">
        <f t="shared" si="22"/>
        <v>0</v>
      </c>
      <c r="AO71" s="141">
        <v>0</v>
      </c>
      <c r="AP71" s="141">
        <v>0</v>
      </c>
      <c r="AQ71" s="141">
        <v>0</v>
      </c>
      <c r="AR71" s="141">
        <v>0</v>
      </c>
      <c r="AS71" s="141">
        <f t="shared" si="23"/>
        <v>0</v>
      </c>
      <c r="AT71" s="141">
        <v>0</v>
      </c>
      <c r="AU71" s="141">
        <v>0</v>
      </c>
      <c r="AV71" s="141">
        <v>0</v>
      </c>
      <c r="AW71" s="141">
        <v>0</v>
      </c>
      <c r="AX71" s="141">
        <f t="shared" si="24"/>
        <v>0</v>
      </c>
      <c r="AY71" s="141">
        <v>0</v>
      </c>
      <c r="AZ71" s="141">
        <v>0</v>
      </c>
      <c r="BA71" s="141">
        <v>0</v>
      </c>
      <c r="BB71" s="141">
        <v>0</v>
      </c>
      <c r="BC71" s="141">
        <v>475133</v>
      </c>
      <c r="BD71" s="141">
        <v>0</v>
      </c>
      <c r="BE71" s="141">
        <v>0</v>
      </c>
      <c r="BF71" s="141">
        <f t="shared" si="25"/>
        <v>0</v>
      </c>
      <c r="BG71" s="141">
        <f t="shared" si="26"/>
        <v>0</v>
      </c>
      <c r="BH71" s="141">
        <f t="shared" si="27"/>
        <v>0</v>
      </c>
      <c r="BI71" s="141">
        <v>0</v>
      </c>
      <c r="BJ71" s="141">
        <v>0</v>
      </c>
      <c r="BK71" s="141">
        <v>0</v>
      </c>
      <c r="BL71" s="141">
        <v>0</v>
      </c>
      <c r="BM71" s="141">
        <v>0</v>
      </c>
      <c r="BN71" s="141">
        <v>0</v>
      </c>
      <c r="BO71" s="141">
        <f t="shared" si="28"/>
        <v>0</v>
      </c>
      <c r="BP71" s="141">
        <f t="shared" si="29"/>
        <v>0</v>
      </c>
      <c r="BQ71" s="141">
        <v>0</v>
      </c>
      <c r="BR71" s="141">
        <v>0</v>
      </c>
      <c r="BS71" s="141">
        <v>0</v>
      </c>
      <c r="BT71" s="141">
        <v>0</v>
      </c>
      <c r="BU71" s="141">
        <f t="shared" si="30"/>
        <v>0</v>
      </c>
      <c r="BV71" s="141">
        <v>0</v>
      </c>
      <c r="BW71" s="141">
        <v>0</v>
      </c>
      <c r="BX71" s="141">
        <v>0</v>
      </c>
      <c r="BY71" s="141">
        <v>0</v>
      </c>
      <c r="BZ71" s="141">
        <f t="shared" si="31"/>
        <v>0</v>
      </c>
      <c r="CA71" s="141">
        <v>0</v>
      </c>
      <c r="CB71" s="141">
        <v>0</v>
      </c>
      <c r="CC71" s="141">
        <v>0</v>
      </c>
      <c r="CD71" s="141">
        <v>0</v>
      </c>
      <c r="CE71" s="141">
        <v>66267</v>
      </c>
      <c r="CF71" s="141">
        <v>0</v>
      </c>
      <c r="CG71" s="141">
        <v>0</v>
      </c>
      <c r="CH71" s="141">
        <f t="shared" si="32"/>
        <v>0</v>
      </c>
      <c r="CI71" s="141">
        <f t="shared" si="33"/>
        <v>0</v>
      </c>
      <c r="CJ71" s="141">
        <f t="shared" si="34"/>
        <v>0</v>
      </c>
      <c r="CK71" s="141">
        <f t="shared" si="35"/>
        <v>0</v>
      </c>
      <c r="CL71" s="141">
        <f t="shared" si="36"/>
        <v>0</v>
      </c>
      <c r="CM71" s="141">
        <f t="shared" si="37"/>
        <v>0</v>
      </c>
      <c r="CN71" s="141">
        <f t="shared" si="38"/>
        <v>0</v>
      </c>
      <c r="CO71" s="141">
        <f t="shared" si="39"/>
        <v>0</v>
      </c>
      <c r="CP71" s="141">
        <f t="shared" si="40"/>
        <v>0</v>
      </c>
      <c r="CQ71" s="141">
        <f t="shared" si="41"/>
        <v>0</v>
      </c>
      <c r="CR71" s="141">
        <f t="shared" si="42"/>
        <v>0</v>
      </c>
      <c r="CS71" s="141">
        <f t="shared" si="43"/>
        <v>0</v>
      </c>
      <c r="CT71" s="141">
        <f t="shared" si="44"/>
        <v>0</v>
      </c>
      <c r="CU71" s="141">
        <f t="shared" si="45"/>
        <v>0</v>
      </c>
      <c r="CV71" s="141">
        <f t="shared" si="46"/>
        <v>0</v>
      </c>
      <c r="CW71" s="141">
        <f t="shared" si="47"/>
        <v>0</v>
      </c>
      <c r="CX71" s="141">
        <f t="shared" si="48"/>
        <v>0</v>
      </c>
      <c r="CY71" s="141">
        <f t="shared" si="49"/>
        <v>0</v>
      </c>
      <c r="CZ71" s="141">
        <f t="shared" si="50"/>
        <v>0</v>
      </c>
      <c r="DA71" s="141">
        <f t="shared" si="51"/>
        <v>0</v>
      </c>
      <c r="DB71" s="141">
        <f t="shared" si="52"/>
        <v>0</v>
      </c>
      <c r="DC71" s="141">
        <f t="shared" si="53"/>
        <v>0</v>
      </c>
      <c r="DD71" s="141">
        <f t="shared" si="54"/>
        <v>0</v>
      </c>
      <c r="DE71" s="141">
        <f t="shared" si="55"/>
        <v>0</v>
      </c>
      <c r="DF71" s="141">
        <f t="shared" si="56"/>
        <v>0</v>
      </c>
      <c r="DG71" s="141">
        <f t="shared" si="57"/>
        <v>541400</v>
      </c>
      <c r="DH71" s="141">
        <f t="shared" si="58"/>
        <v>0</v>
      </c>
      <c r="DI71" s="141">
        <f t="shared" si="59"/>
        <v>0</v>
      </c>
      <c r="DJ71" s="141">
        <f t="shared" si="60"/>
        <v>0</v>
      </c>
    </row>
    <row r="72" spans="1:114" ht="12" customHeight="1">
      <c r="A72" s="142" t="s">
        <v>89</v>
      </c>
      <c r="B72" s="140" t="s">
        <v>390</v>
      </c>
      <c r="C72" s="142" t="s">
        <v>460</v>
      </c>
      <c r="D72" s="141">
        <f t="shared" si="6"/>
        <v>358942</v>
      </c>
      <c r="E72" s="141">
        <f t="shared" si="7"/>
        <v>0</v>
      </c>
      <c r="F72" s="141">
        <v>0</v>
      </c>
      <c r="G72" s="141">
        <v>0</v>
      </c>
      <c r="H72" s="141">
        <v>0</v>
      </c>
      <c r="I72" s="141">
        <v>0</v>
      </c>
      <c r="J72" s="141"/>
      <c r="K72" s="141">
        <v>0</v>
      </c>
      <c r="L72" s="141">
        <v>358942</v>
      </c>
      <c r="M72" s="141">
        <f t="shared" si="8"/>
        <v>81283</v>
      </c>
      <c r="N72" s="141">
        <f t="shared" si="9"/>
        <v>0</v>
      </c>
      <c r="O72" s="141">
        <v>0</v>
      </c>
      <c r="P72" s="141">
        <v>0</v>
      </c>
      <c r="Q72" s="141">
        <v>0</v>
      </c>
      <c r="R72" s="141">
        <v>0</v>
      </c>
      <c r="S72" s="141"/>
      <c r="T72" s="141">
        <v>0</v>
      </c>
      <c r="U72" s="141">
        <v>81283</v>
      </c>
      <c r="V72" s="141">
        <f t="shared" si="10"/>
        <v>440225</v>
      </c>
      <c r="W72" s="141">
        <f t="shared" si="11"/>
        <v>0</v>
      </c>
      <c r="X72" s="141">
        <f t="shared" si="12"/>
        <v>0</v>
      </c>
      <c r="Y72" s="141">
        <f t="shared" si="13"/>
        <v>0</v>
      </c>
      <c r="Z72" s="141">
        <f t="shared" si="14"/>
        <v>0</v>
      </c>
      <c r="AA72" s="141">
        <f t="shared" si="15"/>
        <v>0</v>
      </c>
      <c r="AB72" s="141">
        <f t="shared" si="16"/>
        <v>0</v>
      </c>
      <c r="AC72" s="141">
        <f t="shared" si="17"/>
        <v>0</v>
      </c>
      <c r="AD72" s="141">
        <f t="shared" si="18"/>
        <v>440225</v>
      </c>
      <c r="AE72" s="141">
        <f t="shared" si="19"/>
        <v>0</v>
      </c>
      <c r="AF72" s="141">
        <f t="shared" si="20"/>
        <v>0</v>
      </c>
      <c r="AG72" s="141"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11299</v>
      </c>
      <c r="AM72" s="141">
        <f t="shared" si="21"/>
        <v>28733</v>
      </c>
      <c r="AN72" s="141">
        <f t="shared" si="22"/>
        <v>28733</v>
      </c>
      <c r="AO72" s="141">
        <v>28733</v>
      </c>
      <c r="AP72" s="141">
        <v>0</v>
      </c>
      <c r="AQ72" s="141">
        <v>0</v>
      </c>
      <c r="AR72" s="141">
        <v>0</v>
      </c>
      <c r="AS72" s="141">
        <f t="shared" si="23"/>
        <v>0</v>
      </c>
      <c r="AT72" s="141">
        <v>0</v>
      </c>
      <c r="AU72" s="141">
        <v>0</v>
      </c>
      <c r="AV72" s="141">
        <v>0</v>
      </c>
      <c r="AW72" s="141">
        <v>0</v>
      </c>
      <c r="AX72" s="141">
        <f t="shared" si="24"/>
        <v>0</v>
      </c>
      <c r="AY72" s="141">
        <v>0</v>
      </c>
      <c r="AZ72" s="141">
        <v>0</v>
      </c>
      <c r="BA72" s="141">
        <v>0</v>
      </c>
      <c r="BB72" s="141">
        <v>0</v>
      </c>
      <c r="BC72" s="141">
        <v>318910</v>
      </c>
      <c r="BD72" s="141">
        <v>0</v>
      </c>
      <c r="BE72" s="141">
        <v>0</v>
      </c>
      <c r="BF72" s="141">
        <f t="shared" si="25"/>
        <v>28733</v>
      </c>
      <c r="BG72" s="141">
        <f t="shared" si="26"/>
        <v>0</v>
      </c>
      <c r="BH72" s="141">
        <f t="shared" si="27"/>
        <v>0</v>
      </c>
      <c r="BI72" s="141">
        <v>0</v>
      </c>
      <c r="BJ72" s="141">
        <v>0</v>
      </c>
      <c r="BK72" s="141">
        <v>0</v>
      </c>
      <c r="BL72" s="141">
        <v>0</v>
      </c>
      <c r="BM72" s="141">
        <v>0</v>
      </c>
      <c r="BN72" s="141">
        <v>0</v>
      </c>
      <c r="BO72" s="141">
        <f t="shared" si="28"/>
        <v>6307</v>
      </c>
      <c r="BP72" s="141">
        <f t="shared" si="29"/>
        <v>6307</v>
      </c>
      <c r="BQ72" s="141">
        <v>6307</v>
      </c>
      <c r="BR72" s="141">
        <v>0</v>
      </c>
      <c r="BS72" s="141">
        <v>0</v>
      </c>
      <c r="BT72" s="141">
        <v>0</v>
      </c>
      <c r="BU72" s="141">
        <f t="shared" si="30"/>
        <v>0</v>
      </c>
      <c r="BV72" s="141">
        <v>0</v>
      </c>
      <c r="BW72" s="141">
        <v>0</v>
      </c>
      <c r="BX72" s="141">
        <v>0</v>
      </c>
      <c r="BY72" s="141">
        <v>0</v>
      </c>
      <c r="BZ72" s="141">
        <f t="shared" si="31"/>
        <v>0</v>
      </c>
      <c r="CA72" s="141">
        <v>0</v>
      </c>
      <c r="CB72" s="141">
        <v>0</v>
      </c>
      <c r="CC72" s="141">
        <v>0</v>
      </c>
      <c r="CD72" s="141">
        <v>0</v>
      </c>
      <c r="CE72" s="141">
        <v>74976</v>
      </c>
      <c r="CF72" s="141">
        <v>0</v>
      </c>
      <c r="CG72" s="141">
        <v>0</v>
      </c>
      <c r="CH72" s="141">
        <f t="shared" si="32"/>
        <v>6307</v>
      </c>
      <c r="CI72" s="141">
        <f t="shared" si="33"/>
        <v>0</v>
      </c>
      <c r="CJ72" s="141">
        <f t="shared" si="34"/>
        <v>0</v>
      </c>
      <c r="CK72" s="141">
        <f t="shared" si="35"/>
        <v>0</v>
      </c>
      <c r="CL72" s="141">
        <f t="shared" si="36"/>
        <v>0</v>
      </c>
      <c r="CM72" s="141">
        <f t="shared" si="37"/>
        <v>0</v>
      </c>
      <c r="CN72" s="141">
        <f t="shared" si="38"/>
        <v>0</v>
      </c>
      <c r="CO72" s="141">
        <f t="shared" si="39"/>
        <v>0</v>
      </c>
      <c r="CP72" s="141">
        <f t="shared" si="40"/>
        <v>11299</v>
      </c>
      <c r="CQ72" s="141">
        <f t="shared" si="41"/>
        <v>35040</v>
      </c>
      <c r="CR72" s="141">
        <f t="shared" si="42"/>
        <v>35040</v>
      </c>
      <c r="CS72" s="141">
        <f t="shared" si="43"/>
        <v>35040</v>
      </c>
      <c r="CT72" s="141">
        <f t="shared" si="44"/>
        <v>0</v>
      </c>
      <c r="CU72" s="141">
        <f t="shared" si="45"/>
        <v>0</v>
      </c>
      <c r="CV72" s="141">
        <f t="shared" si="46"/>
        <v>0</v>
      </c>
      <c r="CW72" s="141">
        <f t="shared" si="47"/>
        <v>0</v>
      </c>
      <c r="CX72" s="141">
        <f t="shared" si="48"/>
        <v>0</v>
      </c>
      <c r="CY72" s="141">
        <f t="shared" si="49"/>
        <v>0</v>
      </c>
      <c r="CZ72" s="141">
        <f t="shared" si="50"/>
        <v>0</v>
      </c>
      <c r="DA72" s="141">
        <f t="shared" si="51"/>
        <v>0</v>
      </c>
      <c r="DB72" s="141">
        <f t="shared" si="52"/>
        <v>0</v>
      </c>
      <c r="DC72" s="141">
        <f t="shared" si="53"/>
        <v>0</v>
      </c>
      <c r="DD72" s="141">
        <f t="shared" si="54"/>
        <v>0</v>
      </c>
      <c r="DE72" s="141">
        <f t="shared" si="55"/>
        <v>0</v>
      </c>
      <c r="DF72" s="141">
        <f t="shared" si="56"/>
        <v>0</v>
      </c>
      <c r="DG72" s="141">
        <f t="shared" si="57"/>
        <v>393886</v>
      </c>
      <c r="DH72" s="141">
        <f t="shared" si="58"/>
        <v>0</v>
      </c>
      <c r="DI72" s="141">
        <f t="shared" si="59"/>
        <v>0</v>
      </c>
      <c r="DJ72" s="141">
        <f t="shared" si="60"/>
        <v>35040</v>
      </c>
    </row>
    <row r="73" spans="1:114" ht="12" customHeight="1">
      <c r="A73" s="142" t="s">
        <v>89</v>
      </c>
      <c r="B73" s="140" t="s">
        <v>391</v>
      </c>
      <c r="C73" s="142" t="s">
        <v>461</v>
      </c>
      <c r="D73" s="141">
        <f>SUM(E73,+L73)</f>
        <v>298893</v>
      </c>
      <c r="E73" s="141">
        <f>SUM(F73:I73)+K73</f>
        <v>47041</v>
      </c>
      <c r="F73" s="141">
        <v>0</v>
      </c>
      <c r="G73" s="141">
        <v>0</v>
      </c>
      <c r="H73" s="141">
        <v>0</v>
      </c>
      <c r="I73" s="141">
        <v>37324</v>
      </c>
      <c r="J73" s="141"/>
      <c r="K73" s="141">
        <v>9717</v>
      </c>
      <c r="L73" s="141">
        <v>251852</v>
      </c>
      <c r="M73" s="141">
        <f>SUM(N73,+U73)</f>
        <v>61338</v>
      </c>
      <c r="N73" s="141">
        <f>SUM(O73:R73)+T73</f>
        <v>3720</v>
      </c>
      <c r="O73" s="141">
        <v>0</v>
      </c>
      <c r="P73" s="141">
        <v>0</v>
      </c>
      <c r="Q73" s="141">
        <v>0</v>
      </c>
      <c r="R73" s="141">
        <v>3719</v>
      </c>
      <c r="S73" s="141"/>
      <c r="T73" s="141">
        <v>1</v>
      </c>
      <c r="U73" s="141">
        <v>57618</v>
      </c>
      <c r="V73" s="141">
        <f aca="true" t="shared" si="61" ref="V73:AD77">+SUM(D73,M73)</f>
        <v>360231</v>
      </c>
      <c r="W73" s="141">
        <f t="shared" si="61"/>
        <v>50761</v>
      </c>
      <c r="X73" s="141">
        <f t="shared" si="61"/>
        <v>0</v>
      </c>
      <c r="Y73" s="141">
        <f t="shared" si="61"/>
        <v>0</v>
      </c>
      <c r="Z73" s="141">
        <f t="shared" si="61"/>
        <v>0</v>
      </c>
      <c r="AA73" s="141">
        <f t="shared" si="61"/>
        <v>41043</v>
      </c>
      <c r="AB73" s="141">
        <f t="shared" si="61"/>
        <v>0</v>
      </c>
      <c r="AC73" s="141">
        <f t="shared" si="61"/>
        <v>9718</v>
      </c>
      <c r="AD73" s="141">
        <f t="shared" si="61"/>
        <v>309470</v>
      </c>
      <c r="AE73" s="141">
        <f>SUM(AF73,+AK73)</f>
        <v>0</v>
      </c>
      <c r="AF73" s="141">
        <f>SUM(AG73:AJ73)</f>
        <v>0</v>
      </c>
      <c r="AG73" s="141"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>
        <f>SUM(AN73,AS73,AW73,AX73,BD73)</f>
        <v>294435</v>
      </c>
      <c r="AN73" s="141">
        <f>SUM(AO73:AR73)</f>
        <v>31136</v>
      </c>
      <c r="AO73" s="141">
        <v>23846</v>
      </c>
      <c r="AP73" s="141">
        <v>0</v>
      </c>
      <c r="AQ73" s="141">
        <v>7290</v>
      </c>
      <c r="AR73" s="141">
        <v>0</v>
      </c>
      <c r="AS73" s="141">
        <f>SUM(AT73:AV73)</f>
        <v>83289</v>
      </c>
      <c r="AT73" s="141">
        <v>360</v>
      </c>
      <c r="AU73" s="141">
        <v>82929</v>
      </c>
      <c r="AV73" s="141">
        <v>0</v>
      </c>
      <c r="AW73" s="141">
        <v>0</v>
      </c>
      <c r="AX73" s="141">
        <f>SUM(AY73:BB73)</f>
        <v>180010</v>
      </c>
      <c r="AY73" s="141">
        <v>69779</v>
      </c>
      <c r="AZ73" s="141">
        <v>69157</v>
      </c>
      <c r="BA73" s="141">
        <v>36485</v>
      </c>
      <c r="BB73" s="141">
        <v>4589</v>
      </c>
      <c r="BC73" s="141">
        <v>0</v>
      </c>
      <c r="BD73" s="141">
        <v>0</v>
      </c>
      <c r="BE73" s="141">
        <v>4458</v>
      </c>
      <c r="BF73" s="141">
        <f>SUM(AE73,+AM73,+BE73)</f>
        <v>298893</v>
      </c>
      <c r="BG73" s="141">
        <f>SUM(BH73,+BM73)</f>
        <v>0</v>
      </c>
      <c r="BH73" s="141">
        <f>SUM(BI73:BL73)</f>
        <v>0</v>
      </c>
      <c r="BI73" s="141">
        <v>0</v>
      </c>
      <c r="BJ73" s="141">
        <v>0</v>
      </c>
      <c r="BK73" s="141">
        <v>0</v>
      </c>
      <c r="BL73" s="141">
        <v>0</v>
      </c>
      <c r="BM73" s="141">
        <v>0</v>
      </c>
      <c r="BN73" s="141">
        <v>0</v>
      </c>
      <c r="BO73" s="141">
        <f>SUM(BP73,BU73,BY73,BZ73,CF73)</f>
        <v>4140</v>
      </c>
      <c r="BP73" s="141">
        <f>SUM(BQ73:BT73)</f>
        <v>431</v>
      </c>
      <c r="BQ73" s="141">
        <v>431</v>
      </c>
      <c r="BR73" s="141">
        <v>0</v>
      </c>
      <c r="BS73" s="141">
        <v>0</v>
      </c>
      <c r="BT73" s="141">
        <v>0</v>
      </c>
      <c r="BU73" s="141">
        <f>SUM(BV73:BX73)</f>
        <v>3709</v>
      </c>
      <c r="BV73" s="141">
        <v>3709</v>
      </c>
      <c r="BW73" s="141">
        <v>0</v>
      </c>
      <c r="BX73" s="141">
        <v>0</v>
      </c>
      <c r="BY73" s="141">
        <v>0</v>
      </c>
      <c r="BZ73" s="141">
        <f>SUM(CA73:CD73)</f>
        <v>0</v>
      </c>
      <c r="CA73" s="141">
        <v>0</v>
      </c>
      <c r="CB73" s="141">
        <v>0</v>
      </c>
      <c r="CC73" s="141">
        <v>0</v>
      </c>
      <c r="CD73" s="141">
        <v>0</v>
      </c>
      <c r="CE73" s="141">
        <v>57198</v>
      </c>
      <c r="CF73" s="141">
        <v>0</v>
      </c>
      <c r="CG73" s="141">
        <v>0</v>
      </c>
      <c r="CH73" s="141">
        <f>SUM(BG73,+BO73,+CG73)</f>
        <v>4140</v>
      </c>
      <c r="CI73" s="141">
        <f aca="true" t="shared" si="62" ref="CI73:CR77">SUM(AE73,+BG73)</f>
        <v>0</v>
      </c>
      <c r="CJ73" s="141">
        <f t="shared" si="62"/>
        <v>0</v>
      </c>
      <c r="CK73" s="141">
        <f t="shared" si="62"/>
        <v>0</v>
      </c>
      <c r="CL73" s="141">
        <f t="shared" si="62"/>
        <v>0</v>
      </c>
      <c r="CM73" s="141">
        <f t="shared" si="62"/>
        <v>0</v>
      </c>
      <c r="CN73" s="141">
        <f t="shared" si="62"/>
        <v>0</v>
      </c>
      <c r="CO73" s="141">
        <f t="shared" si="62"/>
        <v>0</v>
      </c>
      <c r="CP73" s="141">
        <f t="shared" si="62"/>
        <v>0</v>
      </c>
      <c r="CQ73" s="141">
        <f t="shared" si="62"/>
        <v>298575</v>
      </c>
      <c r="CR73" s="141">
        <f t="shared" si="62"/>
        <v>31567</v>
      </c>
      <c r="CS73" s="141">
        <f aca="true" t="shared" si="63" ref="CS73:DB77">SUM(AO73,+BQ73)</f>
        <v>24277</v>
      </c>
      <c r="CT73" s="141">
        <f t="shared" si="63"/>
        <v>0</v>
      </c>
      <c r="CU73" s="141">
        <f t="shared" si="63"/>
        <v>7290</v>
      </c>
      <c r="CV73" s="141">
        <f t="shared" si="63"/>
        <v>0</v>
      </c>
      <c r="CW73" s="141">
        <f t="shared" si="63"/>
        <v>86998</v>
      </c>
      <c r="CX73" s="141">
        <f t="shared" si="63"/>
        <v>4069</v>
      </c>
      <c r="CY73" s="141">
        <f t="shared" si="63"/>
        <v>82929</v>
      </c>
      <c r="CZ73" s="141">
        <f t="shared" si="63"/>
        <v>0</v>
      </c>
      <c r="DA73" s="141">
        <f t="shared" si="63"/>
        <v>0</v>
      </c>
      <c r="DB73" s="141">
        <f t="shared" si="63"/>
        <v>180010</v>
      </c>
      <c r="DC73" s="141">
        <f aca="true" t="shared" si="64" ref="DC73:DL77">SUM(AY73,+CA73)</f>
        <v>69779</v>
      </c>
      <c r="DD73" s="141">
        <f t="shared" si="64"/>
        <v>69157</v>
      </c>
      <c r="DE73" s="141">
        <f t="shared" si="64"/>
        <v>36485</v>
      </c>
      <c r="DF73" s="141">
        <f t="shared" si="64"/>
        <v>4589</v>
      </c>
      <c r="DG73" s="141">
        <f t="shared" si="64"/>
        <v>57198</v>
      </c>
      <c r="DH73" s="141">
        <f t="shared" si="64"/>
        <v>0</v>
      </c>
      <c r="DI73" s="141">
        <f t="shared" si="64"/>
        <v>4458</v>
      </c>
      <c r="DJ73" s="141">
        <f t="shared" si="64"/>
        <v>303033</v>
      </c>
    </row>
    <row r="74" spans="1:114" ht="12" customHeight="1">
      <c r="A74" s="142" t="s">
        <v>89</v>
      </c>
      <c r="B74" s="140" t="s">
        <v>392</v>
      </c>
      <c r="C74" s="142" t="s">
        <v>462</v>
      </c>
      <c r="D74" s="141">
        <f>SUM(E74,+L74)</f>
        <v>383453</v>
      </c>
      <c r="E74" s="141">
        <f>SUM(F74:I74)+K74</f>
        <v>0</v>
      </c>
      <c r="F74" s="141">
        <v>0</v>
      </c>
      <c r="G74" s="141">
        <v>0</v>
      </c>
      <c r="H74" s="141">
        <v>0</v>
      </c>
      <c r="I74" s="141">
        <v>0</v>
      </c>
      <c r="J74" s="141"/>
      <c r="K74" s="141">
        <v>0</v>
      </c>
      <c r="L74" s="141">
        <v>383453</v>
      </c>
      <c r="M74" s="141">
        <f>SUM(N74,+U74)</f>
        <v>96243</v>
      </c>
      <c r="N74" s="141">
        <f>SUM(O74:R74)+T74</f>
        <v>0</v>
      </c>
      <c r="O74" s="141">
        <v>0</v>
      </c>
      <c r="P74" s="141">
        <v>0</v>
      </c>
      <c r="Q74" s="141">
        <v>0</v>
      </c>
      <c r="R74" s="141">
        <v>0</v>
      </c>
      <c r="S74" s="141"/>
      <c r="T74" s="141">
        <v>0</v>
      </c>
      <c r="U74" s="141">
        <v>96243</v>
      </c>
      <c r="V74" s="141">
        <f t="shared" si="61"/>
        <v>479696</v>
      </c>
      <c r="W74" s="141">
        <f t="shared" si="61"/>
        <v>0</v>
      </c>
      <c r="X74" s="141">
        <f t="shared" si="61"/>
        <v>0</v>
      </c>
      <c r="Y74" s="141">
        <f t="shared" si="61"/>
        <v>0</v>
      </c>
      <c r="Z74" s="141">
        <f t="shared" si="61"/>
        <v>0</v>
      </c>
      <c r="AA74" s="141">
        <f t="shared" si="61"/>
        <v>0</v>
      </c>
      <c r="AB74" s="141">
        <f t="shared" si="61"/>
        <v>0</v>
      </c>
      <c r="AC74" s="141">
        <f t="shared" si="61"/>
        <v>0</v>
      </c>
      <c r="AD74" s="141">
        <f t="shared" si="61"/>
        <v>479696</v>
      </c>
      <c r="AE74" s="141">
        <f>SUM(AF74,+AK74)</f>
        <v>0</v>
      </c>
      <c r="AF74" s="141">
        <f>SUM(AG74:AJ74)</f>
        <v>0</v>
      </c>
      <c r="AG74" s="141"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f>SUM(AN74,AS74,AW74,AX74,BD74)</f>
        <v>0</v>
      </c>
      <c r="AN74" s="141">
        <f>SUM(AO74:AR74)</f>
        <v>0</v>
      </c>
      <c r="AO74" s="141">
        <v>0</v>
      </c>
      <c r="AP74" s="141">
        <v>0</v>
      </c>
      <c r="AQ74" s="141">
        <v>0</v>
      </c>
      <c r="AR74" s="141">
        <v>0</v>
      </c>
      <c r="AS74" s="141">
        <f>SUM(AT74:AV74)</f>
        <v>0</v>
      </c>
      <c r="AT74" s="141">
        <v>0</v>
      </c>
      <c r="AU74" s="141">
        <v>0</v>
      </c>
      <c r="AV74" s="141">
        <v>0</v>
      </c>
      <c r="AW74" s="141">
        <v>0</v>
      </c>
      <c r="AX74" s="141">
        <f>SUM(AY74:BB74)</f>
        <v>0</v>
      </c>
      <c r="AY74" s="141">
        <v>0</v>
      </c>
      <c r="AZ74" s="141">
        <v>0</v>
      </c>
      <c r="BA74" s="141">
        <v>0</v>
      </c>
      <c r="BB74" s="141">
        <v>0</v>
      </c>
      <c r="BC74" s="141">
        <v>383453</v>
      </c>
      <c r="BD74" s="141">
        <v>0</v>
      </c>
      <c r="BE74" s="141">
        <v>0</v>
      </c>
      <c r="BF74" s="141">
        <f>SUM(AE74,+AM74,+BE74)</f>
        <v>0</v>
      </c>
      <c r="BG74" s="141">
        <f>SUM(BH74,+BM74)</f>
        <v>0</v>
      </c>
      <c r="BH74" s="141">
        <f>SUM(BI74:BL74)</f>
        <v>0</v>
      </c>
      <c r="BI74" s="141">
        <v>0</v>
      </c>
      <c r="BJ74" s="141">
        <v>0</v>
      </c>
      <c r="BK74" s="141">
        <v>0</v>
      </c>
      <c r="BL74" s="141">
        <v>0</v>
      </c>
      <c r="BM74" s="141">
        <v>0</v>
      </c>
      <c r="BN74" s="141">
        <v>0</v>
      </c>
      <c r="BO74" s="141">
        <f>SUM(BP74,BU74,BY74,BZ74,CF74)</f>
        <v>0</v>
      </c>
      <c r="BP74" s="141">
        <f>SUM(BQ74:BT74)</f>
        <v>0</v>
      </c>
      <c r="BQ74" s="141">
        <v>0</v>
      </c>
      <c r="BR74" s="141">
        <v>0</v>
      </c>
      <c r="BS74" s="141">
        <v>0</v>
      </c>
      <c r="BT74" s="141">
        <v>0</v>
      </c>
      <c r="BU74" s="141">
        <f>SUM(BV74:BX74)</f>
        <v>0</v>
      </c>
      <c r="BV74" s="141">
        <v>0</v>
      </c>
      <c r="BW74" s="141">
        <v>0</v>
      </c>
      <c r="BX74" s="141">
        <v>0</v>
      </c>
      <c r="BY74" s="141">
        <v>0</v>
      </c>
      <c r="BZ74" s="141">
        <f>SUM(CA74:CD74)</f>
        <v>0</v>
      </c>
      <c r="CA74" s="141">
        <v>0</v>
      </c>
      <c r="CB74" s="141">
        <v>0</v>
      </c>
      <c r="CC74" s="141">
        <v>0</v>
      </c>
      <c r="CD74" s="141">
        <v>0</v>
      </c>
      <c r="CE74" s="141">
        <v>96243</v>
      </c>
      <c r="CF74" s="141">
        <v>0</v>
      </c>
      <c r="CG74" s="141">
        <v>0</v>
      </c>
      <c r="CH74" s="141">
        <f>SUM(BG74,+BO74,+CG74)</f>
        <v>0</v>
      </c>
      <c r="CI74" s="141">
        <f t="shared" si="62"/>
        <v>0</v>
      </c>
      <c r="CJ74" s="141">
        <f t="shared" si="62"/>
        <v>0</v>
      </c>
      <c r="CK74" s="141">
        <f t="shared" si="62"/>
        <v>0</v>
      </c>
      <c r="CL74" s="141">
        <f t="shared" si="62"/>
        <v>0</v>
      </c>
      <c r="CM74" s="141">
        <f t="shared" si="62"/>
        <v>0</v>
      </c>
      <c r="CN74" s="141">
        <f t="shared" si="62"/>
        <v>0</v>
      </c>
      <c r="CO74" s="141">
        <f t="shared" si="62"/>
        <v>0</v>
      </c>
      <c r="CP74" s="141">
        <f t="shared" si="62"/>
        <v>0</v>
      </c>
      <c r="CQ74" s="141">
        <f t="shared" si="62"/>
        <v>0</v>
      </c>
      <c r="CR74" s="141">
        <f t="shared" si="62"/>
        <v>0</v>
      </c>
      <c r="CS74" s="141">
        <f t="shared" si="63"/>
        <v>0</v>
      </c>
      <c r="CT74" s="141">
        <f t="shared" si="63"/>
        <v>0</v>
      </c>
      <c r="CU74" s="141">
        <f t="shared" si="63"/>
        <v>0</v>
      </c>
      <c r="CV74" s="141">
        <f t="shared" si="63"/>
        <v>0</v>
      </c>
      <c r="CW74" s="141">
        <f t="shared" si="63"/>
        <v>0</v>
      </c>
      <c r="CX74" s="141">
        <f t="shared" si="63"/>
        <v>0</v>
      </c>
      <c r="CY74" s="141">
        <f t="shared" si="63"/>
        <v>0</v>
      </c>
      <c r="CZ74" s="141">
        <f t="shared" si="63"/>
        <v>0</v>
      </c>
      <c r="DA74" s="141">
        <f t="shared" si="63"/>
        <v>0</v>
      </c>
      <c r="DB74" s="141">
        <f t="shared" si="63"/>
        <v>0</v>
      </c>
      <c r="DC74" s="141">
        <f t="shared" si="64"/>
        <v>0</v>
      </c>
      <c r="DD74" s="141">
        <f t="shared" si="64"/>
        <v>0</v>
      </c>
      <c r="DE74" s="141">
        <f t="shared" si="64"/>
        <v>0</v>
      </c>
      <c r="DF74" s="141">
        <f t="shared" si="64"/>
        <v>0</v>
      </c>
      <c r="DG74" s="141">
        <f t="shared" si="64"/>
        <v>479696</v>
      </c>
      <c r="DH74" s="141">
        <f t="shared" si="64"/>
        <v>0</v>
      </c>
      <c r="DI74" s="141">
        <f t="shared" si="64"/>
        <v>0</v>
      </c>
      <c r="DJ74" s="141">
        <f t="shared" si="64"/>
        <v>0</v>
      </c>
    </row>
    <row r="75" spans="1:114" ht="12" customHeight="1">
      <c r="A75" s="142" t="s">
        <v>89</v>
      </c>
      <c r="B75" s="140" t="s">
        <v>393</v>
      </c>
      <c r="C75" s="142" t="s">
        <v>463</v>
      </c>
      <c r="D75" s="141">
        <f>SUM(E75,+L75)</f>
        <v>595609</v>
      </c>
      <c r="E75" s="141">
        <f>SUM(F75:I75)+K75</f>
        <v>0</v>
      </c>
      <c r="F75" s="141">
        <v>0</v>
      </c>
      <c r="G75" s="141">
        <v>0</v>
      </c>
      <c r="H75" s="141">
        <v>0</v>
      </c>
      <c r="I75" s="141">
        <v>0</v>
      </c>
      <c r="J75" s="141"/>
      <c r="K75" s="141">
        <v>0</v>
      </c>
      <c r="L75" s="141">
        <v>595609</v>
      </c>
      <c r="M75" s="141">
        <f>SUM(N75,+U75)</f>
        <v>149492</v>
      </c>
      <c r="N75" s="141">
        <f>SUM(O75:R75)+T75</f>
        <v>0</v>
      </c>
      <c r="O75" s="141">
        <v>0</v>
      </c>
      <c r="P75" s="141">
        <v>0</v>
      </c>
      <c r="Q75" s="141">
        <v>0</v>
      </c>
      <c r="R75" s="141">
        <v>0</v>
      </c>
      <c r="S75" s="141"/>
      <c r="T75" s="141">
        <v>0</v>
      </c>
      <c r="U75" s="141">
        <v>149492</v>
      </c>
      <c r="V75" s="141">
        <f t="shared" si="61"/>
        <v>745101</v>
      </c>
      <c r="W75" s="141">
        <f t="shared" si="61"/>
        <v>0</v>
      </c>
      <c r="X75" s="141">
        <f t="shared" si="61"/>
        <v>0</v>
      </c>
      <c r="Y75" s="141">
        <f t="shared" si="61"/>
        <v>0</v>
      </c>
      <c r="Z75" s="141">
        <f t="shared" si="61"/>
        <v>0</v>
      </c>
      <c r="AA75" s="141">
        <f t="shared" si="61"/>
        <v>0</v>
      </c>
      <c r="AB75" s="141">
        <f t="shared" si="61"/>
        <v>0</v>
      </c>
      <c r="AC75" s="141">
        <f t="shared" si="61"/>
        <v>0</v>
      </c>
      <c r="AD75" s="141">
        <f t="shared" si="61"/>
        <v>745101</v>
      </c>
      <c r="AE75" s="141">
        <f>SUM(AF75,+AK75)</f>
        <v>0</v>
      </c>
      <c r="AF75" s="141">
        <f>SUM(AG75:AJ75)</f>
        <v>0</v>
      </c>
      <c r="AG75" s="141"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f>SUM(AN75,AS75,AW75,AX75,BD75)</f>
        <v>0</v>
      </c>
      <c r="AN75" s="141">
        <f>SUM(AO75:AR75)</f>
        <v>0</v>
      </c>
      <c r="AO75" s="141">
        <v>0</v>
      </c>
      <c r="AP75" s="141">
        <v>0</v>
      </c>
      <c r="AQ75" s="141">
        <v>0</v>
      </c>
      <c r="AR75" s="141">
        <v>0</v>
      </c>
      <c r="AS75" s="141">
        <f>SUM(AT75:AV75)</f>
        <v>0</v>
      </c>
      <c r="AT75" s="141">
        <v>0</v>
      </c>
      <c r="AU75" s="141">
        <v>0</v>
      </c>
      <c r="AV75" s="141">
        <v>0</v>
      </c>
      <c r="AW75" s="141">
        <v>0</v>
      </c>
      <c r="AX75" s="141">
        <f>SUM(AY75:BB75)</f>
        <v>0</v>
      </c>
      <c r="AY75" s="141">
        <v>0</v>
      </c>
      <c r="AZ75" s="141">
        <v>0</v>
      </c>
      <c r="BA75" s="141">
        <v>0</v>
      </c>
      <c r="BB75" s="141">
        <v>0</v>
      </c>
      <c r="BC75" s="141">
        <v>595609</v>
      </c>
      <c r="BD75" s="141">
        <v>0</v>
      </c>
      <c r="BE75" s="141">
        <v>0</v>
      </c>
      <c r="BF75" s="141">
        <f>SUM(AE75,+AM75,+BE75)</f>
        <v>0</v>
      </c>
      <c r="BG75" s="141">
        <f>SUM(BH75,+BM75)</f>
        <v>0</v>
      </c>
      <c r="BH75" s="141">
        <f>SUM(BI75:BL75)</f>
        <v>0</v>
      </c>
      <c r="BI75" s="141">
        <v>0</v>
      </c>
      <c r="BJ75" s="141">
        <v>0</v>
      </c>
      <c r="BK75" s="141">
        <v>0</v>
      </c>
      <c r="BL75" s="141">
        <v>0</v>
      </c>
      <c r="BM75" s="141">
        <v>0</v>
      </c>
      <c r="BN75" s="141">
        <v>0</v>
      </c>
      <c r="BO75" s="141">
        <f>SUM(BP75,BU75,BY75,BZ75,CF75)</f>
        <v>0</v>
      </c>
      <c r="BP75" s="141">
        <f>SUM(BQ75:BT75)</f>
        <v>0</v>
      </c>
      <c r="BQ75" s="141">
        <v>0</v>
      </c>
      <c r="BR75" s="141">
        <v>0</v>
      </c>
      <c r="BS75" s="141">
        <v>0</v>
      </c>
      <c r="BT75" s="141">
        <v>0</v>
      </c>
      <c r="BU75" s="141">
        <f>SUM(BV75:BX75)</f>
        <v>0</v>
      </c>
      <c r="BV75" s="141">
        <v>0</v>
      </c>
      <c r="BW75" s="141">
        <v>0</v>
      </c>
      <c r="BX75" s="141">
        <v>0</v>
      </c>
      <c r="BY75" s="141">
        <v>0</v>
      </c>
      <c r="BZ75" s="141">
        <f>SUM(CA75:CD75)</f>
        <v>0</v>
      </c>
      <c r="CA75" s="141">
        <v>0</v>
      </c>
      <c r="CB75" s="141">
        <v>0</v>
      </c>
      <c r="CC75" s="141">
        <v>0</v>
      </c>
      <c r="CD75" s="141">
        <v>0</v>
      </c>
      <c r="CE75" s="141">
        <v>149492</v>
      </c>
      <c r="CF75" s="141">
        <v>0</v>
      </c>
      <c r="CG75" s="141">
        <v>0</v>
      </c>
      <c r="CH75" s="141">
        <f>SUM(BG75,+BO75,+CG75)</f>
        <v>0</v>
      </c>
      <c r="CI75" s="141">
        <f t="shared" si="62"/>
        <v>0</v>
      </c>
      <c r="CJ75" s="141">
        <f t="shared" si="62"/>
        <v>0</v>
      </c>
      <c r="CK75" s="141">
        <f t="shared" si="62"/>
        <v>0</v>
      </c>
      <c r="CL75" s="141">
        <f t="shared" si="62"/>
        <v>0</v>
      </c>
      <c r="CM75" s="141">
        <f t="shared" si="62"/>
        <v>0</v>
      </c>
      <c r="CN75" s="141">
        <f t="shared" si="62"/>
        <v>0</v>
      </c>
      <c r="CO75" s="141">
        <f t="shared" si="62"/>
        <v>0</v>
      </c>
      <c r="CP75" s="141">
        <f t="shared" si="62"/>
        <v>0</v>
      </c>
      <c r="CQ75" s="141">
        <f t="shared" si="62"/>
        <v>0</v>
      </c>
      <c r="CR75" s="141">
        <f t="shared" si="62"/>
        <v>0</v>
      </c>
      <c r="CS75" s="141">
        <f t="shared" si="63"/>
        <v>0</v>
      </c>
      <c r="CT75" s="141">
        <f t="shared" si="63"/>
        <v>0</v>
      </c>
      <c r="CU75" s="141">
        <f t="shared" si="63"/>
        <v>0</v>
      </c>
      <c r="CV75" s="141">
        <f t="shared" si="63"/>
        <v>0</v>
      </c>
      <c r="CW75" s="141">
        <f t="shared" si="63"/>
        <v>0</v>
      </c>
      <c r="CX75" s="141">
        <f t="shared" si="63"/>
        <v>0</v>
      </c>
      <c r="CY75" s="141">
        <f t="shared" si="63"/>
        <v>0</v>
      </c>
      <c r="CZ75" s="141">
        <f t="shared" si="63"/>
        <v>0</v>
      </c>
      <c r="DA75" s="141">
        <f t="shared" si="63"/>
        <v>0</v>
      </c>
      <c r="DB75" s="141">
        <f t="shared" si="63"/>
        <v>0</v>
      </c>
      <c r="DC75" s="141">
        <f t="shared" si="64"/>
        <v>0</v>
      </c>
      <c r="DD75" s="141">
        <f t="shared" si="64"/>
        <v>0</v>
      </c>
      <c r="DE75" s="141">
        <f t="shared" si="64"/>
        <v>0</v>
      </c>
      <c r="DF75" s="141">
        <f t="shared" si="64"/>
        <v>0</v>
      </c>
      <c r="DG75" s="141">
        <f t="shared" si="64"/>
        <v>745101</v>
      </c>
      <c r="DH75" s="141">
        <f t="shared" si="64"/>
        <v>0</v>
      </c>
      <c r="DI75" s="141">
        <f t="shared" si="64"/>
        <v>0</v>
      </c>
      <c r="DJ75" s="141">
        <f t="shared" si="64"/>
        <v>0</v>
      </c>
    </row>
    <row r="76" spans="1:114" ht="12" customHeight="1">
      <c r="A76" s="142" t="s">
        <v>89</v>
      </c>
      <c r="B76" s="140" t="s">
        <v>394</v>
      </c>
      <c r="C76" s="142" t="s">
        <v>464</v>
      </c>
      <c r="D76" s="141">
        <f>SUM(E76,+L76)</f>
        <v>618649</v>
      </c>
      <c r="E76" s="141">
        <f>SUM(F76:I76)+K76</f>
        <v>107945</v>
      </c>
      <c r="F76" s="141">
        <v>0</v>
      </c>
      <c r="G76" s="141">
        <v>0</v>
      </c>
      <c r="H76" s="141">
        <v>0</v>
      </c>
      <c r="I76" s="141">
        <v>75536</v>
      </c>
      <c r="J76" s="141"/>
      <c r="K76" s="141">
        <v>32409</v>
      </c>
      <c r="L76" s="141">
        <v>510704</v>
      </c>
      <c r="M76" s="141">
        <f>SUM(N76,+U76)</f>
        <v>69198</v>
      </c>
      <c r="N76" s="141">
        <f>SUM(O76:R76)+T76</f>
        <v>8847</v>
      </c>
      <c r="O76" s="141">
        <v>0</v>
      </c>
      <c r="P76" s="141">
        <v>0</v>
      </c>
      <c r="Q76" s="141">
        <v>0</v>
      </c>
      <c r="R76" s="141">
        <v>8843</v>
      </c>
      <c r="S76" s="141"/>
      <c r="T76" s="141">
        <v>4</v>
      </c>
      <c r="U76" s="141">
        <v>60351</v>
      </c>
      <c r="V76" s="141">
        <f t="shared" si="61"/>
        <v>687847</v>
      </c>
      <c r="W76" s="141">
        <f t="shared" si="61"/>
        <v>116792</v>
      </c>
      <c r="X76" s="141">
        <f t="shared" si="61"/>
        <v>0</v>
      </c>
      <c r="Y76" s="141">
        <f t="shared" si="61"/>
        <v>0</v>
      </c>
      <c r="Z76" s="141">
        <f t="shared" si="61"/>
        <v>0</v>
      </c>
      <c r="AA76" s="141">
        <f t="shared" si="61"/>
        <v>84379</v>
      </c>
      <c r="AB76" s="141">
        <f t="shared" si="61"/>
        <v>0</v>
      </c>
      <c r="AC76" s="141">
        <f t="shared" si="61"/>
        <v>32413</v>
      </c>
      <c r="AD76" s="141">
        <f t="shared" si="61"/>
        <v>571055</v>
      </c>
      <c r="AE76" s="141">
        <f>SUM(AF76,+AK76)</f>
        <v>0</v>
      </c>
      <c r="AF76" s="141">
        <f>SUM(AG76:AJ76)</f>
        <v>0</v>
      </c>
      <c r="AG76" s="141"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f>SUM(AN76,AS76,AW76,AX76,BD76)</f>
        <v>576637</v>
      </c>
      <c r="AN76" s="141">
        <f>SUM(AO76:AR76)</f>
        <v>53606</v>
      </c>
      <c r="AO76" s="141">
        <v>53606</v>
      </c>
      <c r="AP76" s="141">
        <v>0</v>
      </c>
      <c r="AQ76" s="141">
        <v>0</v>
      </c>
      <c r="AR76" s="141">
        <v>0</v>
      </c>
      <c r="AS76" s="141">
        <f>SUM(AT76:AV76)</f>
        <v>137749</v>
      </c>
      <c r="AT76" s="141">
        <v>2541</v>
      </c>
      <c r="AU76" s="141">
        <v>135208</v>
      </c>
      <c r="AV76" s="141">
        <v>0</v>
      </c>
      <c r="AW76" s="141">
        <v>0</v>
      </c>
      <c r="AX76" s="141">
        <f>SUM(AY76:BB76)</f>
        <v>385282</v>
      </c>
      <c r="AY76" s="141">
        <v>127799</v>
      </c>
      <c r="AZ76" s="141">
        <v>127936</v>
      </c>
      <c r="BA76" s="141">
        <v>77066</v>
      </c>
      <c r="BB76" s="141">
        <v>52481</v>
      </c>
      <c r="BC76" s="141">
        <v>0</v>
      </c>
      <c r="BD76" s="141">
        <v>0</v>
      </c>
      <c r="BE76" s="141">
        <v>42012</v>
      </c>
      <c r="BF76" s="141">
        <f>SUM(AE76,+AM76,+BE76)</f>
        <v>618649</v>
      </c>
      <c r="BG76" s="141">
        <f>SUM(BH76,+BM76)</f>
        <v>0</v>
      </c>
      <c r="BH76" s="141">
        <f>SUM(BI76:BL76)</f>
        <v>0</v>
      </c>
      <c r="BI76" s="141">
        <v>0</v>
      </c>
      <c r="BJ76" s="141">
        <v>0</v>
      </c>
      <c r="BK76" s="141">
        <v>0</v>
      </c>
      <c r="BL76" s="141">
        <v>0</v>
      </c>
      <c r="BM76" s="141">
        <v>0</v>
      </c>
      <c r="BN76" s="141">
        <v>0</v>
      </c>
      <c r="BO76" s="141">
        <f>SUM(BP76,BU76,BY76,BZ76,CF76)</f>
        <v>68984</v>
      </c>
      <c r="BP76" s="141">
        <f>SUM(BQ76:BT76)</f>
        <v>7681</v>
      </c>
      <c r="BQ76" s="141">
        <v>7681</v>
      </c>
      <c r="BR76" s="141">
        <v>0</v>
      </c>
      <c r="BS76" s="141">
        <v>0</v>
      </c>
      <c r="BT76" s="141">
        <v>0</v>
      </c>
      <c r="BU76" s="141">
        <f>SUM(BV76:BX76)</f>
        <v>0</v>
      </c>
      <c r="BV76" s="141">
        <v>0</v>
      </c>
      <c r="BW76" s="141">
        <v>0</v>
      </c>
      <c r="BX76" s="141">
        <v>0</v>
      </c>
      <c r="BY76" s="141">
        <v>0</v>
      </c>
      <c r="BZ76" s="141">
        <f>SUM(CA76:CD76)</f>
        <v>61303</v>
      </c>
      <c r="CA76" s="141">
        <v>9428</v>
      </c>
      <c r="CB76" s="141">
        <v>49531</v>
      </c>
      <c r="CC76" s="141">
        <v>1404</v>
      </c>
      <c r="CD76" s="141">
        <v>940</v>
      </c>
      <c r="CE76" s="141">
        <v>0</v>
      </c>
      <c r="CF76" s="141">
        <v>0</v>
      </c>
      <c r="CG76" s="141">
        <v>214</v>
      </c>
      <c r="CH76" s="141">
        <f>SUM(BG76,+BO76,+CG76)</f>
        <v>69198</v>
      </c>
      <c r="CI76" s="141">
        <f t="shared" si="62"/>
        <v>0</v>
      </c>
      <c r="CJ76" s="141">
        <f t="shared" si="62"/>
        <v>0</v>
      </c>
      <c r="CK76" s="141">
        <f t="shared" si="62"/>
        <v>0</v>
      </c>
      <c r="CL76" s="141">
        <f t="shared" si="62"/>
        <v>0</v>
      </c>
      <c r="CM76" s="141">
        <f t="shared" si="62"/>
        <v>0</v>
      </c>
      <c r="CN76" s="141">
        <f t="shared" si="62"/>
        <v>0</v>
      </c>
      <c r="CO76" s="141">
        <f t="shared" si="62"/>
        <v>0</v>
      </c>
      <c r="CP76" s="141">
        <f t="shared" si="62"/>
        <v>0</v>
      </c>
      <c r="CQ76" s="141">
        <f t="shared" si="62"/>
        <v>645621</v>
      </c>
      <c r="CR76" s="141">
        <f t="shared" si="62"/>
        <v>61287</v>
      </c>
      <c r="CS76" s="141">
        <f t="shared" si="63"/>
        <v>61287</v>
      </c>
      <c r="CT76" s="141">
        <f t="shared" si="63"/>
        <v>0</v>
      </c>
      <c r="CU76" s="141">
        <f t="shared" si="63"/>
        <v>0</v>
      </c>
      <c r="CV76" s="141">
        <f t="shared" si="63"/>
        <v>0</v>
      </c>
      <c r="CW76" s="141">
        <f t="shared" si="63"/>
        <v>137749</v>
      </c>
      <c r="CX76" s="141">
        <f t="shared" si="63"/>
        <v>2541</v>
      </c>
      <c r="CY76" s="141">
        <f t="shared" si="63"/>
        <v>135208</v>
      </c>
      <c r="CZ76" s="141">
        <f t="shared" si="63"/>
        <v>0</v>
      </c>
      <c r="DA76" s="141">
        <f t="shared" si="63"/>
        <v>0</v>
      </c>
      <c r="DB76" s="141">
        <f t="shared" si="63"/>
        <v>446585</v>
      </c>
      <c r="DC76" s="141">
        <f t="shared" si="64"/>
        <v>137227</v>
      </c>
      <c r="DD76" s="141">
        <f t="shared" si="64"/>
        <v>177467</v>
      </c>
      <c r="DE76" s="141">
        <f t="shared" si="64"/>
        <v>78470</v>
      </c>
      <c r="DF76" s="141">
        <f t="shared" si="64"/>
        <v>53421</v>
      </c>
      <c r="DG76" s="141">
        <f t="shared" si="64"/>
        <v>0</v>
      </c>
      <c r="DH76" s="141">
        <f t="shared" si="64"/>
        <v>0</v>
      </c>
      <c r="DI76" s="141">
        <f t="shared" si="64"/>
        <v>42226</v>
      </c>
      <c r="DJ76" s="141">
        <f t="shared" si="64"/>
        <v>687847</v>
      </c>
    </row>
    <row r="77" spans="1:114" ht="12" customHeight="1">
      <c r="A77" s="142" t="s">
        <v>89</v>
      </c>
      <c r="B77" s="140" t="s">
        <v>395</v>
      </c>
      <c r="C77" s="142" t="s">
        <v>465</v>
      </c>
      <c r="D77" s="141">
        <f>SUM(E77,+L77)</f>
        <v>426159</v>
      </c>
      <c r="E77" s="141">
        <f>SUM(F77:I77)+K77</f>
        <v>21376</v>
      </c>
      <c r="F77" s="141">
        <v>0</v>
      </c>
      <c r="G77" s="141">
        <v>0</v>
      </c>
      <c r="H77" s="141">
        <v>0</v>
      </c>
      <c r="I77" s="141">
        <v>4815</v>
      </c>
      <c r="J77" s="141"/>
      <c r="K77" s="141">
        <v>16561</v>
      </c>
      <c r="L77" s="141">
        <v>404783</v>
      </c>
      <c r="M77" s="141">
        <f>SUM(N77,+U77)</f>
        <v>58757</v>
      </c>
      <c r="N77" s="141">
        <f>SUM(O77:R77)+T77</f>
        <v>9591</v>
      </c>
      <c r="O77" s="141">
        <v>0</v>
      </c>
      <c r="P77" s="141">
        <v>0</v>
      </c>
      <c r="Q77" s="141">
        <v>0</v>
      </c>
      <c r="R77" s="141">
        <v>9591</v>
      </c>
      <c r="S77" s="141"/>
      <c r="T77" s="141">
        <v>0</v>
      </c>
      <c r="U77" s="141">
        <v>49166</v>
      </c>
      <c r="V77" s="141">
        <f t="shared" si="61"/>
        <v>484916</v>
      </c>
      <c r="W77" s="141">
        <f t="shared" si="61"/>
        <v>30967</v>
      </c>
      <c r="X77" s="141">
        <f t="shared" si="61"/>
        <v>0</v>
      </c>
      <c r="Y77" s="141">
        <f t="shared" si="61"/>
        <v>0</v>
      </c>
      <c r="Z77" s="141">
        <f t="shared" si="61"/>
        <v>0</v>
      </c>
      <c r="AA77" s="141">
        <f t="shared" si="61"/>
        <v>14406</v>
      </c>
      <c r="AB77" s="141">
        <f t="shared" si="61"/>
        <v>0</v>
      </c>
      <c r="AC77" s="141">
        <f t="shared" si="61"/>
        <v>16561</v>
      </c>
      <c r="AD77" s="141">
        <f t="shared" si="61"/>
        <v>453949</v>
      </c>
      <c r="AE77" s="141">
        <f>SUM(AF77,+AK77)</f>
        <v>0</v>
      </c>
      <c r="AF77" s="141">
        <f>SUM(AG77:AJ77)</f>
        <v>0</v>
      </c>
      <c r="AG77" s="141"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19056</v>
      </c>
      <c r="AM77" s="141">
        <f>SUM(AN77,AS77,AW77,AX77,BD77)</f>
        <v>145280</v>
      </c>
      <c r="AN77" s="141">
        <f>SUM(AO77:AR77)</f>
        <v>36358</v>
      </c>
      <c r="AO77" s="141">
        <v>27243</v>
      </c>
      <c r="AP77" s="141">
        <v>9115</v>
      </c>
      <c r="AQ77" s="141">
        <v>0</v>
      </c>
      <c r="AR77" s="141">
        <v>0</v>
      </c>
      <c r="AS77" s="141">
        <f>SUM(AT77:AV77)</f>
        <v>6389</v>
      </c>
      <c r="AT77" s="141">
        <v>1465</v>
      </c>
      <c r="AU77" s="141">
        <v>4924</v>
      </c>
      <c r="AV77" s="141">
        <v>0</v>
      </c>
      <c r="AW77" s="141">
        <v>0</v>
      </c>
      <c r="AX77" s="141">
        <f>SUM(AY77:BB77)</f>
        <v>102533</v>
      </c>
      <c r="AY77" s="141">
        <v>70822</v>
      </c>
      <c r="AZ77" s="141">
        <v>23019</v>
      </c>
      <c r="BA77" s="141">
        <v>7929</v>
      </c>
      <c r="BB77" s="141">
        <v>763</v>
      </c>
      <c r="BC77" s="141">
        <v>255213</v>
      </c>
      <c r="BD77" s="141">
        <v>0</v>
      </c>
      <c r="BE77" s="141">
        <v>6610</v>
      </c>
      <c r="BF77" s="141">
        <f>SUM(AE77,+AM77,+BE77)</f>
        <v>151890</v>
      </c>
      <c r="BG77" s="141">
        <f>SUM(BH77,+BM77)</f>
        <v>0</v>
      </c>
      <c r="BH77" s="141">
        <f>SUM(BI77:BL77)</f>
        <v>0</v>
      </c>
      <c r="BI77" s="141">
        <v>0</v>
      </c>
      <c r="BJ77" s="141">
        <v>0</v>
      </c>
      <c r="BK77" s="141">
        <v>0</v>
      </c>
      <c r="BL77" s="141">
        <v>0</v>
      </c>
      <c r="BM77" s="141">
        <v>0</v>
      </c>
      <c r="BN77" s="141">
        <v>0</v>
      </c>
      <c r="BO77" s="141">
        <f>SUM(BP77,BU77,BY77,BZ77,CF77)</f>
        <v>25264</v>
      </c>
      <c r="BP77" s="141">
        <f>SUM(BQ77:BT77)</f>
        <v>13621</v>
      </c>
      <c r="BQ77" s="141">
        <v>13621</v>
      </c>
      <c r="BR77" s="141">
        <v>0</v>
      </c>
      <c r="BS77" s="141">
        <v>0</v>
      </c>
      <c r="BT77" s="141">
        <v>0</v>
      </c>
      <c r="BU77" s="141">
        <f>SUM(BV77:BX77)</f>
        <v>0</v>
      </c>
      <c r="BV77" s="141">
        <v>0</v>
      </c>
      <c r="BW77" s="141">
        <v>0</v>
      </c>
      <c r="BX77" s="141">
        <v>0</v>
      </c>
      <c r="BY77" s="141">
        <v>0</v>
      </c>
      <c r="BZ77" s="141">
        <f>SUM(CA77:CD77)</f>
        <v>11643</v>
      </c>
      <c r="CA77" s="141">
        <v>11643</v>
      </c>
      <c r="CB77" s="141">
        <v>0</v>
      </c>
      <c r="CC77" s="141">
        <v>0</v>
      </c>
      <c r="CD77" s="141">
        <v>0</v>
      </c>
      <c r="CE77" s="141">
        <v>32920</v>
      </c>
      <c r="CF77" s="141">
        <v>0</v>
      </c>
      <c r="CG77" s="141">
        <v>573</v>
      </c>
      <c r="CH77" s="141">
        <f>SUM(BG77,+BO77,+CG77)</f>
        <v>25837</v>
      </c>
      <c r="CI77" s="141">
        <f t="shared" si="62"/>
        <v>0</v>
      </c>
      <c r="CJ77" s="141">
        <f t="shared" si="62"/>
        <v>0</v>
      </c>
      <c r="CK77" s="141">
        <f t="shared" si="62"/>
        <v>0</v>
      </c>
      <c r="CL77" s="141">
        <f t="shared" si="62"/>
        <v>0</v>
      </c>
      <c r="CM77" s="141">
        <f t="shared" si="62"/>
        <v>0</v>
      </c>
      <c r="CN77" s="141">
        <f t="shared" si="62"/>
        <v>0</v>
      </c>
      <c r="CO77" s="141">
        <f t="shared" si="62"/>
        <v>0</v>
      </c>
      <c r="CP77" s="141">
        <f t="shared" si="62"/>
        <v>19056</v>
      </c>
      <c r="CQ77" s="141">
        <f t="shared" si="62"/>
        <v>170544</v>
      </c>
      <c r="CR77" s="141">
        <f t="shared" si="62"/>
        <v>49979</v>
      </c>
      <c r="CS77" s="141">
        <f t="shared" si="63"/>
        <v>40864</v>
      </c>
      <c r="CT77" s="141">
        <f t="shared" si="63"/>
        <v>9115</v>
      </c>
      <c r="CU77" s="141">
        <f t="shared" si="63"/>
        <v>0</v>
      </c>
      <c r="CV77" s="141">
        <f t="shared" si="63"/>
        <v>0</v>
      </c>
      <c r="CW77" s="141">
        <f t="shared" si="63"/>
        <v>6389</v>
      </c>
      <c r="CX77" s="141">
        <f t="shared" si="63"/>
        <v>1465</v>
      </c>
      <c r="CY77" s="141">
        <f t="shared" si="63"/>
        <v>4924</v>
      </c>
      <c r="CZ77" s="141">
        <f t="shared" si="63"/>
        <v>0</v>
      </c>
      <c r="DA77" s="141">
        <f t="shared" si="63"/>
        <v>0</v>
      </c>
      <c r="DB77" s="141">
        <f t="shared" si="63"/>
        <v>114176</v>
      </c>
      <c r="DC77" s="141">
        <f t="shared" si="64"/>
        <v>82465</v>
      </c>
      <c r="DD77" s="141">
        <f t="shared" si="64"/>
        <v>23019</v>
      </c>
      <c r="DE77" s="141">
        <f t="shared" si="64"/>
        <v>7929</v>
      </c>
      <c r="DF77" s="141">
        <f t="shared" si="64"/>
        <v>763</v>
      </c>
      <c r="DG77" s="141">
        <f t="shared" si="64"/>
        <v>288133</v>
      </c>
      <c r="DH77" s="141">
        <f t="shared" si="64"/>
        <v>0</v>
      </c>
      <c r="DI77" s="141">
        <f t="shared" si="64"/>
        <v>7183</v>
      </c>
      <c r="DJ77" s="141">
        <f t="shared" si="64"/>
        <v>177727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530</v>
      </c>
      <c r="B7" s="140" t="s">
        <v>527</v>
      </c>
      <c r="C7" s="139" t="s">
        <v>529</v>
      </c>
      <c r="D7" s="141">
        <f aca="true" t="shared" si="0" ref="D7:AI7">SUM(D8:D30)</f>
        <v>2546016</v>
      </c>
      <c r="E7" s="141">
        <f t="shared" si="0"/>
        <v>6148739</v>
      </c>
      <c r="F7" s="141">
        <f t="shared" si="0"/>
        <v>34125</v>
      </c>
      <c r="G7" s="141">
        <f t="shared" si="0"/>
        <v>0</v>
      </c>
      <c r="H7" s="141">
        <f t="shared" si="0"/>
        <v>506900</v>
      </c>
      <c r="I7" s="141">
        <f t="shared" si="0"/>
        <v>4236267</v>
      </c>
      <c r="J7" s="141">
        <f t="shared" si="0"/>
        <v>20389365</v>
      </c>
      <c r="K7" s="141">
        <f t="shared" si="0"/>
        <v>1371447</v>
      </c>
      <c r="L7" s="141">
        <f t="shared" si="0"/>
        <v>-3602723</v>
      </c>
      <c r="M7" s="141">
        <f t="shared" si="0"/>
        <v>179207</v>
      </c>
      <c r="N7" s="141">
        <f t="shared" si="0"/>
        <v>333448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134700</v>
      </c>
      <c r="S7" s="141">
        <f t="shared" si="0"/>
        <v>4506967</v>
      </c>
      <c r="T7" s="141">
        <f t="shared" si="0"/>
        <v>198748</v>
      </c>
      <c r="U7" s="141">
        <f t="shared" si="0"/>
        <v>-154241</v>
      </c>
      <c r="V7" s="141">
        <f t="shared" si="0"/>
        <v>2725223</v>
      </c>
      <c r="W7" s="141">
        <f t="shared" si="0"/>
        <v>6482187</v>
      </c>
      <c r="X7" s="141">
        <f t="shared" si="0"/>
        <v>34125</v>
      </c>
      <c r="Y7" s="141">
        <f t="shared" si="0"/>
        <v>0</v>
      </c>
      <c r="Z7" s="141">
        <f t="shared" si="0"/>
        <v>506900</v>
      </c>
      <c r="AA7" s="141">
        <f t="shared" si="0"/>
        <v>4370967</v>
      </c>
      <c r="AB7" s="141">
        <f t="shared" si="0"/>
        <v>24896332</v>
      </c>
      <c r="AC7" s="141">
        <f t="shared" si="0"/>
        <v>1570195</v>
      </c>
      <c r="AD7" s="141">
        <f t="shared" si="0"/>
        <v>-3756964</v>
      </c>
      <c r="AE7" s="141">
        <f t="shared" si="0"/>
        <v>1253962</v>
      </c>
      <c r="AF7" s="141">
        <f t="shared" si="0"/>
        <v>1232349</v>
      </c>
      <c r="AG7" s="141">
        <f t="shared" si="0"/>
        <v>0</v>
      </c>
      <c r="AH7" s="141">
        <f t="shared" si="0"/>
        <v>1130454</v>
      </c>
      <c r="AI7" s="141">
        <f t="shared" si="0"/>
        <v>51895</v>
      </c>
      <c r="AJ7" s="141">
        <f aca="true" t="shared" si="1" ref="AJ7:BO7">SUM(AJ8:AJ30)</f>
        <v>50000</v>
      </c>
      <c r="AK7" s="141">
        <f t="shared" si="1"/>
        <v>21613</v>
      </c>
      <c r="AL7" s="141">
        <f t="shared" si="1"/>
        <v>0</v>
      </c>
      <c r="AM7" s="141">
        <f t="shared" si="1"/>
        <v>19913161</v>
      </c>
      <c r="AN7" s="141">
        <f t="shared" si="1"/>
        <v>2774596</v>
      </c>
      <c r="AO7" s="141">
        <f t="shared" si="1"/>
        <v>2101591</v>
      </c>
      <c r="AP7" s="141">
        <f t="shared" si="1"/>
        <v>105053</v>
      </c>
      <c r="AQ7" s="141">
        <f t="shared" si="1"/>
        <v>548989</v>
      </c>
      <c r="AR7" s="141">
        <f t="shared" si="1"/>
        <v>18963</v>
      </c>
      <c r="AS7" s="141">
        <f t="shared" si="1"/>
        <v>7170870</v>
      </c>
      <c r="AT7" s="141">
        <f t="shared" si="1"/>
        <v>21704</v>
      </c>
      <c r="AU7" s="141">
        <f t="shared" si="1"/>
        <v>7062617</v>
      </c>
      <c r="AV7" s="141">
        <f t="shared" si="1"/>
        <v>86549</v>
      </c>
      <c r="AW7" s="141">
        <f t="shared" si="1"/>
        <v>8155</v>
      </c>
      <c r="AX7" s="141">
        <f t="shared" si="1"/>
        <v>9959540</v>
      </c>
      <c r="AY7" s="141">
        <f t="shared" si="1"/>
        <v>1387596</v>
      </c>
      <c r="AZ7" s="141">
        <f t="shared" si="1"/>
        <v>6079073</v>
      </c>
      <c r="BA7" s="141">
        <f t="shared" si="1"/>
        <v>2112181</v>
      </c>
      <c r="BB7" s="141">
        <f t="shared" si="1"/>
        <v>380690</v>
      </c>
      <c r="BC7" s="141">
        <f t="shared" si="1"/>
        <v>0</v>
      </c>
      <c r="BD7" s="141">
        <f t="shared" si="1"/>
        <v>0</v>
      </c>
      <c r="BE7" s="141">
        <f t="shared" si="1"/>
        <v>1768258</v>
      </c>
      <c r="BF7" s="141">
        <f t="shared" si="1"/>
        <v>22935381</v>
      </c>
      <c r="BG7" s="141">
        <f t="shared" si="1"/>
        <v>96506</v>
      </c>
      <c r="BH7" s="141">
        <f t="shared" si="1"/>
        <v>96506</v>
      </c>
      <c r="BI7" s="141">
        <f t="shared" si="1"/>
        <v>0</v>
      </c>
      <c r="BJ7" s="141">
        <f t="shared" si="1"/>
        <v>96506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3386665</v>
      </c>
      <c r="BP7" s="141">
        <f aca="true" t="shared" si="2" ref="BP7:CU7">SUM(BP8:BP30)</f>
        <v>898129</v>
      </c>
      <c r="BQ7" s="141">
        <f t="shared" si="2"/>
        <v>613617</v>
      </c>
      <c r="BR7" s="141">
        <f t="shared" si="2"/>
        <v>0</v>
      </c>
      <c r="BS7" s="141">
        <f t="shared" si="2"/>
        <v>284512</v>
      </c>
      <c r="BT7" s="141">
        <f t="shared" si="2"/>
        <v>0</v>
      </c>
      <c r="BU7" s="141">
        <f t="shared" si="2"/>
        <v>1153074</v>
      </c>
      <c r="BV7" s="141">
        <f t="shared" si="2"/>
        <v>1133</v>
      </c>
      <c r="BW7" s="141">
        <f t="shared" si="2"/>
        <v>1139692</v>
      </c>
      <c r="BX7" s="141">
        <f t="shared" si="2"/>
        <v>12249</v>
      </c>
      <c r="BY7" s="141">
        <f t="shared" si="2"/>
        <v>0</v>
      </c>
      <c r="BZ7" s="141">
        <f t="shared" si="2"/>
        <v>1335462</v>
      </c>
      <c r="CA7" s="141">
        <f t="shared" si="2"/>
        <v>72504</v>
      </c>
      <c r="CB7" s="141">
        <f t="shared" si="2"/>
        <v>756474</v>
      </c>
      <c r="CC7" s="141">
        <f t="shared" si="2"/>
        <v>47762</v>
      </c>
      <c r="CD7" s="141">
        <f t="shared" si="2"/>
        <v>458722</v>
      </c>
      <c r="CE7" s="141">
        <f t="shared" si="2"/>
        <v>0</v>
      </c>
      <c r="CF7" s="141">
        <f t="shared" si="2"/>
        <v>0</v>
      </c>
      <c r="CG7" s="141">
        <f t="shared" si="2"/>
        <v>1203003</v>
      </c>
      <c r="CH7" s="141">
        <f t="shared" si="2"/>
        <v>4686174</v>
      </c>
      <c r="CI7" s="141">
        <f t="shared" si="2"/>
        <v>1350468</v>
      </c>
      <c r="CJ7" s="141">
        <f t="shared" si="2"/>
        <v>1328855</v>
      </c>
      <c r="CK7" s="141">
        <f t="shared" si="2"/>
        <v>0</v>
      </c>
      <c r="CL7" s="141">
        <f t="shared" si="2"/>
        <v>1226960</v>
      </c>
      <c r="CM7" s="141">
        <f t="shared" si="2"/>
        <v>51895</v>
      </c>
      <c r="CN7" s="141">
        <f t="shared" si="2"/>
        <v>50000</v>
      </c>
      <c r="CO7" s="141">
        <f t="shared" si="2"/>
        <v>21613</v>
      </c>
      <c r="CP7" s="141">
        <f t="shared" si="2"/>
        <v>0</v>
      </c>
      <c r="CQ7" s="141">
        <f t="shared" si="2"/>
        <v>23299826</v>
      </c>
      <c r="CR7" s="141">
        <f t="shared" si="2"/>
        <v>3672725</v>
      </c>
      <c r="CS7" s="141">
        <f t="shared" si="2"/>
        <v>2715208</v>
      </c>
      <c r="CT7" s="141">
        <f t="shared" si="2"/>
        <v>105053</v>
      </c>
      <c r="CU7" s="141">
        <f t="shared" si="2"/>
        <v>833501</v>
      </c>
      <c r="CV7" s="141">
        <f aca="true" t="shared" si="3" ref="CV7:DJ7">SUM(CV8:CV30)</f>
        <v>18963</v>
      </c>
      <c r="CW7" s="141">
        <f t="shared" si="3"/>
        <v>8323944</v>
      </c>
      <c r="CX7" s="141">
        <f t="shared" si="3"/>
        <v>22837</v>
      </c>
      <c r="CY7" s="141">
        <f t="shared" si="3"/>
        <v>8202309</v>
      </c>
      <c r="CZ7" s="141">
        <f t="shared" si="3"/>
        <v>98798</v>
      </c>
      <c r="DA7" s="141">
        <f t="shared" si="3"/>
        <v>8155</v>
      </c>
      <c r="DB7" s="141">
        <f t="shared" si="3"/>
        <v>11295002</v>
      </c>
      <c r="DC7" s="141">
        <f t="shared" si="3"/>
        <v>1460100</v>
      </c>
      <c r="DD7" s="141">
        <f t="shared" si="3"/>
        <v>6835547</v>
      </c>
      <c r="DE7" s="141">
        <f t="shared" si="3"/>
        <v>2159943</v>
      </c>
      <c r="DF7" s="141">
        <f t="shared" si="3"/>
        <v>839412</v>
      </c>
      <c r="DG7" s="141">
        <f t="shared" si="3"/>
        <v>0</v>
      </c>
      <c r="DH7" s="141">
        <f t="shared" si="3"/>
        <v>0</v>
      </c>
      <c r="DI7" s="141">
        <f t="shared" si="3"/>
        <v>2971261</v>
      </c>
      <c r="DJ7" s="141">
        <f t="shared" si="3"/>
        <v>27621555</v>
      </c>
    </row>
    <row r="8" spans="1:114" ht="12" customHeight="1">
      <c r="A8" s="142" t="s">
        <v>89</v>
      </c>
      <c r="B8" s="140" t="s">
        <v>468</v>
      </c>
      <c r="C8" s="142" t="s">
        <v>491</v>
      </c>
      <c r="D8" s="141">
        <f>SUM(E8,+L8)</f>
        <v>379939</v>
      </c>
      <c r="E8" s="141">
        <f>SUM(F8:I8)+K8</f>
        <v>360866</v>
      </c>
      <c r="F8" s="141">
        <v>0</v>
      </c>
      <c r="G8" s="141">
        <v>0</v>
      </c>
      <c r="H8" s="141">
        <v>0</v>
      </c>
      <c r="I8" s="141">
        <v>309545</v>
      </c>
      <c r="J8" s="141">
        <v>732754</v>
      </c>
      <c r="K8" s="141">
        <v>51321</v>
      </c>
      <c r="L8" s="141">
        <v>19073</v>
      </c>
      <c r="M8" s="141">
        <f>SUM(N8,+U8)</f>
        <v>76149</v>
      </c>
      <c r="N8" s="141">
        <f>SUM(O8:R8)+T8</f>
        <v>63641</v>
      </c>
      <c r="O8" s="141">
        <v>0</v>
      </c>
      <c r="P8" s="141">
        <v>0</v>
      </c>
      <c r="Q8" s="141">
        <v>0</v>
      </c>
      <c r="R8" s="141">
        <v>29984</v>
      </c>
      <c r="S8" s="141">
        <v>166376</v>
      </c>
      <c r="T8" s="141">
        <v>33657</v>
      </c>
      <c r="U8" s="141">
        <v>12508</v>
      </c>
      <c r="V8" s="141">
        <f aca="true" t="shared" si="4" ref="V8:AD8">+SUM(D8,M8)</f>
        <v>456088</v>
      </c>
      <c r="W8" s="141">
        <f t="shared" si="4"/>
        <v>424507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339529</v>
      </c>
      <c r="AB8" s="141">
        <f t="shared" si="4"/>
        <v>899130</v>
      </c>
      <c r="AC8" s="141">
        <f t="shared" si="4"/>
        <v>84978</v>
      </c>
      <c r="AD8" s="141">
        <f t="shared" si="4"/>
        <v>31581</v>
      </c>
      <c r="AE8" s="141">
        <f>SUM(AF8,+AK8)</f>
        <v>81105</v>
      </c>
      <c r="AF8" s="141">
        <f>SUM(AG8:AJ8)</f>
        <v>81105</v>
      </c>
      <c r="AG8" s="141">
        <v>0</v>
      </c>
      <c r="AH8" s="141">
        <v>81105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1031588</v>
      </c>
      <c r="AN8" s="141">
        <f>SUM(AO8:AR8)</f>
        <v>331573</v>
      </c>
      <c r="AO8" s="141">
        <v>238092</v>
      </c>
      <c r="AP8" s="141">
        <v>0</v>
      </c>
      <c r="AQ8" s="141">
        <v>93481</v>
      </c>
      <c r="AR8" s="141">
        <v>0</v>
      </c>
      <c r="AS8" s="141">
        <f>SUM(AT8:AV8)</f>
        <v>34173</v>
      </c>
      <c r="AT8" s="141">
        <v>0</v>
      </c>
      <c r="AU8" s="141">
        <v>34173</v>
      </c>
      <c r="AV8" s="141">
        <v>0</v>
      </c>
      <c r="AW8" s="141">
        <v>0</v>
      </c>
      <c r="AX8" s="141">
        <f>SUM(AY8:BB8)</f>
        <v>665842</v>
      </c>
      <c r="AY8" s="141">
        <v>361804</v>
      </c>
      <c r="AZ8" s="141">
        <v>148454</v>
      </c>
      <c r="BA8" s="141">
        <v>123478</v>
      </c>
      <c r="BB8" s="141">
        <v>32106</v>
      </c>
      <c r="BC8" s="141"/>
      <c r="BD8" s="141">
        <v>0</v>
      </c>
      <c r="BE8" s="141">
        <v>0</v>
      </c>
      <c r="BF8" s="141">
        <f>SUM(AE8,+AM8,+BE8)</f>
        <v>1112693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242525</v>
      </c>
      <c r="BP8" s="141">
        <f>SUM(BQ8:BT8)</f>
        <v>110525</v>
      </c>
      <c r="BQ8" s="141">
        <v>79364</v>
      </c>
      <c r="BR8" s="141">
        <v>0</v>
      </c>
      <c r="BS8" s="141">
        <v>31161</v>
      </c>
      <c r="BT8" s="141">
        <v>0</v>
      </c>
      <c r="BU8" s="141">
        <f>SUM(BV8:BX8)</f>
        <v>29432</v>
      </c>
      <c r="BV8" s="141">
        <v>0</v>
      </c>
      <c r="BW8" s="141">
        <v>29432</v>
      </c>
      <c r="BX8" s="141">
        <v>0</v>
      </c>
      <c r="BY8" s="141">
        <v>0</v>
      </c>
      <c r="BZ8" s="141">
        <f>SUM(CA8:CD8)</f>
        <v>102568</v>
      </c>
      <c r="CA8" s="141">
        <v>30964</v>
      </c>
      <c r="CB8" s="141">
        <v>60752</v>
      </c>
      <c r="CC8" s="141">
        <v>5717</v>
      </c>
      <c r="CD8" s="141">
        <v>5135</v>
      </c>
      <c r="CE8" s="141"/>
      <c r="CF8" s="141">
        <v>0</v>
      </c>
      <c r="CG8" s="141">
        <v>0</v>
      </c>
      <c r="CH8" s="141">
        <f>SUM(BG8,+BO8,+CG8)</f>
        <v>242525</v>
      </c>
      <c r="CI8" s="141">
        <f aca="true" t="shared" si="5" ref="CI8:DJ8">SUM(AE8,+BG8)</f>
        <v>81105</v>
      </c>
      <c r="CJ8" s="141">
        <f t="shared" si="5"/>
        <v>81105</v>
      </c>
      <c r="CK8" s="141">
        <f t="shared" si="5"/>
        <v>0</v>
      </c>
      <c r="CL8" s="141">
        <f t="shared" si="5"/>
        <v>81105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1274113</v>
      </c>
      <c r="CR8" s="141">
        <f t="shared" si="5"/>
        <v>442098</v>
      </c>
      <c r="CS8" s="141">
        <f t="shared" si="5"/>
        <v>317456</v>
      </c>
      <c r="CT8" s="141">
        <f t="shared" si="5"/>
        <v>0</v>
      </c>
      <c r="CU8" s="141">
        <f t="shared" si="5"/>
        <v>124642</v>
      </c>
      <c r="CV8" s="141">
        <f t="shared" si="5"/>
        <v>0</v>
      </c>
      <c r="CW8" s="141">
        <f t="shared" si="5"/>
        <v>63605</v>
      </c>
      <c r="CX8" s="141">
        <f t="shared" si="5"/>
        <v>0</v>
      </c>
      <c r="CY8" s="141">
        <f t="shared" si="5"/>
        <v>63605</v>
      </c>
      <c r="CZ8" s="141">
        <f t="shared" si="5"/>
        <v>0</v>
      </c>
      <c r="DA8" s="141">
        <f t="shared" si="5"/>
        <v>0</v>
      </c>
      <c r="DB8" s="141">
        <f t="shared" si="5"/>
        <v>768410</v>
      </c>
      <c r="DC8" s="141">
        <f t="shared" si="5"/>
        <v>392768</v>
      </c>
      <c r="DD8" s="141">
        <f t="shared" si="5"/>
        <v>209206</v>
      </c>
      <c r="DE8" s="141">
        <f t="shared" si="5"/>
        <v>129195</v>
      </c>
      <c r="DF8" s="141">
        <f t="shared" si="5"/>
        <v>37241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1355218</v>
      </c>
    </row>
    <row r="9" spans="1:114" ht="12" customHeight="1">
      <c r="A9" s="142" t="s">
        <v>89</v>
      </c>
      <c r="B9" s="140" t="s">
        <v>469</v>
      </c>
      <c r="C9" s="142" t="s">
        <v>492</v>
      </c>
      <c r="D9" s="141">
        <f aca="true" t="shared" si="6" ref="D9:D30">SUM(E9,+L9)</f>
        <v>155725</v>
      </c>
      <c r="E9" s="141">
        <f aca="true" t="shared" si="7" ref="E9:E30">SUM(F9:I9)+K9</f>
        <v>59901</v>
      </c>
      <c r="F9" s="141">
        <v>0</v>
      </c>
      <c r="G9" s="141">
        <v>0</v>
      </c>
      <c r="H9" s="141">
        <v>0</v>
      </c>
      <c r="I9" s="141">
        <v>59871</v>
      </c>
      <c r="J9" s="141">
        <v>1425399</v>
      </c>
      <c r="K9" s="141">
        <v>30</v>
      </c>
      <c r="L9" s="141">
        <v>95824</v>
      </c>
      <c r="M9" s="141">
        <f aca="true" t="shared" si="8" ref="M9:M30">SUM(N9,+U9)</f>
        <v>21658</v>
      </c>
      <c r="N9" s="141">
        <f aca="true" t="shared" si="9" ref="N9:N30">SUM(O9:R9)+T9</f>
        <v>8218</v>
      </c>
      <c r="O9" s="141">
        <v>0</v>
      </c>
      <c r="P9" s="141">
        <v>0</v>
      </c>
      <c r="Q9" s="141">
        <v>0</v>
      </c>
      <c r="R9" s="141">
        <v>8200</v>
      </c>
      <c r="S9" s="141">
        <v>198801</v>
      </c>
      <c r="T9" s="141">
        <v>18</v>
      </c>
      <c r="U9" s="141">
        <v>13440</v>
      </c>
      <c r="V9" s="141">
        <f aca="true" t="shared" si="10" ref="V9:V30">+SUM(D9,M9)</f>
        <v>177383</v>
      </c>
      <c r="W9" s="141">
        <f aca="true" t="shared" si="11" ref="W9:W30">+SUM(E9,N9)</f>
        <v>68119</v>
      </c>
      <c r="X9" s="141">
        <f aca="true" t="shared" si="12" ref="X9:X30">+SUM(F9,O9)</f>
        <v>0</v>
      </c>
      <c r="Y9" s="141">
        <f aca="true" t="shared" si="13" ref="Y9:Y30">+SUM(G9,P9)</f>
        <v>0</v>
      </c>
      <c r="Z9" s="141">
        <f aca="true" t="shared" si="14" ref="Z9:Z30">+SUM(H9,Q9)</f>
        <v>0</v>
      </c>
      <c r="AA9" s="141">
        <f aca="true" t="shared" si="15" ref="AA9:AA30">+SUM(I9,R9)</f>
        <v>68071</v>
      </c>
      <c r="AB9" s="141">
        <f aca="true" t="shared" si="16" ref="AB9:AB30">+SUM(J9,S9)</f>
        <v>1624200</v>
      </c>
      <c r="AC9" s="141">
        <f aca="true" t="shared" si="17" ref="AC9:AC30">+SUM(K9,T9)</f>
        <v>48</v>
      </c>
      <c r="AD9" s="141">
        <f aca="true" t="shared" si="18" ref="AD9:AD30">+SUM(L9,U9)</f>
        <v>109264</v>
      </c>
      <c r="AE9" s="141">
        <f aca="true" t="shared" si="19" ref="AE9:AE30">SUM(AF9,+AK9)</f>
        <v>0</v>
      </c>
      <c r="AF9" s="141">
        <f aca="true" t="shared" si="20" ref="AF9:AF30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30">SUM(AN9,AS9,AW9,AX9,BD9)</f>
        <v>1313478</v>
      </c>
      <c r="AN9" s="141">
        <f aca="true" t="shared" si="22" ref="AN9:AN30">SUM(AO9:AR9)</f>
        <v>321068</v>
      </c>
      <c r="AO9" s="141">
        <v>321068</v>
      </c>
      <c r="AP9" s="141">
        <v>0</v>
      </c>
      <c r="AQ9" s="141">
        <v>0</v>
      </c>
      <c r="AR9" s="141">
        <v>0</v>
      </c>
      <c r="AS9" s="141">
        <f aca="true" t="shared" si="23" ref="AS9:AS30">SUM(AT9:AV9)</f>
        <v>240075</v>
      </c>
      <c r="AT9" s="141">
        <v>14511</v>
      </c>
      <c r="AU9" s="141">
        <v>225564</v>
      </c>
      <c r="AV9" s="141">
        <v>0</v>
      </c>
      <c r="AW9" s="141">
        <v>0</v>
      </c>
      <c r="AX9" s="141">
        <f aca="true" t="shared" si="24" ref="AX9:AX30">SUM(AY9:BB9)</f>
        <v>752335</v>
      </c>
      <c r="AY9" s="141">
        <v>303230</v>
      </c>
      <c r="AZ9" s="141">
        <v>181788</v>
      </c>
      <c r="BA9" s="141">
        <v>267317</v>
      </c>
      <c r="BB9" s="141">
        <v>0</v>
      </c>
      <c r="BC9" s="141"/>
      <c r="BD9" s="141">
        <v>0</v>
      </c>
      <c r="BE9" s="141">
        <v>267646</v>
      </c>
      <c r="BF9" s="141">
        <f aca="true" t="shared" si="25" ref="BF9:BF30">SUM(AE9,+AM9,+BE9)</f>
        <v>1581124</v>
      </c>
      <c r="BG9" s="141">
        <f aca="true" t="shared" si="26" ref="BG9:BG30">SUM(BH9,+BM9)</f>
        <v>0</v>
      </c>
      <c r="BH9" s="141">
        <f aca="true" t="shared" si="27" ref="BH9:BH3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30">SUM(BP9,BU9,BY9,BZ9,CF9)</f>
        <v>177116</v>
      </c>
      <c r="BP9" s="141">
        <f aca="true" t="shared" si="29" ref="BP9:BP30">SUM(BQ9:BT9)</f>
        <v>42764</v>
      </c>
      <c r="BQ9" s="141">
        <v>42764</v>
      </c>
      <c r="BR9" s="141">
        <v>0</v>
      </c>
      <c r="BS9" s="141">
        <v>0</v>
      </c>
      <c r="BT9" s="141">
        <v>0</v>
      </c>
      <c r="BU9" s="141">
        <f aca="true" t="shared" si="30" ref="BU9:BU30">SUM(BV9:BX9)</f>
        <v>84384</v>
      </c>
      <c r="BV9" s="141">
        <v>1133</v>
      </c>
      <c r="BW9" s="141">
        <v>83251</v>
      </c>
      <c r="BX9" s="141">
        <v>0</v>
      </c>
      <c r="BY9" s="141">
        <v>0</v>
      </c>
      <c r="BZ9" s="141">
        <f aca="true" t="shared" si="31" ref="BZ9:BZ30">SUM(CA9:CD9)</f>
        <v>49968</v>
      </c>
      <c r="CA9" s="141">
        <v>20840</v>
      </c>
      <c r="CB9" s="141">
        <v>8110</v>
      </c>
      <c r="CC9" s="141">
        <v>21018</v>
      </c>
      <c r="CD9" s="141">
        <v>0</v>
      </c>
      <c r="CE9" s="141"/>
      <c r="CF9" s="141">
        <v>0</v>
      </c>
      <c r="CG9" s="141">
        <v>43343</v>
      </c>
      <c r="CH9" s="141">
        <f aca="true" t="shared" si="32" ref="CH9:CH30">SUM(BG9,+BO9,+CG9)</f>
        <v>220459</v>
      </c>
      <c r="CI9" s="141">
        <f aca="true" t="shared" si="33" ref="CI9:CI30">SUM(AE9,+BG9)</f>
        <v>0</v>
      </c>
      <c r="CJ9" s="141">
        <f aca="true" t="shared" si="34" ref="CJ9:CJ30">SUM(AF9,+BH9)</f>
        <v>0</v>
      </c>
      <c r="CK9" s="141">
        <f aca="true" t="shared" si="35" ref="CK9:CK30">SUM(AG9,+BI9)</f>
        <v>0</v>
      </c>
      <c r="CL9" s="141">
        <f aca="true" t="shared" si="36" ref="CL9:CL30">SUM(AH9,+BJ9)</f>
        <v>0</v>
      </c>
      <c r="CM9" s="141">
        <f aca="true" t="shared" si="37" ref="CM9:CM30">SUM(AI9,+BK9)</f>
        <v>0</v>
      </c>
      <c r="CN9" s="141">
        <f aca="true" t="shared" si="38" ref="CN9:CN30">SUM(AJ9,+BL9)</f>
        <v>0</v>
      </c>
      <c r="CO9" s="141">
        <f aca="true" t="shared" si="39" ref="CO9:CO30">SUM(AK9,+BM9)</f>
        <v>0</v>
      </c>
      <c r="CP9" s="141">
        <f aca="true" t="shared" si="40" ref="CP9:CP30">SUM(AL9,+BN9)</f>
        <v>0</v>
      </c>
      <c r="CQ9" s="141">
        <f aca="true" t="shared" si="41" ref="CQ9:CQ30">SUM(AM9,+BO9)</f>
        <v>1490594</v>
      </c>
      <c r="CR9" s="141">
        <f aca="true" t="shared" si="42" ref="CR9:CR30">SUM(AN9,+BP9)</f>
        <v>363832</v>
      </c>
      <c r="CS9" s="141">
        <f aca="true" t="shared" si="43" ref="CS9:CS30">SUM(AO9,+BQ9)</f>
        <v>363832</v>
      </c>
      <c r="CT9" s="141">
        <f aca="true" t="shared" si="44" ref="CT9:CT30">SUM(AP9,+BR9)</f>
        <v>0</v>
      </c>
      <c r="CU9" s="141">
        <f aca="true" t="shared" si="45" ref="CU9:CU30">SUM(AQ9,+BS9)</f>
        <v>0</v>
      </c>
      <c r="CV9" s="141">
        <f aca="true" t="shared" si="46" ref="CV9:CV30">SUM(AR9,+BT9)</f>
        <v>0</v>
      </c>
      <c r="CW9" s="141">
        <f aca="true" t="shared" si="47" ref="CW9:CW30">SUM(AS9,+BU9)</f>
        <v>324459</v>
      </c>
      <c r="CX9" s="141">
        <f aca="true" t="shared" si="48" ref="CX9:CX30">SUM(AT9,+BV9)</f>
        <v>15644</v>
      </c>
      <c r="CY9" s="141">
        <f aca="true" t="shared" si="49" ref="CY9:CY30">SUM(AU9,+BW9)</f>
        <v>308815</v>
      </c>
      <c r="CZ9" s="141">
        <f aca="true" t="shared" si="50" ref="CZ9:CZ30">SUM(AV9,+BX9)</f>
        <v>0</v>
      </c>
      <c r="DA9" s="141">
        <f aca="true" t="shared" si="51" ref="DA9:DA30">SUM(AW9,+BY9)</f>
        <v>0</v>
      </c>
      <c r="DB9" s="141">
        <f aca="true" t="shared" si="52" ref="DB9:DB30">SUM(AX9,+BZ9)</f>
        <v>802303</v>
      </c>
      <c r="DC9" s="141">
        <f aca="true" t="shared" si="53" ref="DC9:DC30">SUM(AY9,+CA9)</f>
        <v>324070</v>
      </c>
      <c r="DD9" s="141">
        <f aca="true" t="shared" si="54" ref="DD9:DD30">SUM(AZ9,+CB9)</f>
        <v>189898</v>
      </c>
      <c r="DE9" s="141">
        <f aca="true" t="shared" si="55" ref="DE9:DE30">SUM(BA9,+CC9)</f>
        <v>288335</v>
      </c>
      <c r="DF9" s="141">
        <f aca="true" t="shared" si="56" ref="DF9:DF30">SUM(BB9,+CD9)</f>
        <v>0</v>
      </c>
      <c r="DG9" s="141">
        <f aca="true" t="shared" si="57" ref="DG9:DG30">SUM(BC9,+CE9)</f>
        <v>0</v>
      </c>
      <c r="DH9" s="141">
        <f aca="true" t="shared" si="58" ref="DH9:DH30">SUM(BD9,+CF9)</f>
        <v>0</v>
      </c>
      <c r="DI9" s="141">
        <f aca="true" t="shared" si="59" ref="DI9:DI30">SUM(BE9,+CG9)</f>
        <v>310989</v>
      </c>
      <c r="DJ9" s="141">
        <f aca="true" t="shared" si="60" ref="DJ9:DJ30">SUM(BF9,+CH9)</f>
        <v>1801583</v>
      </c>
    </row>
    <row r="10" spans="1:114" ht="12" customHeight="1">
      <c r="A10" s="142" t="s">
        <v>89</v>
      </c>
      <c r="B10" s="140" t="s">
        <v>470</v>
      </c>
      <c r="C10" s="142" t="s">
        <v>493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11610</v>
      </c>
      <c r="N10" s="141">
        <f t="shared" si="9"/>
        <v>11610</v>
      </c>
      <c r="O10" s="141">
        <v>0</v>
      </c>
      <c r="P10" s="141">
        <v>0</v>
      </c>
      <c r="Q10" s="141">
        <v>0</v>
      </c>
      <c r="R10" s="141">
        <v>0</v>
      </c>
      <c r="S10" s="141">
        <v>100256</v>
      </c>
      <c r="T10" s="141">
        <v>11610</v>
      </c>
      <c r="U10" s="141">
        <v>0</v>
      </c>
      <c r="V10" s="141">
        <f t="shared" si="10"/>
        <v>11610</v>
      </c>
      <c r="W10" s="141">
        <f t="shared" si="11"/>
        <v>11610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100256</v>
      </c>
      <c r="AC10" s="141">
        <f t="shared" si="17"/>
        <v>11610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92320</v>
      </c>
      <c r="BP10" s="141">
        <f t="shared" si="29"/>
        <v>59969</v>
      </c>
      <c r="BQ10" s="141">
        <v>20498</v>
      </c>
      <c r="BR10" s="141">
        <v>0</v>
      </c>
      <c r="BS10" s="141">
        <v>39471</v>
      </c>
      <c r="BT10" s="141">
        <v>0</v>
      </c>
      <c r="BU10" s="141">
        <f t="shared" si="30"/>
        <v>25125</v>
      </c>
      <c r="BV10" s="141">
        <v>0</v>
      </c>
      <c r="BW10" s="141">
        <v>25125</v>
      </c>
      <c r="BX10" s="141">
        <v>0</v>
      </c>
      <c r="BY10" s="141">
        <v>0</v>
      </c>
      <c r="BZ10" s="141">
        <f t="shared" si="31"/>
        <v>7226</v>
      </c>
      <c r="CA10" s="141">
        <v>0</v>
      </c>
      <c r="CB10" s="141">
        <v>7226</v>
      </c>
      <c r="CC10" s="141">
        <v>0</v>
      </c>
      <c r="CD10" s="141">
        <v>0</v>
      </c>
      <c r="CE10" s="141"/>
      <c r="CF10" s="141">
        <v>0</v>
      </c>
      <c r="CG10" s="141">
        <v>19546</v>
      </c>
      <c r="CH10" s="141">
        <f t="shared" si="32"/>
        <v>111866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92320</v>
      </c>
      <c r="CR10" s="141">
        <f t="shared" si="42"/>
        <v>59969</v>
      </c>
      <c r="CS10" s="141">
        <f t="shared" si="43"/>
        <v>20498</v>
      </c>
      <c r="CT10" s="141">
        <f t="shared" si="44"/>
        <v>0</v>
      </c>
      <c r="CU10" s="141">
        <f t="shared" si="45"/>
        <v>39471</v>
      </c>
      <c r="CV10" s="141">
        <f t="shared" si="46"/>
        <v>0</v>
      </c>
      <c r="CW10" s="141">
        <f t="shared" si="47"/>
        <v>25125</v>
      </c>
      <c r="CX10" s="141">
        <f t="shared" si="48"/>
        <v>0</v>
      </c>
      <c r="CY10" s="141">
        <f t="shared" si="49"/>
        <v>25125</v>
      </c>
      <c r="CZ10" s="141">
        <f t="shared" si="50"/>
        <v>0</v>
      </c>
      <c r="DA10" s="141">
        <f t="shared" si="51"/>
        <v>0</v>
      </c>
      <c r="DB10" s="141">
        <f t="shared" si="52"/>
        <v>7226</v>
      </c>
      <c r="DC10" s="141">
        <f t="shared" si="53"/>
        <v>0</v>
      </c>
      <c r="DD10" s="141">
        <f t="shared" si="54"/>
        <v>7226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19546</v>
      </c>
      <c r="DJ10" s="141">
        <f t="shared" si="60"/>
        <v>111866</v>
      </c>
    </row>
    <row r="11" spans="1:114" ht="12" customHeight="1">
      <c r="A11" s="142" t="s">
        <v>89</v>
      </c>
      <c r="B11" s="140" t="s">
        <v>471</v>
      </c>
      <c r="C11" s="142" t="s">
        <v>494</v>
      </c>
      <c r="D11" s="141">
        <f t="shared" si="6"/>
        <v>96276</v>
      </c>
      <c r="E11" s="141">
        <f t="shared" si="7"/>
        <v>96276</v>
      </c>
      <c r="F11" s="141">
        <v>0</v>
      </c>
      <c r="G11" s="141">
        <v>0</v>
      </c>
      <c r="H11" s="141">
        <v>50000</v>
      </c>
      <c r="I11" s="141">
        <v>30043</v>
      </c>
      <c r="J11" s="141">
        <v>979062</v>
      </c>
      <c r="K11" s="141">
        <v>16233</v>
      </c>
      <c r="L11" s="141">
        <v>0</v>
      </c>
      <c r="M11" s="141">
        <f t="shared" si="8"/>
        <v>24164</v>
      </c>
      <c r="N11" s="141">
        <f t="shared" si="9"/>
        <v>2487</v>
      </c>
      <c r="O11" s="141">
        <v>0</v>
      </c>
      <c r="P11" s="141">
        <v>0</v>
      </c>
      <c r="Q11" s="141">
        <v>0</v>
      </c>
      <c r="R11" s="141">
        <v>2305</v>
      </c>
      <c r="S11" s="141">
        <v>245735</v>
      </c>
      <c r="T11" s="141">
        <v>182</v>
      </c>
      <c r="U11" s="141">
        <v>21677</v>
      </c>
      <c r="V11" s="141">
        <f t="shared" si="10"/>
        <v>120440</v>
      </c>
      <c r="W11" s="141">
        <f t="shared" si="11"/>
        <v>98763</v>
      </c>
      <c r="X11" s="141">
        <f t="shared" si="12"/>
        <v>0</v>
      </c>
      <c r="Y11" s="141">
        <f t="shared" si="13"/>
        <v>0</v>
      </c>
      <c r="Z11" s="141">
        <f t="shared" si="14"/>
        <v>50000</v>
      </c>
      <c r="AA11" s="141">
        <f t="shared" si="15"/>
        <v>32348</v>
      </c>
      <c r="AB11" s="141">
        <f t="shared" si="16"/>
        <v>1224797</v>
      </c>
      <c r="AC11" s="141">
        <f t="shared" si="17"/>
        <v>16415</v>
      </c>
      <c r="AD11" s="141">
        <f t="shared" si="18"/>
        <v>21677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862321</v>
      </c>
      <c r="AN11" s="141">
        <f t="shared" si="22"/>
        <v>106427</v>
      </c>
      <c r="AO11" s="141">
        <v>58929</v>
      </c>
      <c r="AP11" s="141">
        <v>47498</v>
      </c>
      <c r="AQ11" s="141">
        <v>0</v>
      </c>
      <c r="AR11" s="141">
        <v>0</v>
      </c>
      <c r="AS11" s="141">
        <f t="shared" si="23"/>
        <v>247981</v>
      </c>
      <c r="AT11" s="141">
        <v>2266</v>
      </c>
      <c r="AU11" s="141">
        <v>245715</v>
      </c>
      <c r="AV11" s="141">
        <v>0</v>
      </c>
      <c r="AW11" s="141">
        <v>0</v>
      </c>
      <c r="AX11" s="141">
        <f t="shared" si="24"/>
        <v>507913</v>
      </c>
      <c r="AY11" s="141">
        <v>174928</v>
      </c>
      <c r="AZ11" s="141">
        <v>240840</v>
      </c>
      <c r="BA11" s="141">
        <v>78529</v>
      </c>
      <c r="BB11" s="141">
        <v>13616</v>
      </c>
      <c r="BC11" s="141"/>
      <c r="BD11" s="141">
        <v>0</v>
      </c>
      <c r="BE11" s="141">
        <v>213017</v>
      </c>
      <c r="BF11" s="141">
        <f t="shared" si="25"/>
        <v>1075338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120732</v>
      </c>
      <c r="BP11" s="141">
        <f t="shared" si="29"/>
        <v>22099</v>
      </c>
      <c r="BQ11" s="141">
        <v>22099</v>
      </c>
      <c r="BR11" s="141">
        <v>0</v>
      </c>
      <c r="BS11" s="141">
        <v>0</v>
      </c>
      <c r="BT11" s="141">
        <v>0</v>
      </c>
      <c r="BU11" s="141">
        <f t="shared" si="30"/>
        <v>804</v>
      </c>
      <c r="BV11" s="141">
        <v>0</v>
      </c>
      <c r="BW11" s="141">
        <v>804</v>
      </c>
      <c r="BX11" s="141">
        <v>0</v>
      </c>
      <c r="BY11" s="141">
        <v>0</v>
      </c>
      <c r="BZ11" s="141">
        <f t="shared" si="31"/>
        <v>97829</v>
      </c>
      <c r="CA11" s="141">
        <v>0</v>
      </c>
      <c r="CB11" s="141">
        <v>96879</v>
      </c>
      <c r="CC11" s="141">
        <v>950</v>
      </c>
      <c r="CD11" s="141">
        <v>0</v>
      </c>
      <c r="CE11" s="141"/>
      <c r="CF11" s="141">
        <v>0</v>
      </c>
      <c r="CG11" s="141">
        <v>149167</v>
      </c>
      <c r="CH11" s="141">
        <f t="shared" si="32"/>
        <v>269899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983053</v>
      </c>
      <c r="CR11" s="141">
        <f t="shared" si="42"/>
        <v>128526</v>
      </c>
      <c r="CS11" s="141">
        <f t="shared" si="43"/>
        <v>81028</v>
      </c>
      <c r="CT11" s="141">
        <f t="shared" si="44"/>
        <v>47498</v>
      </c>
      <c r="CU11" s="141">
        <f t="shared" si="45"/>
        <v>0</v>
      </c>
      <c r="CV11" s="141">
        <f t="shared" si="46"/>
        <v>0</v>
      </c>
      <c r="CW11" s="141">
        <f t="shared" si="47"/>
        <v>248785</v>
      </c>
      <c r="CX11" s="141">
        <f t="shared" si="48"/>
        <v>2266</v>
      </c>
      <c r="CY11" s="141">
        <f t="shared" si="49"/>
        <v>246519</v>
      </c>
      <c r="CZ11" s="141">
        <f t="shared" si="50"/>
        <v>0</v>
      </c>
      <c r="DA11" s="141">
        <f t="shared" si="51"/>
        <v>0</v>
      </c>
      <c r="DB11" s="141">
        <f t="shared" si="52"/>
        <v>605742</v>
      </c>
      <c r="DC11" s="141">
        <f t="shared" si="53"/>
        <v>174928</v>
      </c>
      <c r="DD11" s="141">
        <f t="shared" si="54"/>
        <v>337719</v>
      </c>
      <c r="DE11" s="141">
        <f t="shared" si="55"/>
        <v>79479</v>
      </c>
      <c r="DF11" s="141">
        <f t="shared" si="56"/>
        <v>13616</v>
      </c>
      <c r="DG11" s="141">
        <f t="shared" si="57"/>
        <v>0</v>
      </c>
      <c r="DH11" s="141">
        <f t="shared" si="58"/>
        <v>0</v>
      </c>
      <c r="DI11" s="141">
        <f t="shared" si="59"/>
        <v>362184</v>
      </c>
      <c r="DJ11" s="141">
        <f t="shared" si="60"/>
        <v>1345237</v>
      </c>
    </row>
    <row r="12" spans="1:114" ht="12" customHeight="1">
      <c r="A12" s="142" t="s">
        <v>89</v>
      </c>
      <c r="B12" s="140" t="s">
        <v>472</v>
      </c>
      <c r="C12" s="142" t="s">
        <v>495</v>
      </c>
      <c r="D12" s="141">
        <f t="shared" si="6"/>
        <v>98033</v>
      </c>
      <c r="E12" s="141">
        <f t="shared" si="7"/>
        <v>98033</v>
      </c>
      <c r="F12" s="141">
        <v>34125</v>
      </c>
      <c r="G12" s="141">
        <v>0</v>
      </c>
      <c r="H12" s="141">
        <v>0</v>
      </c>
      <c r="I12" s="141">
        <v>63908</v>
      </c>
      <c r="J12" s="141">
        <v>577504</v>
      </c>
      <c r="K12" s="141">
        <v>0</v>
      </c>
      <c r="L12" s="141">
        <v>0</v>
      </c>
      <c r="M12" s="141">
        <f t="shared" si="8"/>
        <v>356</v>
      </c>
      <c r="N12" s="141">
        <f t="shared" si="9"/>
        <v>356</v>
      </c>
      <c r="O12" s="141">
        <v>0</v>
      </c>
      <c r="P12" s="141">
        <v>0</v>
      </c>
      <c r="Q12" s="141">
        <v>0</v>
      </c>
      <c r="R12" s="141">
        <v>356</v>
      </c>
      <c r="S12" s="141">
        <v>124697</v>
      </c>
      <c r="T12" s="141">
        <v>0</v>
      </c>
      <c r="U12" s="141">
        <v>0</v>
      </c>
      <c r="V12" s="141">
        <f t="shared" si="10"/>
        <v>98389</v>
      </c>
      <c r="W12" s="141">
        <f t="shared" si="11"/>
        <v>98389</v>
      </c>
      <c r="X12" s="141">
        <f t="shared" si="12"/>
        <v>34125</v>
      </c>
      <c r="Y12" s="141">
        <f t="shared" si="13"/>
        <v>0</v>
      </c>
      <c r="Z12" s="141">
        <f t="shared" si="14"/>
        <v>0</v>
      </c>
      <c r="AA12" s="141">
        <f t="shared" si="15"/>
        <v>64264</v>
      </c>
      <c r="AB12" s="141">
        <f t="shared" si="16"/>
        <v>702201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675487</v>
      </c>
      <c r="AN12" s="141">
        <f t="shared" si="22"/>
        <v>38636</v>
      </c>
      <c r="AO12" s="141">
        <v>38636</v>
      </c>
      <c r="AP12" s="141">
        <v>0</v>
      </c>
      <c r="AQ12" s="141">
        <v>0</v>
      </c>
      <c r="AR12" s="141">
        <v>0</v>
      </c>
      <c r="AS12" s="141">
        <f t="shared" si="23"/>
        <v>371425</v>
      </c>
      <c r="AT12" s="141">
        <v>0</v>
      </c>
      <c r="AU12" s="141">
        <v>371425</v>
      </c>
      <c r="AV12" s="141">
        <v>0</v>
      </c>
      <c r="AW12" s="141">
        <v>0</v>
      </c>
      <c r="AX12" s="141">
        <f t="shared" si="24"/>
        <v>265426</v>
      </c>
      <c r="AY12" s="141">
        <v>0</v>
      </c>
      <c r="AZ12" s="141">
        <v>167317</v>
      </c>
      <c r="BA12" s="141">
        <v>98109</v>
      </c>
      <c r="BB12" s="141">
        <v>0</v>
      </c>
      <c r="BC12" s="141"/>
      <c r="BD12" s="141">
        <v>0</v>
      </c>
      <c r="BE12" s="141">
        <v>50</v>
      </c>
      <c r="BF12" s="141">
        <f t="shared" si="25"/>
        <v>675537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125053</v>
      </c>
      <c r="BP12" s="141">
        <f t="shared" si="29"/>
        <v>7245</v>
      </c>
      <c r="BQ12" s="141">
        <v>7245</v>
      </c>
      <c r="BR12" s="141">
        <v>0</v>
      </c>
      <c r="BS12" s="141">
        <v>0</v>
      </c>
      <c r="BT12" s="141">
        <v>0</v>
      </c>
      <c r="BU12" s="141">
        <f t="shared" si="30"/>
        <v>76554</v>
      </c>
      <c r="BV12" s="141">
        <v>0</v>
      </c>
      <c r="BW12" s="141">
        <v>76554</v>
      </c>
      <c r="BX12" s="141">
        <v>0</v>
      </c>
      <c r="BY12" s="141">
        <v>0</v>
      </c>
      <c r="BZ12" s="141">
        <f t="shared" si="31"/>
        <v>41254</v>
      </c>
      <c r="CA12" s="141">
        <v>0</v>
      </c>
      <c r="CB12" s="141">
        <v>39628</v>
      </c>
      <c r="CC12" s="141">
        <v>1626</v>
      </c>
      <c r="CD12" s="141">
        <v>0</v>
      </c>
      <c r="CE12" s="141"/>
      <c r="CF12" s="141">
        <v>0</v>
      </c>
      <c r="CG12" s="141">
        <v>0</v>
      </c>
      <c r="CH12" s="141">
        <f t="shared" si="32"/>
        <v>125053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800540</v>
      </c>
      <c r="CR12" s="141">
        <f t="shared" si="42"/>
        <v>45881</v>
      </c>
      <c r="CS12" s="141">
        <f t="shared" si="43"/>
        <v>45881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447979</v>
      </c>
      <c r="CX12" s="141">
        <f t="shared" si="48"/>
        <v>0</v>
      </c>
      <c r="CY12" s="141">
        <f t="shared" si="49"/>
        <v>447979</v>
      </c>
      <c r="CZ12" s="141">
        <f t="shared" si="50"/>
        <v>0</v>
      </c>
      <c r="DA12" s="141">
        <f t="shared" si="51"/>
        <v>0</v>
      </c>
      <c r="DB12" s="141">
        <f t="shared" si="52"/>
        <v>306680</v>
      </c>
      <c r="DC12" s="141">
        <f t="shared" si="53"/>
        <v>0</v>
      </c>
      <c r="DD12" s="141">
        <f t="shared" si="54"/>
        <v>206945</v>
      </c>
      <c r="DE12" s="141">
        <f t="shared" si="55"/>
        <v>99735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50</v>
      </c>
      <c r="DJ12" s="141">
        <f t="shared" si="60"/>
        <v>800590</v>
      </c>
    </row>
    <row r="13" spans="1:114" ht="12" customHeight="1">
      <c r="A13" s="142" t="s">
        <v>89</v>
      </c>
      <c r="B13" s="140" t="s">
        <v>473</v>
      </c>
      <c r="C13" s="142" t="s">
        <v>496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25665</v>
      </c>
      <c r="N13" s="141">
        <f t="shared" si="9"/>
        <v>17967</v>
      </c>
      <c r="O13" s="141">
        <v>0</v>
      </c>
      <c r="P13" s="141">
        <v>0</v>
      </c>
      <c r="Q13" s="141">
        <v>0</v>
      </c>
      <c r="R13" s="141">
        <v>17890</v>
      </c>
      <c r="S13" s="141">
        <v>550456</v>
      </c>
      <c r="T13" s="141">
        <v>77</v>
      </c>
      <c r="U13" s="141">
        <v>7698</v>
      </c>
      <c r="V13" s="141">
        <f t="shared" si="10"/>
        <v>25665</v>
      </c>
      <c r="W13" s="141">
        <f t="shared" si="11"/>
        <v>17967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17890</v>
      </c>
      <c r="AB13" s="141">
        <f t="shared" si="16"/>
        <v>550456</v>
      </c>
      <c r="AC13" s="141">
        <f t="shared" si="17"/>
        <v>77</v>
      </c>
      <c r="AD13" s="141">
        <f t="shared" si="18"/>
        <v>7698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67267</v>
      </c>
      <c r="BP13" s="141">
        <f t="shared" si="29"/>
        <v>24865</v>
      </c>
      <c r="BQ13" s="141">
        <v>24865</v>
      </c>
      <c r="BR13" s="141">
        <v>0</v>
      </c>
      <c r="BS13" s="141">
        <v>0</v>
      </c>
      <c r="BT13" s="141">
        <v>0</v>
      </c>
      <c r="BU13" s="141">
        <f t="shared" si="30"/>
        <v>22577</v>
      </c>
      <c r="BV13" s="141">
        <v>0</v>
      </c>
      <c r="BW13" s="141">
        <v>22577</v>
      </c>
      <c r="BX13" s="141">
        <v>0</v>
      </c>
      <c r="BY13" s="141">
        <v>0</v>
      </c>
      <c r="BZ13" s="141">
        <f t="shared" si="31"/>
        <v>19825</v>
      </c>
      <c r="CA13" s="141">
        <v>13321</v>
      </c>
      <c r="CB13" s="141">
        <v>5048</v>
      </c>
      <c r="CC13" s="141">
        <v>0</v>
      </c>
      <c r="CD13" s="141">
        <v>1456</v>
      </c>
      <c r="CE13" s="141"/>
      <c r="CF13" s="141">
        <v>0</v>
      </c>
      <c r="CG13" s="141">
        <v>508854</v>
      </c>
      <c r="CH13" s="141">
        <f t="shared" si="32"/>
        <v>576121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67267</v>
      </c>
      <c r="CR13" s="141">
        <f t="shared" si="42"/>
        <v>24865</v>
      </c>
      <c r="CS13" s="141">
        <f t="shared" si="43"/>
        <v>24865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22577</v>
      </c>
      <c r="CX13" s="141">
        <f t="shared" si="48"/>
        <v>0</v>
      </c>
      <c r="CY13" s="141">
        <f t="shared" si="49"/>
        <v>22577</v>
      </c>
      <c r="CZ13" s="141">
        <f t="shared" si="50"/>
        <v>0</v>
      </c>
      <c r="DA13" s="141">
        <f t="shared" si="51"/>
        <v>0</v>
      </c>
      <c r="DB13" s="141">
        <f t="shared" si="52"/>
        <v>19825</v>
      </c>
      <c r="DC13" s="141">
        <f t="shared" si="53"/>
        <v>13321</v>
      </c>
      <c r="DD13" s="141">
        <f t="shared" si="54"/>
        <v>5048</v>
      </c>
      <c r="DE13" s="141">
        <f t="shared" si="55"/>
        <v>0</v>
      </c>
      <c r="DF13" s="141">
        <f t="shared" si="56"/>
        <v>1456</v>
      </c>
      <c r="DG13" s="141">
        <f t="shared" si="57"/>
        <v>0</v>
      </c>
      <c r="DH13" s="141">
        <f t="shared" si="58"/>
        <v>0</v>
      </c>
      <c r="DI13" s="141">
        <f t="shared" si="59"/>
        <v>508854</v>
      </c>
      <c r="DJ13" s="141">
        <f t="shared" si="60"/>
        <v>576121</v>
      </c>
    </row>
    <row r="14" spans="1:114" ht="12" customHeight="1">
      <c r="A14" s="142" t="s">
        <v>89</v>
      </c>
      <c r="B14" s="140" t="s">
        <v>474</v>
      </c>
      <c r="C14" s="142" t="s">
        <v>497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33818</v>
      </c>
      <c r="N14" s="141">
        <f t="shared" si="9"/>
        <v>33818</v>
      </c>
      <c r="O14" s="141">
        <v>0</v>
      </c>
      <c r="P14" s="141">
        <v>0</v>
      </c>
      <c r="Q14" s="141">
        <v>0</v>
      </c>
      <c r="R14" s="141">
        <v>1063</v>
      </c>
      <c r="S14" s="141">
        <v>318154</v>
      </c>
      <c r="T14" s="141">
        <v>32755</v>
      </c>
      <c r="U14" s="141">
        <v>0</v>
      </c>
      <c r="V14" s="141">
        <f t="shared" si="10"/>
        <v>33818</v>
      </c>
      <c r="W14" s="141">
        <f t="shared" si="11"/>
        <v>33818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1063</v>
      </c>
      <c r="AB14" s="141">
        <f t="shared" si="16"/>
        <v>318154</v>
      </c>
      <c r="AC14" s="141">
        <f t="shared" si="17"/>
        <v>32755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339706</v>
      </c>
      <c r="BP14" s="141">
        <f t="shared" si="29"/>
        <v>113368</v>
      </c>
      <c r="BQ14" s="141">
        <v>78590</v>
      </c>
      <c r="BR14" s="141">
        <v>0</v>
      </c>
      <c r="BS14" s="141">
        <v>34778</v>
      </c>
      <c r="BT14" s="141">
        <v>0</v>
      </c>
      <c r="BU14" s="141">
        <f t="shared" si="30"/>
        <v>164303</v>
      </c>
      <c r="BV14" s="141">
        <v>0</v>
      </c>
      <c r="BW14" s="141">
        <v>164303</v>
      </c>
      <c r="BX14" s="141">
        <v>0</v>
      </c>
      <c r="BY14" s="141">
        <v>0</v>
      </c>
      <c r="BZ14" s="141">
        <f t="shared" si="31"/>
        <v>62035</v>
      </c>
      <c r="CA14" s="141">
        <v>0</v>
      </c>
      <c r="CB14" s="141">
        <v>19692</v>
      </c>
      <c r="CC14" s="141">
        <v>2272</v>
      </c>
      <c r="CD14" s="141">
        <v>40071</v>
      </c>
      <c r="CE14" s="141"/>
      <c r="CF14" s="141">
        <v>0</v>
      </c>
      <c r="CG14" s="141">
        <v>12266</v>
      </c>
      <c r="CH14" s="141">
        <f t="shared" si="32"/>
        <v>351972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339706</v>
      </c>
      <c r="CR14" s="141">
        <f t="shared" si="42"/>
        <v>113368</v>
      </c>
      <c r="CS14" s="141">
        <f t="shared" si="43"/>
        <v>78590</v>
      </c>
      <c r="CT14" s="141">
        <f t="shared" si="44"/>
        <v>0</v>
      </c>
      <c r="CU14" s="141">
        <f t="shared" si="45"/>
        <v>34778</v>
      </c>
      <c r="CV14" s="141">
        <f t="shared" si="46"/>
        <v>0</v>
      </c>
      <c r="CW14" s="141">
        <f t="shared" si="47"/>
        <v>164303</v>
      </c>
      <c r="CX14" s="141">
        <f t="shared" si="48"/>
        <v>0</v>
      </c>
      <c r="CY14" s="141">
        <f t="shared" si="49"/>
        <v>164303</v>
      </c>
      <c r="CZ14" s="141">
        <f t="shared" si="50"/>
        <v>0</v>
      </c>
      <c r="DA14" s="141">
        <f t="shared" si="51"/>
        <v>0</v>
      </c>
      <c r="DB14" s="141">
        <f t="shared" si="52"/>
        <v>62035</v>
      </c>
      <c r="DC14" s="141">
        <f t="shared" si="53"/>
        <v>0</v>
      </c>
      <c r="DD14" s="141">
        <f t="shared" si="54"/>
        <v>19692</v>
      </c>
      <c r="DE14" s="141">
        <f t="shared" si="55"/>
        <v>2272</v>
      </c>
      <c r="DF14" s="141">
        <f t="shared" si="56"/>
        <v>40071</v>
      </c>
      <c r="DG14" s="141">
        <f t="shared" si="57"/>
        <v>0</v>
      </c>
      <c r="DH14" s="141">
        <f t="shared" si="58"/>
        <v>0</v>
      </c>
      <c r="DI14" s="141">
        <f t="shared" si="59"/>
        <v>12266</v>
      </c>
      <c r="DJ14" s="141">
        <f t="shared" si="60"/>
        <v>351972</v>
      </c>
    </row>
    <row r="15" spans="1:114" ht="12" customHeight="1">
      <c r="A15" s="142" t="s">
        <v>89</v>
      </c>
      <c r="B15" s="140" t="s">
        <v>475</v>
      </c>
      <c r="C15" s="142" t="s">
        <v>498</v>
      </c>
      <c r="D15" s="141">
        <f t="shared" si="6"/>
        <v>621813</v>
      </c>
      <c r="E15" s="141">
        <f t="shared" si="7"/>
        <v>653679</v>
      </c>
      <c r="F15" s="141">
        <v>0</v>
      </c>
      <c r="G15" s="141">
        <v>0</v>
      </c>
      <c r="H15" s="141">
        <v>0</v>
      </c>
      <c r="I15" s="141">
        <v>357068</v>
      </c>
      <c r="J15" s="141">
        <v>2041107</v>
      </c>
      <c r="K15" s="141">
        <v>296611</v>
      </c>
      <c r="L15" s="141">
        <v>-31866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621813</v>
      </c>
      <c r="W15" s="141">
        <f t="shared" si="11"/>
        <v>653679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357068</v>
      </c>
      <c r="AB15" s="141">
        <f t="shared" si="16"/>
        <v>2041107</v>
      </c>
      <c r="AC15" s="141">
        <f t="shared" si="17"/>
        <v>296611</v>
      </c>
      <c r="AD15" s="141">
        <f t="shared" si="18"/>
        <v>-31866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2662103</v>
      </c>
      <c r="AN15" s="141">
        <f t="shared" si="22"/>
        <v>111938</v>
      </c>
      <c r="AO15" s="141">
        <v>111938</v>
      </c>
      <c r="AP15" s="141">
        <v>0</v>
      </c>
      <c r="AQ15" s="141">
        <v>0</v>
      </c>
      <c r="AR15" s="141">
        <v>0</v>
      </c>
      <c r="AS15" s="141">
        <f t="shared" si="23"/>
        <v>1562759</v>
      </c>
      <c r="AT15" s="141">
        <v>0</v>
      </c>
      <c r="AU15" s="141">
        <v>1562759</v>
      </c>
      <c r="AV15" s="141">
        <v>0</v>
      </c>
      <c r="AW15" s="141">
        <v>0</v>
      </c>
      <c r="AX15" s="141">
        <f t="shared" si="24"/>
        <v>987406</v>
      </c>
      <c r="AY15" s="141">
        <v>0</v>
      </c>
      <c r="AZ15" s="141">
        <v>729814</v>
      </c>
      <c r="BA15" s="141">
        <v>257592</v>
      </c>
      <c r="BB15" s="141">
        <v>0</v>
      </c>
      <c r="BC15" s="141"/>
      <c r="BD15" s="141">
        <v>0</v>
      </c>
      <c r="BE15" s="141">
        <v>817</v>
      </c>
      <c r="BF15" s="141">
        <f t="shared" si="25"/>
        <v>2662920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2662103</v>
      </c>
      <c r="CR15" s="141">
        <f t="shared" si="42"/>
        <v>111938</v>
      </c>
      <c r="CS15" s="141">
        <f t="shared" si="43"/>
        <v>111938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1562759</v>
      </c>
      <c r="CX15" s="141">
        <f t="shared" si="48"/>
        <v>0</v>
      </c>
      <c r="CY15" s="141">
        <f t="shared" si="49"/>
        <v>1562759</v>
      </c>
      <c r="CZ15" s="141">
        <f t="shared" si="50"/>
        <v>0</v>
      </c>
      <c r="DA15" s="141">
        <f t="shared" si="51"/>
        <v>0</v>
      </c>
      <c r="DB15" s="141">
        <f t="shared" si="52"/>
        <v>987406</v>
      </c>
      <c r="DC15" s="141">
        <f t="shared" si="53"/>
        <v>0</v>
      </c>
      <c r="DD15" s="141">
        <f t="shared" si="54"/>
        <v>729814</v>
      </c>
      <c r="DE15" s="141">
        <f t="shared" si="55"/>
        <v>257592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817</v>
      </c>
      <c r="DJ15" s="141">
        <f t="shared" si="60"/>
        <v>2662920</v>
      </c>
    </row>
    <row r="16" spans="1:114" ht="12" customHeight="1">
      <c r="A16" s="142" t="s">
        <v>89</v>
      </c>
      <c r="B16" s="140" t="s">
        <v>476</v>
      </c>
      <c r="C16" s="142" t="s">
        <v>499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-77504</v>
      </c>
      <c r="N16" s="141">
        <f t="shared" si="9"/>
        <v>96196</v>
      </c>
      <c r="O16" s="141">
        <v>0</v>
      </c>
      <c r="P16" s="141">
        <v>0</v>
      </c>
      <c r="Q16" s="141">
        <v>0</v>
      </c>
      <c r="R16" s="141">
        <v>0</v>
      </c>
      <c r="S16" s="141">
        <v>390000</v>
      </c>
      <c r="T16" s="141">
        <v>96196</v>
      </c>
      <c r="U16" s="141">
        <v>-173700</v>
      </c>
      <c r="V16" s="141">
        <f t="shared" si="10"/>
        <v>-77504</v>
      </c>
      <c r="W16" s="141">
        <f t="shared" si="11"/>
        <v>96196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390000</v>
      </c>
      <c r="AC16" s="141">
        <f t="shared" si="17"/>
        <v>96196</v>
      </c>
      <c r="AD16" s="141">
        <f t="shared" si="18"/>
        <v>-173700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252829</v>
      </c>
      <c r="BP16" s="141">
        <f t="shared" si="29"/>
        <v>57931</v>
      </c>
      <c r="BQ16" s="141">
        <v>21277</v>
      </c>
      <c r="BR16" s="141">
        <v>0</v>
      </c>
      <c r="BS16" s="141">
        <v>36654</v>
      </c>
      <c r="BT16" s="141">
        <v>0</v>
      </c>
      <c r="BU16" s="141">
        <f t="shared" si="30"/>
        <v>153193</v>
      </c>
      <c r="BV16" s="141">
        <v>0</v>
      </c>
      <c r="BW16" s="141">
        <v>153193</v>
      </c>
      <c r="BX16" s="141">
        <v>0</v>
      </c>
      <c r="BY16" s="141">
        <v>0</v>
      </c>
      <c r="BZ16" s="141">
        <f t="shared" si="31"/>
        <v>41705</v>
      </c>
      <c r="CA16" s="141">
        <v>0</v>
      </c>
      <c r="CB16" s="141">
        <v>34271</v>
      </c>
      <c r="CC16" s="141">
        <v>7434</v>
      </c>
      <c r="CD16" s="141">
        <v>0</v>
      </c>
      <c r="CE16" s="141"/>
      <c r="CF16" s="141">
        <v>0</v>
      </c>
      <c r="CG16" s="141">
        <v>59667</v>
      </c>
      <c r="CH16" s="141">
        <f t="shared" si="32"/>
        <v>312496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252829</v>
      </c>
      <c r="CR16" s="141">
        <f t="shared" si="42"/>
        <v>57931</v>
      </c>
      <c r="CS16" s="141">
        <f t="shared" si="43"/>
        <v>21277</v>
      </c>
      <c r="CT16" s="141">
        <f t="shared" si="44"/>
        <v>0</v>
      </c>
      <c r="CU16" s="141">
        <f t="shared" si="45"/>
        <v>36654</v>
      </c>
      <c r="CV16" s="141">
        <f t="shared" si="46"/>
        <v>0</v>
      </c>
      <c r="CW16" s="141">
        <f t="shared" si="47"/>
        <v>153193</v>
      </c>
      <c r="CX16" s="141">
        <f t="shared" si="48"/>
        <v>0</v>
      </c>
      <c r="CY16" s="141">
        <f t="shared" si="49"/>
        <v>153193</v>
      </c>
      <c r="CZ16" s="141">
        <f t="shared" si="50"/>
        <v>0</v>
      </c>
      <c r="DA16" s="141">
        <f t="shared" si="51"/>
        <v>0</v>
      </c>
      <c r="DB16" s="141">
        <f t="shared" si="52"/>
        <v>41705</v>
      </c>
      <c r="DC16" s="141">
        <f t="shared" si="53"/>
        <v>0</v>
      </c>
      <c r="DD16" s="141">
        <f t="shared" si="54"/>
        <v>34271</v>
      </c>
      <c r="DE16" s="141">
        <f t="shared" si="55"/>
        <v>7434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59667</v>
      </c>
      <c r="DJ16" s="141">
        <f t="shared" si="60"/>
        <v>312496</v>
      </c>
    </row>
    <row r="17" spans="1:114" ht="12" customHeight="1">
      <c r="A17" s="142" t="s">
        <v>89</v>
      </c>
      <c r="B17" s="140" t="s">
        <v>477</v>
      </c>
      <c r="C17" s="142" t="s">
        <v>500</v>
      </c>
      <c r="D17" s="141">
        <f t="shared" si="6"/>
        <v>0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402396</v>
      </c>
      <c r="T17" s="141">
        <v>0</v>
      </c>
      <c r="U17" s="141">
        <v>0</v>
      </c>
      <c r="V17" s="141">
        <f t="shared" si="10"/>
        <v>0</v>
      </c>
      <c r="W17" s="141">
        <f t="shared" si="11"/>
        <v>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402396</v>
      </c>
      <c r="AC17" s="141">
        <f t="shared" si="17"/>
        <v>0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199211</v>
      </c>
      <c r="BP17" s="141">
        <f t="shared" si="29"/>
        <v>75729</v>
      </c>
      <c r="BQ17" s="141">
        <v>38123</v>
      </c>
      <c r="BR17" s="141">
        <v>0</v>
      </c>
      <c r="BS17" s="141">
        <v>37606</v>
      </c>
      <c r="BT17" s="141">
        <v>0</v>
      </c>
      <c r="BU17" s="141">
        <f t="shared" si="30"/>
        <v>87031</v>
      </c>
      <c r="BV17" s="141">
        <v>0</v>
      </c>
      <c r="BW17" s="141">
        <v>87031</v>
      </c>
      <c r="BX17" s="141">
        <v>0</v>
      </c>
      <c r="BY17" s="141">
        <v>0</v>
      </c>
      <c r="BZ17" s="141">
        <f t="shared" si="31"/>
        <v>36451</v>
      </c>
      <c r="CA17" s="141">
        <v>0</v>
      </c>
      <c r="CB17" s="141">
        <v>36451</v>
      </c>
      <c r="CC17" s="141">
        <v>0</v>
      </c>
      <c r="CD17" s="141">
        <v>0</v>
      </c>
      <c r="CE17" s="141"/>
      <c r="CF17" s="141">
        <v>0</v>
      </c>
      <c r="CG17" s="141">
        <v>203185</v>
      </c>
      <c r="CH17" s="141">
        <f t="shared" si="32"/>
        <v>402396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199211</v>
      </c>
      <c r="CR17" s="141">
        <f t="shared" si="42"/>
        <v>75729</v>
      </c>
      <c r="CS17" s="141">
        <f t="shared" si="43"/>
        <v>38123</v>
      </c>
      <c r="CT17" s="141">
        <f t="shared" si="44"/>
        <v>0</v>
      </c>
      <c r="CU17" s="141">
        <f t="shared" si="45"/>
        <v>37606</v>
      </c>
      <c r="CV17" s="141">
        <f t="shared" si="46"/>
        <v>0</v>
      </c>
      <c r="CW17" s="141">
        <f t="shared" si="47"/>
        <v>87031</v>
      </c>
      <c r="CX17" s="141">
        <f t="shared" si="48"/>
        <v>0</v>
      </c>
      <c r="CY17" s="141">
        <f t="shared" si="49"/>
        <v>87031</v>
      </c>
      <c r="CZ17" s="141">
        <f t="shared" si="50"/>
        <v>0</v>
      </c>
      <c r="DA17" s="141">
        <f t="shared" si="51"/>
        <v>0</v>
      </c>
      <c r="DB17" s="141">
        <f t="shared" si="52"/>
        <v>36451</v>
      </c>
      <c r="DC17" s="141">
        <f t="shared" si="53"/>
        <v>0</v>
      </c>
      <c r="DD17" s="141">
        <f t="shared" si="54"/>
        <v>36451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203185</v>
      </c>
      <c r="DJ17" s="141">
        <f t="shared" si="60"/>
        <v>402396</v>
      </c>
    </row>
    <row r="18" spans="1:114" ht="12" customHeight="1">
      <c r="A18" s="142" t="s">
        <v>89</v>
      </c>
      <c r="B18" s="140" t="s">
        <v>478</v>
      </c>
      <c r="C18" s="142" t="s">
        <v>501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214211</v>
      </c>
      <c r="T18" s="141">
        <v>0</v>
      </c>
      <c r="U18" s="141">
        <v>0</v>
      </c>
      <c r="V18" s="141">
        <f t="shared" si="10"/>
        <v>0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214211</v>
      </c>
      <c r="AC18" s="141">
        <f t="shared" si="17"/>
        <v>0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60491</v>
      </c>
      <c r="BH18" s="141">
        <f t="shared" si="27"/>
        <v>60491</v>
      </c>
      <c r="BI18" s="141">
        <v>0</v>
      </c>
      <c r="BJ18" s="141">
        <v>60491</v>
      </c>
      <c r="BK18" s="141">
        <v>0</v>
      </c>
      <c r="BL18" s="141">
        <v>0</v>
      </c>
      <c r="BM18" s="141">
        <v>0</v>
      </c>
      <c r="BN18" s="141"/>
      <c r="BO18" s="141">
        <f t="shared" si="28"/>
        <v>92854</v>
      </c>
      <c r="BP18" s="141">
        <f t="shared" si="29"/>
        <v>51487</v>
      </c>
      <c r="BQ18" s="141">
        <v>36685</v>
      </c>
      <c r="BR18" s="141">
        <v>0</v>
      </c>
      <c r="BS18" s="141">
        <v>14802</v>
      </c>
      <c r="BT18" s="141">
        <v>0</v>
      </c>
      <c r="BU18" s="141">
        <f t="shared" si="30"/>
        <v>31281</v>
      </c>
      <c r="BV18" s="141">
        <v>0</v>
      </c>
      <c r="BW18" s="141">
        <v>31281</v>
      </c>
      <c r="BX18" s="141">
        <v>0</v>
      </c>
      <c r="BY18" s="141">
        <v>0</v>
      </c>
      <c r="BZ18" s="141">
        <f t="shared" si="31"/>
        <v>10086</v>
      </c>
      <c r="CA18" s="141">
        <v>0</v>
      </c>
      <c r="CB18" s="141">
        <v>10086</v>
      </c>
      <c r="CC18" s="141">
        <v>0</v>
      </c>
      <c r="CD18" s="141">
        <v>0</v>
      </c>
      <c r="CE18" s="141"/>
      <c r="CF18" s="141">
        <v>0</v>
      </c>
      <c r="CG18" s="141">
        <v>60866</v>
      </c>
      <c r="CH18" s="141">
        <f t="shared" si="32"/>
        <v>214211</v>
      </c>
      <c r="CI18" s="141">
        <f t="shared" si="33"/>
        <v>60491</v>
      </c>
      <c r="CJ18" s="141">
        <f t="shared" si="34"/>
        <v>60491</v>
      </c>
      <c r="CK18" s="141">
        <f t="shared" si="35"/>
        <v>0</v>
      </c>
      <c r="CL18" s="141">
        <f t="shared" si="36"/>
        <v>60491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92854</v>
      </c>
      <c r="CR18" s="141">
        <f t="shared" si="42"/>
        <v>51487</v>
      </c>
      <c r="CS18" s="141">
        <f t="shared" si="43"/>
        <v>36685</v>
      </c>
      <c r="CT18" s="141">
        <f t="shared" si="44"/>
        <v>0</v>
      </c>
      <c r="CU18" s="141">
        <f t="shared" si="45"/>
        <v>14802</v>
      </c>
      <c r="CV18" s="141">
        <f t="shared" si="46"/>
        <v>0</v>
      </c>
      <c r="CW18" s="141">
        <f t="shared" si="47"/>
        <v>31281</v>
      </c>
      <c r="CX18" s="141">
        <f t="shared" si="48"/>
        <v>0</v>
      </c>
      <c r="CY18" s="141">
        <f t="shared" si="49"/>
        <v>31281</v>
      </c>
      <c r="CZ18" s="141">
        <f t="shared" si="50"/>
        <v>0</v>
      </c>
      <c r="DA18" s="141">
        <f t="shared" si="51"/>
        <v>0</v>
      </c>
      <c r="DB18" s="141">
        <f t="shared" si="52"/>
        <v>10086</v>
      </c>
      <c r="DC18" s="141">
        <f t="shared" si="53"/>
        <v>0</v>
      </c>
      <c r="DD18" s="141">
        <f t="shared" si="54"/>
        <v>10086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60866</v>
      </c>
      <c r="DJ18" s="141">
        <f t="shared" si="60"/>
        <v>214211</v>
      </c>
    </row>
    <row r="19" spans="1:114" ht="12" customHeight="1">
      <c r="A19" s="142" t="s">
        <v>89</v>
      </c>
      <c r="B19" s="140" t="s">
        <v>479</v>
      </c>
      <c r="C19" s="142" t="s">
        <v>502</v>
      </c>
      <c r="D19" s="141">
        <f t="shared" si="6"/>
        <v>171363</v>
      </c>
      <c r="E19" s="141">
        <f t="shared" si="7"/>
        <v>171363</v>
      </c>
      <c r="F19" s="141">
        <v>0</v>
      </c>
      <c r="G19" s="141">
        <v>0</v>
      </c>
      <c r="H19" s="141">
        <v>0</v>
      </c>
      <c r="I19" s="141">
        <v>95057</v>
      </c>
      <c r="J19" s="141">
        <v>719159</v>
      </c>
      <c r="K19" s="141">
        <v>76306</v>
      </c>
      <c r="L19" s="141">
        <v>0</v>
      </c>
      <c r="M19" s="141">
        <f t="shared" si="8"/>
        <v>87499</v>
      </c>
      <c r="N19" s="141">
        <f t="shared" si="9"/>
        <v>87499</v>
      </c>
      <c r="O19" s="141">
        <v>0</v>
      </c>
      <c r="P19" s="141">
        <v>0</v>
      </c>
      <c r="Q19" s="141">
        <v>0</v>
      </c>
      <c r="R19" s="141">
        <v>63246</v>
      </c>
      <c r="S19" s="141">
        <v>489536</v>
      </c>
      <c r="T19" s="141">
        <v>24253</v>
      </c>
      <c r="U19" s="141">
        <v>0</v>
      </c>
      <c r="V19" s="141">
        <f t="shared" si="10"/>
        <v>258862</v>
      </c>
      <c r="W19" s="141">
        <f t="shared" si="11"/>
        <v>258862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158303</v>
      </c>
      <c r="AB19" s="141">
        <f t="shared" si="16"/>
        <v>1208695</v>
      </c>
      <c r="AC19" s="141">
        <f t="shared" si="17"/>
        <v>100559</v>
      </c>
      <c r="AD19" s="141">
        <f t="shared" si="18"/>
        <v>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890484</v>
      </c>
      <c r="AN19" s="141">
        <f t="shared" si="22"/>
        <v>93083</v>
      </c>
      <c r="AO19" s="141">
        <v>37233</v>
      </c>
      <c r="AP19" s="141">
        <v>0</v>
      </c>
      <c r="AQ19" s="141">
        <v>55850</v>
      </c>
      <c r="AR19" s="141">
        <v>0</v>
      </c>
      <c r="AS19" s="141">
        <f t="shared" si="23"/>
        <v>81684</v>
      </c>
      <c r="AT19" s="141">
        <v>0</v>
      </c>
      <c r="AU19" s="141">
        <v>81684</v>
      </c>
      <c r="AV19" s="141">
        <v>0</v>
      </c>
      <c r="AW19" s="141">
        <v>0</v>
      </c>
      <c r="AX19" s="141">
        <f t="shared" si="24"/>
        <v>715717</v>
      </c>
      <c r="AY19" s="141">
        <v>6805</v>
      </c>
      <c r="AZ19" s="141">
        <v>412454</v>
      </c>
      <c r="BA19" s="141">
        <v>28812</v>
      </c>
      <c r="BB19" s="141">
        <v>267646</v>
      </c>
      <c r="BC19" s="141"/>
      <c r="BD19" s="141">
        <v>0</v>
      </c>
      <c r="BE19" s="141">
        <v>38</v>
      </c>
      <c r="BF19" s="141">
        <f t="shared" si="25"/>
        <v>890522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576661</v>
      </c>
      <c r="BP19" s="141">
        <f t="shared" si="29"/>
        <v>110049</v>
      </c>
      <c r="BQ19" s="141">
        <v>20009</v>
      </c>
      <c r="BR19" s="141">
        <v>0</v>
      </c>
      <c r="BS19" s="141">
        <v>90040</v>
      </c>
      <c r="BT19" s="141">
        <v>0</v>
      </c>
      <c r="BU19" s="141">
        <f t="shared" si="30"/>
        <v>49819</v>
      </c>
      <c r="BV19" s="141">
        <v>0</v>
      </c>
      <c r="BW19" s="141">
        <v>49819</v>
      </c>
      <c r="BX19" s="141">
        <v>0</v>
      </c>
      <c r="BY19" s="141">
        <v>0</v>
      </c>
      <c r="BZ19" s="141">
        <f t="shared" si="31"/>
        <v>416793</v>
      </c>
      <c r="CA19" s="141">
        <v>6475</v>
      </c>
      <c r="CB19" s="141">
        <v>45083</v>
      </c>
      <c r="CC19" s="141">
        <v>187</v>
      </c>
      <c r="CD19" s="141">
        <v>365048</v>
      </c>
      <c r="CE19" s="141"/>
      <c r="CF19" s="141">
        <v>0</v>
      </c>
      <c r="CG19" s="141">
        <v>374</v>
      </c>
      <c r="CH19" s="141">
        <f t="shared" si="32"/>
        <v>577035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1467145</v>
      </c>
      <c r="CR19" s="141">
        <f t="shared" si="42"/>
        <v>203132</v>
      </c>
      <c r="CS19" s="141">
        <f t="shared" si="43"/>
        <v>57242</v>
      </c>
      <c r="CT19" s="141">
        <f t="shared" si="44"/>
        <v>0</v>
      </c>
      <c r="CU19" s="141">
        <f t="shared" si="45"/>
        <v>145890</v>
      </c>
      <c r="CV19" s="141">
        <f t="shared" si="46"/>
        <v>0</v>
      </c>
      <c r="CW19" s="141">
        <f t="shared" si="47"/>
        <v>131503</v>
      </c>
      <c r="CX19" s="141">
        <f t="shared" si="48"/>
        <v>0</v>
      </c>
      <c r="CY19" s="141">
        <f t="shared" si="49"/>
        <v>131503</v>
      </c>
      <c r="CZ19" s="141">
        <f t="shared" si="50"/>
        <v>0</v>
      </c>
      <c r="DA19" s="141">
        <f t="shared" si="51"/>
        <v>0</v>
      </c>
      <c r="DB19" s="141">
        <f t="shared" si="52"/>
        <v>1132510</v>
      </c>
      <c r="DC19" s="141">
        <f t="shared" si="53"/>
        <v>13280</v>
      </c>
      <c r="DD19" s="141">
        <f t="shared" si="54"/>
        <v>457537</v>
      </c>
      <c r="DE19" s="141">
        <f t="shared" si="55"/>
        <v>28999</v>
      </c>
      <c r="DF19" s="141">
        <f t="shared" si="56"/>
        <v>632694</v>
      </c>
      <c r="DG19" s="141">
        <f t="shared" si="57"/>
        <v>0</v>
      </c>
      <c r="DH19" s="141">
        <f t="shared" si="58"/>
        <v>0</v>
      </c>
      <c r="DI19" s="141">
        <f t="shared" si="59"/>
        <v>412</v>
      </c>
      <c r="DJ19" s="141">
        <f t="shared" si="60"/>
        <v>1467557</v>
      </c>
    </row>
    <row r="20" spans="1:114" ht="12" customHeight="1">
      <c r="A20" s="142" t="s">
        <v>89</v>
      </c>
      <c r="B20" s="140" t="s">
        <v>480</v>
      </c>
      <c r="C20" s="142" t="s">
        <v>503</v>
      </c>
      <c r="D20" s="141">
        <f t="shared" si="6"/>
        <v>0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f t="shared" si="8"/>
        <v>-4927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389115</v>
      </c>
      <c r="T20" s="141">
        <v>0</v>
      </c>
      <c r="U20" s="141">
        <v>-4927</v>
      </c>
      <c r="V20" s="141">
        <f t="shared" si="10"/>
        <v>-4927</v>
      </c>
      <c r="W20" s="141">
        <f t="shared" si="11"/>
        <v>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389115</v>
      </c>
      <c r="AC20" s="141">
        <f t="shared" si="17"/>
        <v>0</v>
      </c>
      <c r="AD20" s="141">
        <f t="shared" si="18"/>
        <v>-4927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/>
      <c r="BD20" s="141">
        <v>0</v>
      </c>
      <c r="BE20" s="141">
        <v>0</v>
      </c>
      <c r="BF20" s="141">
        <f t="shared" si="25"/>
        <v>0</v>
      </c>
      <c r="BG20" s="141">
        <f t="shared" si="26"/>
        <v>13650</v>
      </c>
      <c r="BH20" s="141">
        <f t="shared" si="27"/>
        <v>13650</v>
      </c>
      <c r="BI20" s="141">
        <v>0</v>
      </c>
      <c r="BJ20" s="141">
        <v>13650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282271</v>
      </c>
      <c r="BP20" s="141">
        <f t="shared" si="29"/>
        <v>68188</v>
      </c>
      <c r="BQ20" s="141">
        <v>68188</v>
      </c>
      <c r="BR20" s="141">
        <v>0</v>
      </c>
      <c r="BS20" s="141">
        <v>0</v>
      </c>
      <c r="BT20" s="141">
        <v>0</v>
      </c>
      <c r="BU20" s="141">
        <f t="shared" si="30"/>
        <v>141774</v>
      </c>
      <c r="BV20" s="141">
        <v>0</v>
      </c>
      <c r="BW20" s="141">
        <v>134888</v>
      </c>
      <c r="BX20" s="141">
        <v>6886</v>
      </c>
      <c r="BY20" s="141">
        <v>0</v>
      </c>
      <c r="BZ20" s="141">
        <f t="shared" si="31"/>
        <v>72309</v>
      </c>
      <c r="CA20" s="141">
        <v>0</v>
      </c>
      <c r="CB20" s="141">
        <v>72309</v>
      </c>
      <c r="CC20" s="141">
        <v>0</v>
      </c>
      <c r="CD20" s="141">
        <v>0</v>
      </c>
      <c r="CE20" s="141"/>
      <c r="CF20" s="141">
        <v>0</v>
      </c>
      <c r="CG20" s="141">
        <v>88267</v>
      </c>
      <c r="CH20" s="141">
        <f t="shared" si="32"/>
        <v>384188</v>
      </c>
      <c r="CI20" s="141">
        <f t="shared" si="33"/>
        <v>13650</v>
      </c>
      <c r="CJ20" s="141">
        <f t="shared" si="34"/>
        <v>13650</v>
      </c>
      <c r="CK20" s="141">
        <f t="shared" si="35"/>
        <v>0</v>
      </c>
      <c r="CL20" s="141">
        <f t="shared" si="36"/>
        <v>13650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282271</v>
      </c>
      <c r="CR20" s="141">
        <f t="shared" si="42"/>
        <v>68188</v>
      </c>
      <c r="CS20" s="141">
        <f t="shared" si="43"/>
        <v>68188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141774</v>
      </c>
      <c r="CX20" s="141">
        <f t="shared" si="48"/>
        <v>0</v>
      </c>
      <c r="CY20" s="141">
        <f t="shared" si="49"/>
        <v>134888</v>
      </c>
      <c r="CZ20" s="141">
        <f t="shared" si="50"/>
        <v>6886</v>
      </c>
      <c r="DA20" s="141">
        <f t="shared" si="51"/>
        <v>0</v>
      </c>
      <c r="DB20" s="141">
        <f t="shared" si="52"/>
        <v>72309</v>
      </c>
      <c r="DC20" s="141">
        <f t="shared" si="53"/>
        <v>0</v>
      </c>
      <c r="DD20" s="141">
        <f t="shared" si="54"/>
        <v>72309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88267</v>
      </c>
      <c r="DJ20" s="141">
        <f t="shared" si="60"/>
        <v>384188</v>
      </c>
    </row>
    <row r="21" spans="1:114" ht="12" customHeight="1">
      <c r="A21" s="142" t="s">
        <v>89</v>
      </c>
      <c r="B21" s="140" t="s">
        <v>481</v>
      </c>
      <c r="C21" s="142" t="s">
        <v>504</v>
      </c>
      <c r="D21" s="141">
        <f t="shared" si="6"/>
        <v>-739990</v>
      </c>
      <c r="E21" s="141">
        <f t="shared" si="7"/>
        <v>2365831</v>
      </c>
      <c r="F21" s="141">
        <v>0</v>
      </c>
      <c r="G21" s="141">
        <v>0</v>
      </c>
      <c r="H21" s="141">
        <v>173400</v>
      </c>
      <c r="I21" s="141">
        <v>1435973</v>
      </c>
      <c r="J21" s="141">
        <v>5115000</v>
      </c>
      <c r="K21" s="141">
        <v>756458</v>
      </c>
      <c r="L21" s="141">
        <v>-3105821</v>
      </c>
      <c r="M21" s="141">
        <f t="shared" si="8"/>
        <v>13888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385000</v>
      </c>
      <c r="T21" s="141">
        <v>0</v>
      </c>
      <c r="U21" s="141">
        <v>13888</v>
      </c>
      <c r="V21" s="141">
        <f t="shared" si="10"/>
        <v>-726102</v>
      </c>
      <c r="W21" s="141">
        <f t="shared" si="11"/>
        <v>2365831</v>
      </c>
      <c r="X21" s="141">
        <f t="shared" si="12"/>
        <v>0</v>
      </c>
      <c r="Y21" s="141">
        <f t="shared" si="13"/>
        <v>0</v>
      </c>
      <c r="Z21" s="141">
        <f t="shared" si="14"/>
        <v>173400</v>
      </c>
      <c r="AA21" s="141">
        <f t="shared" si="15"/>
        <v>1435973</v>
      </c>
      <c r="AB21" s="141">
        <f t="shared" si="16"/>
        <v>5500000</v>
      </c>
      <c r="AC21" s="141">
        <f t="shared" si="17"/>
        <v>756458</v>
      </c>
      <c r="AD21" s="141">
        <f t="shared" si="18"/>
        <v>-3091933</v>
      </c>
      <c r="AE21" s="141">
        <f t="shared" si="19"/>
        <v>355383</v>
      </c>
      <c r="AF21" s="141">
        <f t="shared" si="20"/>
        <v>335433</v>
      </c>
      <c r="AG21" s="141">
        <v>0</v>
      </c>
      <c r="AH21" s="141">
        <v>335433</v>
      </c>
      <c r="AI21" s="141">
        <v>0</v>
      </c>
      <c r="AJ21" s="141">
        <v>0</v>
      </c>
      <c r="AK21" s="141">
        <v>19950</v>
      </c>
      <c r="AL21" s="141"/>
      <c r="AM21" s="141">
        <f t="shared" si="21"/>
        <v>4019627</v>
      </c>
      <c r="AN21" s="141">
        <f t="shared" si="22"/>
        <v>522093</v>
      </c>
      <c r="AO21" s="141">
        <v>433226</v>
      </c>
      <c r="AP21" s="141">
        <v>0</v>
      </c>
      <c r="AQ21" s="141">
        <v>88867</v>
      </c>
      <c r="AR21" s="141">
        <v>0</v>
      </c>
      <c r="AS21" s="141">
        <f t="shared" si="23"/>
        <v>2164241</v>
      </c>
      <c r="AT21" s="141">
        <v>0</v>
      </c>
      <c r="AU21" s="141">
        <v>2115978</v>
      </c>
      <c r="AV21" s="141">
        <v>48263</v>
      </c>
      <c r="AW21" s="141">
        <v>0</v>
      </c>
      <c r="AX21" s="141">
        <f t="shared" si="24"/>
        <v>1333293</v>
      </c>
      <c r="AY21" s="141">
        <v>0</v>
      </c>
      <c r="AZ21" s="141">
        <v>614513</v>
      </c>
      <c r="BA21" s="141">
        <v>700895</v>
      </c>
      <c r="BB21" s="141">
        <v>17885</v>
      </c>
      <c r="BC21" s="141"/>
      <c r="BD21" s="141">
        <v>0</v>
      </c>
      <c r="BE21" s="141">
        <v>0</v>
      </c>
      <c r="BF21" s="141">
        <f t="shared" si="25"/>
        <v>4375010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398888</v>
      </c>
      <c r="BP21" s="141">
        <f t="shared" si="29"/>
        <v>54301</v>
      </c>
      <c r="BQ21" s="141">
        <v>54301</v>
      </c>
      <c r="BR21" s="141">
        <v>0</v>
      </c>
      <c r="BS21" s="141">
        <v>0</v>
      </c>
      <c r="BT21" s="141">
        <v>0</v>
      </c>
      <c r="BU21" s="141">
        <f t="shared" si="30"/>
        <v>85093</v>
      </c>
      <c r="BV21" s="141">
        <v>0</v>
      </c>
      <c r="BW21" s="141">
        <v>79730</v>
      </c>
      <c r="BX21" s="141">
        <v>5363</v>
      </c>
      <c r="BY21" s="141">
        <v>0</v>
      </c>
      <c r="BZ21" s="141">
        <f t="shared" si="31"/>
        <v>259494</v>
      </c>
      <c r="CA21" s="141">
        <v>0</v>
      </c>
      <c r="CB21" s="141">
        <v>214550</v>
      </c>
      <c r="CC21" s="141">
        <v>6832</v>
      </c>
      <c r="CD21" s="141">
        <v>38112</v>
      </c>
      <c r="CE21" s="141"/>
      <c r="CF21" s="141">
        <v>0</v>
      </c>
      <c r="CG21" s="141">
        <v>0</v>
      </c>
      <c r="CH21" s="141">
        <f t="shared" si="32"/>
        <v>398888</v>
      </c>
      <c r="CI21" s="141">
        <f t="shared" si="33"/>
        <v>355383</v>
      </c>
      <c r="CJ21" s="141">
        <f t="shared" si="34"/>
        <v>335433</v>
      </c>
      <c r="CK21" s="141">
        <f t="shared" si="35"/>
        <v>0</v>
      </c>
      <c r="CL21" s="141">
        <f t="shared" si="36"/>
        <v>335433</v>
      </c>
      <c r="CM21" s="141">
        <f t="shared" si="37"/>
        <v>0</v>
      </c>
      <c r="CN21" s="141">
        <f t="shared" si="38"/>
        <v>0</v>
      </c>
      <c r="CO21" s="141">
        <f t="shared" si="39"/>
        <v>19950</v>
      </c>
      <c r="CP21" s="141">
        <f t="shared" si="40"/>
        <v>0</v>
      </c>
      <c r="CQ21" s="141">
        <f t="shared" si="41"/>
        <v>4418515</v>
      </c>
      <c r="CR21" s="141">
        <f t="shared" si="42"/>
        <v>576394</v>
      </c>
      <c r="CS21" s="141">
        <f t="shared" si="43"/>
        <v>487527</v>
      </c>
      <c r="CT21" s="141">
        <f t="shared" si="44"/>
        <v>0</v>
      </c>
      <c r="CU21" s="141">
        <f t="shared" si="45"/>
        <v>88867</v>
      </c>
      <c r="CV21" s="141">
        <f t="shared" si="46"/>
        <v>0</v>
      </c>
      <c r="CW21" s="141">
        <f t="shared" si="47"/>
        <v>2249334</v>
      </c>
      <c r="CX21" s="141">
        <f t="shared" si="48"/>
        <v>0</v>
      </c>
      <c r="CY21" s="141">
        <f t="shared" si="49"/>
        <v>2195708</v>
      </c>
      <c r="CZ21" s="141">
        <f t="shared" si="50"/>
        <v>53626</v>
      </c>
      <c r="DA21" s="141">
        <f t="shared" si="51"/>
        <v>0</v>
      </c>
      <c r="DB21" s="141">
        <f t="shared" si="52"/>
        <v>1592787</v>
      </c>
      <c r="DC21" s="141">
        <f t="shared" si="53"/>
        <v>0</v>
      </c>
      <c r="DD21" s="141">
        <f t="shared" si="54"/>
        <v>829063</v>
      </c>
      <c r="DE21" s="141">
        <f t="shared" si="55"/>
        <v>707727</v>
      </c>
      <c r="DF21" s="141">
        <f t="shared" si="56"/>
        <v>55997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4773898</v>
      </c>
    </row>
    <row r="22" spans="1:114" ht="12" customHeight="1">
      <c r="A22" s="142" t="s">
        <v>89</v>
      </c>
      <c r="B22" s="140" t="s">
        <v>482</v>
      </c>
      <c r="C22" s="142" t="s">
        <v>505</v>
      </c>
      <c r="D22" s="141">
        <f t="shared" si="6"/>
        <v>760758</v>
      </c>
      <c r="E22" s="141">
        <f t="shared" si="7"/>
        <v>609666</v>
      </c>
      <c r="F22" s="141">
        <v>0</v>
      </c>
      <c r="G22" s="141">
        <v>0</v>
      </c>
      <c r="H22" s="141">
        <v>283500</v>
      </c>
      <c r="I22" s="141">
        <v>326166</v>
      </c>
      <c r="J22" s="141">
        <v>1135997</v>
      </c>
      <c r="K22" s="141">
        <v>0</v>
      </c>
      <c r="L22" s="141">
        <v>151092</v>
      </c>
      <c r="M22" s="141">
        <f t="shared" si="8"/>
        <v>21355</v>
      </c>
      <c r="N22" s="141">
        <f t="shared" si="9"/>
        <v>5495</v>
      </c>
      <c r="O22" s="141">
        <v>0</v>
      </c>
      <c r="P22" s="141">
        <v>0</v>
      </c>
      <c r="Q22" s="141">
        <v>0</v>
      </c>
      <c r="R22" s="141">
        <v>5495</v>
      </c>
      <c r="S22" s="141">
        <v>58125</v>
      </c>
      <c r="T22" s="141">
        <v>0</v>
      </c>
      <c r="U22" s="141">
        <v>15860</v>
      </c>
      <c r="V22" s="141">
        <f t="shared" si="10"/>
        <v>782113</v>
      </c>
      <c r="W22" s="141">
        <f t="shared" si="11"/>
        <v>615161</v>
      </c>
      <c r="X22" s="141">
        <f t="shared" si="12"/>
        <v>0</v>
      </c>
      <c r="Y22" s="141">
        <f t="shared" si="13"/>
        <v>0</v>
      </c>
      <c r="Z22" s="141">
        <f t="shared" si="14"/>
        <v>283500</v>
      </c>
      <c r="AA22" s="141">
        <f t="shared" si="15"/>
        <v>331661</v>
      </c>
      <c r="AB22" s="141">
        <f t="shared" si="16"/>
        <v>1194122</v>
      </c>
      <c r="AC22" s="141">
        <f t="shared" si="17"/>
        <v>0</v>
      </c>
      <c r="AD22" s="141">
        <f t="shared" si="18"/>
        <v>166952</v>
      </c>
      <c r="AE22" s="141">
        <f t="shared" si="19"/>
        <v>713916</v>
      </c>
      <c r="AF22" s="141">
        <f t="shared" si="20"/>
        <v>713916</v>
      </c>
      <c r="AG22" s="141">
        <v>0</v>
      </c>
      <c r="AH22" s="141">
        <v>713916</v>
      </c>
      <c r="AI22" s="141">
        <v>0</v>
      </c>
      <c r="AJ22" s="141">
        <v>0</v>
      </c>
      <c r="AK22" s="141">
        <v>0</v>
      </c>
      <c r="AL22" s="141"/>
      <c r="AM22" s="141">
        <f t="shared" si="21"/>
        <v>1010188</v>
      </c>
      <c r="AN22" s="141">
        <f t="shared" si="22"/>
        <v>253816</v>
      </c>
      <c r="AO22" s="141">
        <v>245679</v>
      </c>
      <c r="AP22" s="141">
        <v>0</v>
      </c>
      <c r="AQ22" s="141">
        <v>8137</v>
      </c>
      <c r="AR22" s="141">
        <v>0</v>
      </c>
      <c r="AS22" s="141">
        <f t="shared" si="23"/>
        <v>164525</v>
      </c>
      <c r="AT22" s="141">
        <v>0</v>
      </c>
      <c r="AU22" s="141">
        <v>164525</v>
      </c>
      <c r="AV22" s="141">
        <v>0</v>
      </c>
      <c r="AW22" s="141">
        <v>0</v>
      </c>
      <c r="AX22" s="141">
        <f t="shared" si="24"/>
        <v>591847</v>
      </c>
      <c r="AY22" s="141">
        <v>0</v>
      </c>
      <c r="AZ22" s="141">
        <v>427761</v>
      </c>
      <c r="BA22" s="141">
        <v>164086</v>
      </c>
      <c r="BB22" s="141">
        <v>0</v>
      </c>
      <c r="BC22" s="141"/>
      <c r="BD22" s="141">
        <v>0</v>
      </c>
      <c r="BE22" s="141">
        <v>172651</v>
      </c>
      <c r="BF22" s="141">
        <f t="shared" si="25"/>
        <v>1896755</v>
      </c>
      <c r="BG22" s="141">
        <f t="shared" si="26"/>
        <v>22365</v>
      </c>
      <c r="BH22" s="141">
        <f t="shared" si="27"/>
        <v>22365</v>
      </c>
      <c r="BI22" s="141">
        <v>0</v>
      </c>
      <c r="BJ22" s="141">
        <v>22365</v>
      </c>
      <c r="BK22" s="141">
        <v>0</v>
      </c>
      <c r="BL22" s="141">
        <v>0</v>
      </c>
      <c r="BM22" s="141">
        <v>0</v>
      </c>
      <c r="BN22" s="141"/>
      <c r="BO22" s="141">
        <f t="shared" si="28"/>
        <v>38991</v>
      </c>
      <c r="BP22" s="141">
        <f t="shared" si="29"/>
        <v>24298</v>
      </c>
      <c r="BQ22" s="141">
        <v>24298</v>
      </c>
      <c r="BR22" s="141">
        <v>0</v>
      </c>
      <c r="BS22" s="141">
        <v>0</v>
      </c>
      <c r="BT22" s="141">
        <v>0</v>
      </c>
      <c r="BU22" s="141">
        <f t="shared" si="30"/>
        <v>13098</v>
      </c>
      <c r="BV22" s="141">
        <v>0</v>
      </c>
      <c r="BW22" s="141">
        <v>13098</v>
      </c>
      <c r="BX22" s="141">
        <v>0</v>
      </c>
      <c r="BY22" s="141">
        <v>0</v>
      </c>
      <c r="BZ22" s="141">
        <f t="shared" si="31"/>
        <v>1595</v>
      </c>
      <c r="CA22" s="141">
        <v>0</v>
      </c>
      <c r="CB22" s="141">
        <v>1595</v>
      </c>
      <c r="CC22" s="141">
        <v>0</v>
      </c>
      <c r="CD22" s="141">
        <v>0</v>
      </c>
      <c r="CE22" s="141"/>
      <c r="CF22" s="141">
        <v>0</v>
      </c>
      <c r="CG22" s="141">
        <v>18124</v>
      </c>
      <c r="CH22" s="141">
        <f t="shared" si="32"/>
        <v>79480</v>
      </c>
      <c r="CI22" s="141">
        <f t="shared" si="33"/>
        <v>736281</v>
      </c>
      <c r="CJ22" s="141">
        <f t="shared" si="34"/>
        <v>736281</v>
      </c>
      <c r="CK22" s="141">
        <f t="shared" si="35"/>
        <v>0</v>
      </c>
      <c r="CL22" s="141">
        <f t="shared" si="36"/>
        <v>736281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1049179</v>
      </c>
      <c r="CR22" s="141">
        <f t="shared" si="42"/>
        <v>278114</v>
      </c>
      <c r="CS22" s="141">
        <f t="shared" si="43"/>
        <v>269977</v>
      </c>
      <c r="CT22" s="141">
        <f t="shared" si="44"/>
        <v>0</v>
      </c>
      <c r="CU22" s="141">
        <f t="shared" si="45"/>
        <v>8137</v>
      </c>
      <c r="CV22" s="141">
        <f t="shared" si="46"/>
        <v>0</v>
      </c>
      <c r="CW22" s="141">
        <f t="shared" si="47"/>
        <v>177623</v>
      </c>
      <c r="CX22" s="141">
        <f t="shared" si="48"/>
        <v>0</v>
      </c>
      <c r="CY22" s="141">
        <f t="shared" si="49"/>
        <v>177623</v>
      </c>
      <c r="CZ22" s="141">
        <f t="shared" si="50"/>
        <v>0</v>
      </c>
      <c r="DA22" s="141">
        <f t="shared" si="51"/>
        <v>0</v>
      </c>
      <c r="DB22" s="141">
        <f t="shared" si="52"/>
        <v>593442</v>
      </c>
      <c r="DC22" s="141">
        <f t="shared" si="53"/>
        <v>0</v>
      </c>
      <c r="DD22" s="141">
        <f t="shared" si="54"/>
        <v>429356</v>
      </c>
      <c r="DE22" s="141">
        <f t="shared" si="55"/>
        <v>164086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190775</v>
      </c>
      <c r="DJ22" s="141">
        <f t="shared" si="60"/>
        <v>1976235</v>
      </c>
    </row>
    <row r="23" spans="1:114" ht="12" customHeight="1">
      <c r="A23" s="142" t="s">
        <v>89</v>
      </c>
      <c r="B23" s="140" t="s">
        <v>483</v>
      </c>
      <c r="C23" s="142" t="s">
        <v>506</v>
      </c>
      <c r="D23" s="141">
        <f t="shared" si="6"/>
        <v>42602</v>
      </c>
      <c r="E23" s="141">
        <f t="shared" si="7"/>
        <v>80658</v>
      </c>
      <c r="F23" s="141">
        <v>0</v>
      </c>
      <c r="G23" s="141">
        <v>0</v>
      </c>
      <c r="H23" s="141">
        <v>0</v>
      </c>
      <c r="I23" s="141">
        <v>80658</v>
      </c>
      <c r="J23" s="141">
        <v>531744</v>
      </c>
      <c r="K23" s="141">
        <v>0</v>
      </c>
      <c r="L23" s="141">
        <v>-38056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f t="shared" si="10"/>
        <v>42602</v>
      </c>
      <c r="W23" s="141">
        <f t="shared" si="11"/>
        <v>80658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80658</v>
      </c>
      <c r="AB23" s="141">
        <f t="shared" si="16"/>
        <v>531744</v>
      </c>
      <c r="AC23" s="141">
        <f t="shared" si="17"/>
        <v>0</v>
      </c>
      <c r="AD23" s="141">
        <f t="shared" si="18"/>
        <v>-38056</v>
      </c>
      <c r="AE23" s="141">
        <f t="shared" si="19"/>
        <v>162</v>
      </c>
      <c r="AF23" s="141">
        <f t="shared" si="20"/>
        <v>162</v>
      </c>
      <c r="AG23" s="141">
        <v>0</v>
      </c>
      <c r="AH23" s="141">
        <v>0</v>
      </c>
      <c r="AI23" s="141">
        <v>162</v>
      </c>
      <c r="AJ23" s="141">
        <v>0</v>
      </c>
      <c r="AK23" s="141">
        <v>0</v>
      </c>
      <c r="AL23" s="141"/>
      <c r="AM23" s="141">
        <f t="shared" si="21"/>
        <v>552428</v>
      </c>
      <c r="AN23" s="141">
        <f t="shared" si="22"/>
        <v>47857</v>
      </c>
      <c r="AO23" s="141">
        <v>47857</v>
      </c>
      <c r="AP23" s="141">
        <v>0</v>
      </c>
      <c r="AQ23" s="141">
        <v>0</v>
      </c>
      <c r="AR23" s="141">
        <v>0</v>
      </c>
      <c r="AS23" s="141">
        <f t="shared" si="23"/>
        <v>233168</v>
      </c>
      <c r="AT23" s="141">
        <v>0</v>
      </c>
      <c r="AU23" s="141">
        <v>223841</v>
      </c>
      <c r="AV23" s="141">
        <v>9327</v>
      </c>
      <c r="AW23" s="141">
        <v>0</v>
      </c>
      <c r="AX23" s="141">
        <f t="shared" si="24"/>
        <v>271403</v>
      </c>
      <c r="AY23" s="141">
        <v>0</v>
      </c>
      <c r="AZ23" s="141">
        <v>133560</v>
      </c>
      <c r="BA23" s="141">
        <v>137843</v>
      </c>
      <c r="BB23" s="141">
        <v>0</v>
      </c>
      <c r="BC23" s="141"/>
      <c r="BD23" s="141">
        <v>0</v>
      </c>
      <c r="BE23" s="141">
        <v>21756</v>
      </c>
      <c r="BF23" s="141">
        <f t="shared" si="25"/>
        <v>574346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/>
      <c r="CF23" s="141">
        <v>0</v>
      </c>
      <c r="CG23" s="141">
        <v>0</v>
      </c>
      <c r="CH23" s="141">
        <f t="shared" si="32"/>
        <v>0</v>
      </c>
      <c r="CI23" s="141">
        <f t="shared" si="33"/>
        <v>162</v>
      </c>
      <c r="CJ23" s="141">
        <f t="shared" si="34"/>
        <v>162</v>
      </c>
      <c r="CK23" s="141">
        <f t="shared" si="35"/>
        <v>0</v>
      </c>
      <c r="CL23" s="141">
        <f t="shared" si="36"/>
        <v>0</v>
      </c>
      <c r="CM23" s="141">
        <f t="shared" si="37"/>
        <v>162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552428</v>
      </c>
      <c r="CR23" s="141">
        <f t="shared" si="42"/>
        <v>47857</v>
      </c>
      <c r="CS23" s="141">
        <f t="shared" si="43"/>
        <v>47857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233168</v>
      </c>
      <c r="CX23" s="141">
        <f t="shared" si="48"/>
        <v>0</v>
      </c>
      <c r="CY23" s="141">
        <f t="shared" si="49"/>
        <v>223841</v>
      </c>
      <c r="CZ23" s="141">
        <f t="shared" si="50"/>
        <v>9327</v>
      </c>
      <c r="DA23" s="141">
        <f t="shared" si="51"/>
        <v>0</v>
      </c>
      <c r="DB23" s="141">
        <f t="shared" si="52"/>
        <v>271403</v>
      </c>
      <c r="DC23" s="141">
        <f t="shared" si="53"/>
        <v>0</v>
      </c>
      <c r="DD23" s="141">
        <f t="shared" si="54"/>
        <v>133560</v>
      </c>
      <c r="DE23" s="141">
        <f t="shared" si="55"/>
        <v>137843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21756</v>
      </c>
      <c r="DJ23" s="141">
        <f t="shared" si="60"/>
        <v>574346</v>
      </c>
    </row>
    <row r="24" spans="1:114" ht="12" customHeight="1">
      <c r="A24" s="142" t="s">
        <v>89</v>
      </c>
      <c r="B24" s="140" t="s">
        <v>484</v>
      </c>
      <c r="C24" s="142" t="s">
        <v>507</v>
      </c>
      <c r="D24" s="141">
        <f t="shared" si="6"/>
        <v>342414</v>
      </c>
      <c r="E24" s="141">
        <f t="shared" si="7"/>
        <v>342414</v>
      </c>
      <c r="F24" s="141">
        <v>0</v>
      </c>
      <c r="G24" s="141">
        <v>0</v>
      </c>
      <c r="H24" s="141">
        <v>0</v>
      </c>
      <c r="I24" s="141">
        <v>305055</v>
      </c>
      <c r="J24" s="141">
        <v>716192</v>
      </c>
      <c r="K24" s="141">
        <v>37359</v>
      </c>
      <c r="L24" s="141">
        <v>0</v>
      </c>
      <c r="M24" s="141">
        <f t="shared" si="8"/>
        <v>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f t="shared" si="10"/>
        <v>342414</v>
      </c>
      <c r="W24" s="141">
        <f t="shared" si="11"/>
        <v>342414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305055</v>
      </c>
      <c r="AB24" s="141">
        <f t="shared" si="16"/>
        <v>716192</v>
      </c>
      <c r="AC24" s="141">
        <f t="shared" si="17"/>
        <v>37359</v>
      </c>
      <c r="AD24" s="141">
        <f t="shared" si="18"/>
        <v>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/>
      <c r="AM24" s="141">
        <f t="shared" si="21"/>
        <v>1048465</v>
      </c>
      <c r="AN24" s="141">
        <f t="shared" si="22"/>
        <v>111517</v>
      </c>
      <c r="AO24" s="141">
        <v>86892</v>
      </c>
      <c r="AP24" s="141">
        <v>0</v>
      </c>
      <c r="AQ24" s="141">
        <v>7932</v>
      </c>
      <c r="AR24" s="141">
        <v>16693</v>
      </c>
      <c r="AS24" s="141">
        <f t="shared" si="23"/>
        <v>249699</v>
      </c>
      <c r="AT24" s="141">
        <v>0</v>
      </c>
      <c r="AU24" s="141">
        <v>230531</v>
      </c>
      <c r="AV24" s="141">
        <v>19168</v>
      </c>
      <c r="AW24" s="141">
        <v>0</v>
      </c>
      <c r="AX24" s="141">
        <f t="shared" si="24"/>
        <v>687249</v>
      </c>
      <c r="AY24" s="141">
        <v>228188</v>
      </c>
      <c r="AZ24" s="141">
        <v>372754</v>
      </c>
      <c r="BA24" s="141">
        <v>64284</v>
      </c>
      <c r="BB24" s="141">
        <v>22023</v>
      </c>
      <c r="BC24" s="141"/>
      <c r="BD24" s="141">
        <v>0</v>
      </c>
      <c r="BE24" s="141">
        <v>10141</v>
      </c>
      <c r="BF24" s="141">
        <f t="shared" si="25"/>
        <v>1058606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/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/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1048465</v>
      </c>
      <c r="CR24" s="141">
        <f t="shared" si="42"/>
        <v>111517</v>
      </c>
      <c r="CS24" s="141">
        <f t="shared" si="43"/>
        <v>86892</v>
      </c>
      <c r="CT24" s="141">
        <f t="shared" si="44"/>
        <v>0</v>
      </c>
      <c r="CU24" s="141">
        <f t="shared" si="45"/>
        <v>7932</v>
      </c>
      <c r="CV24" s="141">
        <f t="shared" si="46"/>
        <v>16693</v>
      </c>
      <c r="CW24" s="141">
        <f t="shared" si="47"/>
        <v>249699</v>
      </c>
      <c r="CX24" s="141">
        <f t="shared" si="48"/>
        <v>0</v>
      </c>
      <c r="CY24" s="141">
        <f t="shared" si="49"/>
        <v>230531</v>
      </c>
      <c r="CZ24" s="141">
        <f t="shared" si="50"/>
        <v>19168</v>
      </c>
      <c r="DA24" s="141">
        <f t="shared" si="51"/>
        <v>0</v>
      </c>
      <c r="DB24" s="141">
        <f t="shared" si="52"/>
        <v>687249</v>
      </c>
      <c r="DC24" s="141">
        <f t="shared" si="53"/>
        <v>228188</v>
      </c>
      <c r="DD24" s="141">
        <f t="shared" si="54"/>
        <v>372754</v>
      </c>
      <c r="DE24" s="141">
        <f t="shared" si="55"/>
        <v>64284</v>
      </c>
      <c r="DF24" s="141">
        <f t="shared" si="56"/>
        <v>22023</v>
      </c>
      <c r="DG24" s="141">
        <f t="shared" si="57"/>
        <v>0</v>
      </c>
      <c r="DH24" s="141">
        <f t="shared" si="58"/>
        <v>0</v>
      </c>
      <c r="DI24" s="141">
        <f t="shared" si="59"/>
        <v>10141</v>
      </c>
      <c r="DJ24" s="141">
        <f t="shared" si="60"/>
        <v>1058606</v>
      </c>
    </row>
    <row r="25" spans="1:114" ht="12" customHeight="1">
      <c r="A25" s="142" t="s">
        <v>89</v>
      </c>
      <c r="B25" s="140" t="s">
        <v>485</v>
      </c>
      <c r="C25" s="142" t="s">
        <v>508</v>
      </c>
      <c r="D25" s="141">
        <f t="shared" si="6"/>
        <v>50837</v>
      </c>
      <c r="E25" s="141">
        <f t="shared" si="7"/>
        <v>50837</v>
      </c>
      <c r="F25" s="141">
        <v>0</v>
      </c>
      <c r="G25" s="141">
        <v>0</v>
      </c>
      <c r="H25" s="141">
        <v>0</v>
      </c>
      <c r="I25" s="141">
        <v>50809</v>
      </c>
      <c r="J25" s="141">
        <v>371121</v>
      </c>
      <c r="K25" s="141">
        <v>28</v>
      </c>
      <c r="L25" s="141">
        <v>0</v>
      </c>
      <c r="M25" s="141">
        <f t="shared" si="8"/>
        <v>2416</v>
      </c>
      <c r="N25" s="141">
        <f t="shared" si="9"/>
        <v>2416</v>
      </c>
      <c r="O25" s="141">
        <v>0</v>
      </c>
      <c r="P25" s="141">
        <v>0</v>
      </c>
      <c r="Q25" s="141">
        <v>0</v>
      </c>
      <c r="R25" s="141">
        <v>2416</v>
      </c>
      <c r="S25" s="141">
        <v>81465</v>
      </c>
      <c r="T25" s="141">
        <v>0</v>
      </c>
      <c r="U25" s="141">
        <v>0</v>
      </c>
      <c r="V25" s="141">
        <f t="shared" si="10"/>
        <v>53253</v>
      </c>
      <c r="W25" s="141">
        <f t="shared" si="11"/>
        <v>53253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53225</v>
      </c>
      <c r="AB25" s="141">
        <f t="shared" si="16"/>
        <v>452586</v>
      </c>
      <c r="AC25" s="141">
        <f t="shared" si="17"/>
        <v>28</v>
      </c>
      <c r="AD25" s="141">
        <f t="shared" si="18"/>
        <v>0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/>
      <c r="AM25" s="141">
        <f t="shared" si="21"/>
        <v>314472</v>
      </c>
      <c r="AN25" s="141">
        <f t="shared" si="22"/>
        <v>59146</v>
      </c>
      <c r="AO25" s="141">
        <v>17057</v>
      </c>
      <c r="AP25" s="141">
        <v>42089</v>
      </c>
      <c r="AQ25" s="141">
        <v>0</v>
      </c>
      <c r="AR25" s="141">
        <v>0</v>
      </c>
      <c r="AS25" s="141">
        <f t="shared" si="23"/>
        <v>52843</v>
      </c>
      <c r="AT25" s="141">
        <v>2447</v>
      </c>
      <c r="AU25" s="141">
        <v>50396</v>
      </c>
      <c r="AV25" s="141">
        <v>0</v>
      </c>
      <c r="AW25" s="141">
        <v>0</v>
      </c>
      <c r="AX25" s="141">
        <f t="shared" si="24"/>
        <v>202483</v>
      </c>
      <c r="AY25" s="141">
        <v>34427</v>
      </c>
      <c r="AZ25" s="141">
        <v>143236</v>
      </c>
      <c r="BA25" s="141">
        <v>1980</v>
      </c>
      <c r="BB25" s="141">
        <v>22840</v>
      </c>
      <c r="BC25" s="141"/>
      <c r="BD25" s="141">
        <v>0</v>
      </c>
      <c r="BE25" s="141">
        <v>107486</v>
      </c>
      <c r="BF25" s="141">
        <f t="shared" si="25"/>
        <v>421958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/>
      <c r="BO25" s="141">
        <f t="shared" si="28"/>
        <v>65706</v>
      </c>
      <c r="BP25" s="141">
        <f t="shared" si="29"/>
        <v>8529</v>
      </c>
      <c r="BQ25" s="141">
        <v>8529</v>
      </c>
      <c r="BR25" s="141">
        <v>0</v>
      </c>
      <c r="BS25" s="141">
        <v>0</v>
      </c>
      <c r="BT25" s="141">
        <v>0</v>
      </c>
      <c r="BU25" s="141">
        <f t="shared" si="30"/>
        <v>21252</v>
      </c>
      <c r="BV25" s="141">
        <v>0</v>
      </c>
      <c r="BW25" s="141">
        <v>21252</v>
      </c>
      <c r="BX25" s="141">
        <v>0</v>
      </c>
      <c r="BY25" s="141">
        <v>0</v>
      </c>
      <c r="BZ25" s="141">
        <f t="shared" si="31"/>
        <v>35925</v>
      </c>
      <c r="CA25" s="141">
        <v>0</v>
      </c>
      <c r="CB25" s="141">
        <v>29217</v>
      </c>
      <c r="CC25" s="141">
        <v>0</v>
      </c>
      <c r="CD25" s="141">
        <v>6708</v>
      </c>
      <c r="CE25" s="141"/>
      <c r="CF25" s="141">
        <v>0</v>
      </c>
      <c r="CG25" s="141">
        <v>18175</v>
      </c>
      <c r="CH25" s="141">
        <f t="shared" si="32"/>
        <v>83881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380178</v>
      </c>
      <c r="CR25" s="141">
        <f t="shared" si="42"/>
        <v>67675</v>
      </c>
      <c r="CS25" s="141">
        <f t="shared" si="43"/>
        <v>25586</v>
      </c>
      <c r="CT25" s="141">
        <f t="shared" si="44"/>
        <v>42089</v>
      </c>
      <c r="CU25" s="141">
        <f t="shared" si="45"/>
        <v>0</v>
      </c>
      <c r="CV25" s="141">
        <f t="shared" si="46"/>
        <v>0</v>
      </c>
      <c r="CW25" s="141">
        <f t="shared" si="47"/>
        <v>74095</v>
      </c>
      <c r="CX25" s="141">
        <f t="shared" si="48"/>
        <v>2447</v>
      </c>
      <c r="CY25" s="141">
        <f t="shared" si="49"/>
        <v>71648</v>
      </c>
      <c r="CZ25" s="141">
        <f t="shared" si="50"/>
        <v>0</v>
      </c>
      <c r="DA25" s="141">
        <f t="shared" si="51"/>
        <v>0</v>
      </c>
      <c r="DB25" s="141">
        <f t="shared" si="52"/>
        <v>238408</v>
      </c>
      <c r="DC25" s="141">
        <f t="shared" si="53"/>
        <v>34427</v>
      </c>
      <c r="DD25" s="141">
        <f t="shared" si="54"/>
        <v>172453</v>
      </c>
      <c r="DE25" s="141">
        <f t="shared" si="55"/>
        <v>1980</v>
      </c>
      <c r="DF25" s="141">
        <f t="shared" si="56"/>
        <v>29548</v>
      </c>
      <c r="DG25" s="141">
        <f t="shared" si="57"/>
        <v>0</v>
      </c>
      <c r="DH25" s="141">
        <f t="shared" si="58"/>
        <v>0</v>
      </c>
      <c r="DI25" s="141">
        <f t="shared" si="59"/>
        <v>125661</v>
      </c>
      <c r="DJ25" s="141">
        <f t="shared" si="60"/>
        <v>505839</v>
      </c>
    </row>
    <row r="26" spans="1:114" ht="12" customHeight="1">
      <c r="A26" s="142" t="s">
        <v>89</v>
      </c>
      <c r="B26" s="140" t="s">
        <v>486</v>
      </c>
      <c r="C26" s="142" t="s">
        <v>509</v>
      </c>
      <c r="D26" s="141">
        <f t="shared" si="6"/>
        <v>387969</v>
      </c>
      <c r="E26" s="141">
        <f t="shared" si="7"/>
        <v>189151</v>
      </c>
      <c r="F26" s="141">
        <v>0</v>
      </c>
      <c r="G26" s="141">
        <v>0</v>
      </c>
      <c r="H26" s="141">
        <v>0</v>
      </c>
      <c r="I26" s="141">
        <v>189151</v>
      </c>
      <c r="J26" s="141">
        <v>747723</v>
      </c>
      <c r="K26" s="141">
        <v>0</v>
      </c>
      <c r="L26" s="141">
        <v>198818</v>
      </c>
      <c r="M26" s="141">
        <f t="shared" si="8"/>
        <v>1123</v>
      </c>
      <c r="N26" s="141">
        <f t="shared" si="9"/>
        <v>988</v>
      </c>
      <c r="O26" s="141">
        <v>0</v>
      </c>
      <c r="P26" s="141">
        <v>0</v>
      </c>
      <c r="Q26" s="141">
        <v>0</v>
      </c>
      <c r="R26" s="141">
        <v>988</v>
      </c>
      <c r="S26" s="141">
        <v>180931</v>
      </c>
      <c r="T26" s="141">
        <v>0</v>
      </c>
      <c r="U26" s="141">
        <v>135</v>
      </c>
      <c r="V26" s="141">
        <f t="shared" si="10"/>
        <v>389092</v>
      </c>
      <c r="W26" s="141">
        <f t="shared" si="11"/>
        <v>190139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190139</v>
      </c>
      <c r="AB26" s="141">
        <f t="shared" si="16"/>
        <v>928654</v>
      </c>
      <c r="AC26" s="141">
        <f t="shared" si="17"/>
        <v>0</v>
      </c>
      <c r="AD26" s="141">
        <f t="shared" si="18"/>
        <v>198953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/>
      <c r="AM26" s="141">
        <f t="shared" si="21"/>
        <v>1135692</v>
      </c>
      <c r="AN26" s="141">
        <f t="shared" si="22"/>
        <v>227684</v>
      </c>
      <c r="AO26" s="141">
        <v>150930</v>
      </c>
      <c r="AP26" s="141">
        <v>0</v>
      </c>
      <c r="AQ26" s="141">
        <v>76754</v>
      </c>
      <c r="AR26" s="141">
        <v>0</v>
      </c>
      <c r="AS26" s="141">
        <f t="shared" si="23"/>
        <v>441986</v>
      </c>
      <c r="AT26" s="141">
        <v>0</v>
      </c>
      <c r="AU26" s="141">
        <v>439683</v>
      </c>
      <c r="AV26" s="141">
        <v>2303</v>
      </c>
      <c r="AW26" s="141">
        <v>0</v>
      </c>
      <c r="AX26" s="141">
        <f t="shared" si="24"/>
        <v>466022</v>
      </c>
      <c r="AY26" s="141">
        <v>0</v>
      </c>
      <c r="AZ26" s="141">
        <v>461437</v>
      </c>
      <c r="BA26" s="141">
        <v>4585</v>
      </c>
      <c r="BB26" s="141">
        <v>0</v>
      </c>
      <c r="BC26" s="141"/>
      <c r="BD26" s="141">
        <v>0</v>
      </c>
      <c r="BE26" s="141">
        <v>0</v>
      </c>
      <c r="BF26" s="141">
        <f t="shared" si="25"/>
        <v>1135692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/>
      <c r="BO26" s="141">
        <f t="shared" si="28"/>
        <v>182054</v>
      </c>
      <c r="BP26" s="141">
        <f t="shared" si="29"/>
        <v>27725</v>
      </c>
      <c r="BQ26" s="141">
        <v>27725</v>
      </c>
      <c r="BR26" s="141">
        <v>0</v>
      </c>
      <c r="BS26" s="141">
        <v>0</v>
      </c>
      <c r="BT26" s="141">
        <v>0</v>
      </c>
      <c r="BU26" s="141">
        <f t="shared" si="30"/>
        <v>101837</v>
      </c>
      <c r="BV26" s="141">
        <v>0</v>
      </c>
      <c r="BW26" s="141">
        <v>101837</v>
      </c>
      <c r="BX26" s="141">
        <v>0</v>
      </c>
      <c r="BY26" s="141">
        <v>0</v>
      </c>
      <c r="BZ26" s="141">
        <f t="shared" si="31"/>
        <v>52492</v>
      </c>
      <c r="CA26" s="141">
        <v>0</v>
      </c>
      <c r="CB26" s="141">
        <v>50766</v>
      </c>
      <c r="CC26" s="141">
        <v>1726</v>
      </c>
      <c r="CD26" s="141">
        <v>0</v>
      </c>
      <c r="CE26" s="141"/>
      <c r="CF26" s="141">
        <v>0</v>
      </c>
      <c r="CG26" s="141">
        <v>0</v>
      </c>
      <c r="CH26" s="141">
        <f t="shared" si="32"/>
        <v>182054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1317746</v>
      </c>
      <c r="CR26" s="141">
        <f t="shared" si="42"/>
        <v>255409</v>
      </c>
      <c r="CS26" s="141">
        <f t="shared" si="43"/>
        <v>178655</v>
      </c>
      <c r="CT26" s="141">
        <f t="shared" si="44"/>
        <v>0</v>
      </c>
      <c r="CU26" s="141">
        <f t="shared" si="45"/>
        <v>76754</v>
      </c>
      <c r="CV26" s="141">
        <f t="shared" si="46"/>
        <v>0</v>
      </c>
      <c r="CW26" s="141">
        <f t="shared" si="47"/>
        <v>543823</v>
      </c>
      <c r="CX26" s="141">
        <f t="shared" si="48"/>
        <v>0</v>
      </c>
      <c r="CY26" s="141">
        <f t="shared" si="49"/>
        <v>541520</v>
      </c>
      <c r="CZ26" s="141">
        <f t="shared" si="50"/>
        <v>2303</v>
      </c>
      <c r="DA26" s="141">
        <f t="shared" si="51"/>
        <v>0</v>
      </c>
      <c r="DB26" s="141">
        <f t="shared" si="52"/>
        <v>518514</v>
      </c>
      <c r="DC26" s="141">
        <f t="shared" si="53"/>
        <v>0</v>
      </c>
      <c r="DD26" s="141">
        <f t="shared" si="54"/>
        <v>512203</v>
      </c>
      <c r="DE26" s="141">
        <f t="shared" si="55"/>
        <v>6311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0</v>
      </c>
      <c r="DJ26" s="141">
        <f t="shared" si="60"/>
        <v>1317746</v>
      </c>
    </row>
    <row r="27" spans="1:114" ht="12" customHeight="1">
      <c r="A27" s="142" t="s">
        <v>89</v>
      </c>
      <c r="B27" s="140" t="s">
        <v>487</v>
      </c>
      <c r="C27" s="142" t="s">
        <v>510</v>
      </c>
      <c r="D27" s="141">
        <f t="shared" si="6"/>
        <v>191597</v>
      </c>
      <c r="E27" s="141">
        <f t="shared" si="7"/>
        <v>191597</v>
      </c>
      <c r="F27" s="141">
        <v>0</v>
      </c>
      <c r="G27" s="141">
        <v>0</v>
      </c>
      <c r="H27" s="141">
        <v>0</v>
      </c>
      <c r="I27" s="141">
        <v>191591</v>
      </c>
      <c r="J27" s="141">
        <v>1042659</v>
      </c>
      <c r="K27" s="141">
        <v>6</v>
      </c>
      <c r="L27" s="141">
        <v>0</v>
      </c>
      <c r="M27" s="141">
        <f t="shared" si="8"/>
        <v>0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f t="shared" si="10"/>
        <v>191597</v>
      </c>
      <c r="W27" s="141">
        <f t="shared" si="11"/>
        <v>191597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191591</v>
      </c>
      <c r="AB27" s="141">
        <f t="shared" si="16"/>
        <v>1042659</v>
      </c>
      <c r="AC27" s="141">
        <f t="shared" si="17"/>
        <v>6</v>
      </c>
      <c r="AD27" s="141">
        <f t="shared" si="18"/>
        <v>0</v>
      </c>
      <c r="AE27" s="141">
        <f t="shared" si="19"/>
        <v>1663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1663</v>
      </c>
      <c r="AL27" s="141"/>
      <c r="AM27" s="141">
        <f t="shared" si="21"/>
        <v>1164040</v>
      </c>
      <c r="AN27" s="141">
        <f t="shared" si="22"/>
        <v>330774</v>
      </c>
      <c r="AO27" s="141">
        <v>106420</v>
      </c>
      <c r="AP27" s="141">
        <v>15466</v>
      </c>
      <c r="AQ27" s="141">
        <v>208888</v>
      </c>
      <c r="AR27" s="141">
        <v>0</v>
      </c>
      <c r="AS27" s="141">
        <f t="shared" si="23"/>
        <v>273141</v>
      </c>
      <c r="AT27" s="141">
        <v>2480</v>
      </c>
      <c r="AU27" s="141">
        <v>270661</v>
      </c>
      <c r="AV27" s="141">
        <v>0</v>
      </c>
      <c r="AW27" s="141">
        <v>0</v>
      </c>
      <c r="AX27" s="141">
        <f t="shared" si="24"/>
        <v>560125</v>
      </c>
      <c r="AY27" s="141">
        <v>278214</v>
      </c>
      <c r="AZ27" s="141">
        <v>164884</v>
      </c>
      <c r="BA27" s="141">
        <v>112453</v>
      </c>
      <c r="BB27" s="141">
        <v>4574</v>
      </c>
      <c r="BC27" s="141"/>
      <c r="BD27" s="141">
        <v>0</v>
      </c>
      <c r="BE27" s="141">
        <v>68553</v>
      </c>
      <c r="BF27" s="141">
        <f t="shared" si="25"/>
        <v>1234256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/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/>
      <c r="CF27" s="141">
        <v>0</v>
      </c>
      <c r="CG27" s="141">
        <v>0</v>
      </c>
      <c r="CH27" s="141">
        <f t="shared" si="32"/>
        <v>0</v>
      </c>
      <c r="CI27" s="141">
        <f t="shared" si="33"/>
        <v>1663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1663</v>
      </c>
      <c r="CP27" s="141">
        <f t="shared" si="40"/>
        <v>0</v>
      </c>
      <c r="CQ27" s="141">
        <f t="shared" si="41"/>
        <v>1164040</v>
      </c>
      <c r="CR27" s="141">
        <f t="shared" si="42"/>
        <v>330774</v>
      </c>
      <c r="CS27" s="141">
        <f t="shared" si="43"/>
        <v>106420</v>
      </c>
      <c r="CT27" s="141">
        <f t="shared" si="44"/>
        <v>15466</v>
      </c>
      <c r="CU27" s="141">
        <f t="shared" si="45"/>
        <v>208888</v>
      </c>
      <c r="CV27" s="141">
        <f t="shared" si="46"/>
        <v>0</v>
      </c>
      <c r="CW27" s="141">
        <f t="shared" si="47"/>
        <v>273141</v>
      </c>
      <c r="CX27" s="141">
        <f t="shared" si="48"/>
        <v>2480</v>
      </c>
      <c r="CY27" s="141">
        <f t="shared" si="49"/>
        <v>270661</v>
      </c>
      <c r="CZ27" s="141">
        <f t="shared" si="50"/>
        <v>0</v>
      </c>
      <c r="DA27" s="141">
        <f t="shared" si="51"/>
        <v>0</v>
      </c>
      <c r="DB27" s="141">
        <f t="shared" si="52"/>
        <v>560125</v>
      </c>
      <c r="DC27" s="141">
        <f t="shared" si="53"/>
        <v>278214</v>
      </c>
      <c r="DD27" s="141">
        <f t="shared" si="54"/>
        <v>164884</v>
      </c>
      <c r="DE27" s="141">
        <f t="shared" si="55"/>
        <v>112453</v>
      </c>
      <c r="DF27" s="141">
        <f t="shared" si="56"/>
        <v>4574</v>
      </c>
      <c r="DG27" s="141">
        <f t="shared" si="57"/>
        <v>0</v>
      </c>
      <c r="DH27" s="141">
        <f t="shared" si="58"/>
        <v>0</v>
      </c>
      <c r="DI27" s="141">
        <f t="shared" si="59"/>
        <v>68553</v>
      </c>
      <c r="DJ27" s="141">
        <f t="shared" si="60"/>
        <v>1234256</v>
      </c>
    </row>
    <row r="28" spans="1:114" ht="12" customHeight="1">
      <c r="A28" s="142" t="s">
        <v>89</v>
      </c>
      <c r="B28" s="140" t="s">
        <v>488</v>
      </c>
      <c r="C28" s="142" t="s">
        <v>511</v>
      </c>
      <c r="D28" s="141">
        <f t="shared" si="6"/>
        <v>-64998</v>
      </c>
      <c r="E28" s="141">
        <f t="shared" si="7"/>
        <v>628375</v>
      </c>
      <c r="F28" s="141">
        <v>0</v>
      </c>
      <c r="G28" s="141">
        <v>0</v>
      </c>
      <c r="H28" s="141">
        <v>0</v>
      </c>
      <c r="I28" s="141">
        <v>628375</v>
      </c>
      <c r="J28" s="141">
        <v>3516944</v>
      </c>
      <c r="K28" s="141">
        <v>0</v>
      </c>
      <c r="L28" s="141">
        <v>-693373</v>
      </c>
      <c r="M28" s="141">
        <f t="shared" si="8"/>
        <v>0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f t="shared" si="10"/>
        <v>-64998</v>
      </c>
      <c r="W28" s="141">
        <f t="shared" si="11"/>
        <v>628375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628375</v>
      </c>
      <c r="AB28" s="141">
        <f t="shared" si="16"/>
        <v>3516944</v>
      </c>
      <c r="AC28" s="141">
        <f t="shared" si="17"/>
        <v>0</v>
      </c>
      <c r="AD28" s="141">
        <f t="shared" si="18"/>
        <v>-693373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/>
      <c r="AM28" s="141">
        <f t="shared" si="21"/>
        <v>2646389</v>
      </c>
      <c r="AN28" s="141">
        <f t="shared" si="22"/>
        <v>157367</v>
      </c>
      <c r="AO28" s="141">
        <v>146017</v>
      </c>
      <c r="AP28" s="141">
        <v>0</v>
      </c>
      <c r="AQ28" s="141">
        <v>9080</v>
      </c>
      <c r="AR28" s="141">
        <v>2270</v>
      </c>
      <c r="AS28" s="141">
        <f t="shared" si="23"/>
        <v>916240</v>
      </c>
      <c r="AT28" s="141">
        <v>0</v>
      </c>
      <c r="AU28" s="141">
        <v>908752</v>
      </c>
      <c r="AV28" s="141">
        <v>7488</v>
      </c>
      <c r="AW28" s="141">
        <v>8155</v>
      </c>
      <c r="AX28" s="141">
        <f t="shared" si="24"/>
        <v>1564627</v>
      </c>
      <c r="AY28" s="141">
        <v>0</v>
      </c>
      <c r="AZ28" s="141">
        <v>1499792</v>
      </c>
      <c r="BA28" s="141">
        <v>64835</v>
      </c>
      <c r="BB28" s="141">
        <v>0</v>
      </c>
      <c r="BC28" s="141"/>
      <c r="BD28" s="141">
        <v>0</v>
      </c>
      <c r="BE28" s="141">
        <v>805557</v>
      </c>
      <c r="BF28" s="141">
        <f t="shared" si="25"/>
        <v>3451946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/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/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2646389</v>
      </c>
      <c r="CR28" s="141">
        <f t="shared" si="42"/>
        <v>157367</v>
      </c>
      <c r="CS28" s="141">
        <f t="shared" si="43"/>
        <v>146017</v>
      </c>
      <c r="CT28" s="141">
        <f t="shared" si="44"/>
        <v>0</v>
      </c>
      <c r="CU28" s="141">
        <f t="shared" si="45"/>
        <v>9080</v>
      </c>
      <c r="CV28" s="141">
        <f t="shared" si="46"/>
        <v>2270</v>
      </c>
      <c r="CW28" s="141">
        <f t="shared" si="47"/>
        <v>916240</v>
      </c>
      <c r="CX28" s="141">
        <f t="shared" si="48"/>
        <v>0</v>
      </c>
      <c r="CY28" s="141">
        <f t="shared" si="49"/>
        <v>908752</v>
      </c>
      <c r="CZ28" s="141">
        <f t="shared" si="50"/>
        <v>7488</v>
      </c>
      <c r="DA28" s="141">
        <f t="shared" si="51"/>
        <v>8155</v>
      </c>
      <c r="DB28" s="141">
        <f t="shared" si="52"/>
        <v>1564627</v>
      </c>
      <c r="DC28" s="141">
        <f t="shared" si="53"/>
        <v>0</v>
      </c>
      <c r="DD28" s="141">
        <f t="shared" si="54"/>
        <v>1499792</v>
      </c>
      <c r="DE28" s="141">
        <f t="shared" si="55"/>
        <v>64835</v>
      </c>
      <c r="DF28" s="141">
        <f t="shared" si="56"/>
        <v>0</v>
      </c>
      <c r="DG28" s="141">
        <f t="shared" si="57"/>
        <v>0</v>
      </c>
      <c r="DH28" s="141">
        <f t="shared" si="58"/>
        <v>0</v>
      </c>
      <c r="DI28" s="141">
        <f t="shared" si="59"/>
        <v>805557</v>
      </c>
      <c r="DJ28" s="141">
        <f t="shared" si="60"/>
        <v>3451946</v>
      </c>
    </row>
    <row r="29" spans="1:114" ht="12" customHeight="1">
      <c r="A29" s="142" t="s">
        <v>89</v>
      </c>
      <c r="B29" s="140" t="s">
        <v>489</v>
      </c>
      <c r="C29" s="142" t="s">
        <v>512</v>
      </c>
      <c r="D29" s="141">
        <f t="shared" si="6"/>
        <v>51678</v>
      </c>
      <c r="E29" s="141">
        <f t="shared" si="7"/>
        <v>250092</v>
      </c>
      <c r="F29" s="141">
        <v>0</v>
      </c>
      <c r="G29" s="141">
        <v>0</v>
      </c>
      <c r="H29" s="141">
        <v>0</v>
      </c>
      <c r="I29" s="141">
        <v>112997</v>
      </c>
      <c r="J29" s="141">
        <v>737000</v>
      </c>
      <c r="K29" s="141">
        <v>137095</v>
      </c>
      <c r="L29" s="141">
        <v>-198414</v>
      </c>
      <c r="M29" s="141">
        <f t="shared" si="8"/>
        <v>0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f t="shared" si="10"/>
        <v>51678</v>
      </c>
      <c r="W29" s="141">
        <f t="shared" si="11"/>
        <v>250092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112997</v>
      </c>
      <c r="AB29" s="141">
        <f t="shared" si="16"/>
        <v>737000</v>
      </c>
      <c r="AC29" s="141">
        <f t="shared" si="17"/>
        <v>137095</v>
      </c>
      <c r="AD29" s="141">
        <f t="shared" si="18"/>
        <v>-198414</v>
      </c>
      <c r="AE29" s="141">
        <f t="shared" si="19"/>
        <v>101733</v>
      </c>
      <c r="AF29" s="141">
        <f t="shared" si="20"/>
        <v>101733</v>
      </c>
      <c r="AG29" s="141">
        <v>0</v>
      </c>
      <c r="AH29" s="141">
        <v>0</v>
      </c>
      <c r="AI29" s="141">
        <v>51733</v>
      </c>
      <c r="AJ29" s="141">
        <v>50000</v>
      </c>
      <c r="AK29" s="141">
        <v>0</v>
      </c>
      <c r="AL29" s="141"/>
      <c r="AM29" s="141">
        <f t="shared" si="21"/>
        <v>586399</v>
      </c>
      <c r="AN29" s="141">
        <f t="shared" si="22"/>
        <v>61617</v>
      </c>
      <c r="AO29" s="141">
        <v>61617</v>
      </c>
      <c r="AP29" s="141">
        <v>0</v>
      </c>
      <c r="AQ29" s="141">
        <v>0</v>
      </c>
      <c r="AR29" s="141">
        <v>0</v>
      </c>
      <c r="AS29" s="141">
        <f t="shared" si="23"/>
        <v>136930</v>
      </c>
      <c r="AT29" s="141">
        <v>0</v>
      </c>
      <c r="AU29" s="141">
        <v>136930</v>
      </c>
      <c r="AV29" s="141">
        <v>0</v>
      </c>
      <c r="AW29" s="141">
        <v>0</v>
      </c>
      <c r="AX29" s="141">
        <f t="shared" si="24"/>
        <v>387852</v>
      </c>
      <c r="AY29" s="141">
        <v>0</v>
      </c>
      <c r="AZ29" s="141">
        <v>380469</v>
      </c>
      <c r="BA29" s="141">
        <v>7383</v>
      </c>
      <c r="BB29" s="141">
        <v>0</v>
      </c>
      <c r="BC29" s="141"/>
      <c r="BD29" s="141">
        <v>0</v>
      </c>
      <c r="BE29" s="141">
        <v>100546</v>
      </c>
      <c r="BF29" s="141">
        <f t="shared" si="25"/>
        <v>788678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/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/>
      <c r="CF29" s="141">
        <v>0</v>
      </c>
      <c r="CG29" s="141">
        <v>0</v>
      </c>
      <c r="CH29" s="141">
        <f t="shared" si="32"/>
        <v>0</v>
      </c>
      <c r="CI29" s="141">
        <f t="shared" si="33"/>
        <v>101733</v>
      </c>
      <c r="CJ29" s="141">
        <f t="shared" si="34"/>
        <v>101733</v>
      </c>
      <c r="CK29" s="141">
        <f t="shared" si="35"/>
        <v>0</v>
      </c>
      <c r="CL29" s="141">
        <f t="shared" si="36"/>
        <v>0</v>
      </c>
      <c r="CM29" s="141">
        <f t="shared" si="37"/>
        <v>51733</v>
      </c>
      <c r="CN29" s="141">
        <f t="shared" si="38"/>
        <v>50000</v>
      </c>
      <c r="CO29" s="141">
        <f t="shared" si="39"/>
        <v>0</v>
      </c>
      <c r="CP29" s="141">
        <f t="shared" si="40"/>
        <v>0</v>
      </c>
      <c r="CQ29" s="141">
        <f t="shared" si="41"/>
        <v>586399</v>
      </c>
      <c r="CR29" s="141">
        <f t="shared" si="42"/>
        <v>61617</v>
      </c>
      <c r="CS29" s="141">
        <f t="shared" si="43"/>
        <v>61617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136930</v>
      </c>
      <c r="CX29" s="141">
        <f t="shared" si="48"/>
        <v>0</v>
      </c>
      <c r="CY29" s="141">
        <f t="shared" si="49"/>
        <v>136930</v>
      </c>
      <c r="CZ29" s="141">
        <f t="shared" si="50"/>
        <v>0</v>
      </c>
      <c r="DA29" s="141">
        <f t="shared" si="51"/>
        <v>0</v>
      </c>
      <c r="DB29" s="141">
        <f t="shared" si="52"/>
        <v>387852</v>
      </c>
      <c r="DC29" s="141">
        <f t="shared" si="53"/>
        <v>0</v>
      </c>
      <c r="DD29" s="141">
        <f t="shared" si="54"/>
        <v>380469</v>
      </c>
      <c r="DE29" s="141">
        <f t="shared" si="55"/>
        <v>7383</v>
      </c>
      <c r="DF29" s="141">
        <f t="shared" si="56"/>
        <v>0</v>
      </c>
      <c r="DG29" s="141">
        <f t="shared" si="57"/>
        <v>0</v>
      </c>
      <c r="DH29" s="141">
        <f t="shared" si="58"/>
        <v>0</v>
      </c>
      <c r="DI29" s="141">
        <f t="shared" si="59"/>
        <v>100546</v>
      </c>
      <c r="DJ29" s="141">
        <f t="shared" si="60"/>
        <v>788678</v>
      </c>
    </row>
    <row r="30" spans="1:114" ht="12" customHeight="1">
      <c r="A30" s="142" t="s">
        <v>89</v>
      </c>
      <c r="B30" s="140" t="s">
        <v>490</v>
      </c>
      <c r="C30" s="142" t="s">
        <v>513</v>
      </c>
      <c r="D30" s="141">
        <f t="shared" si="6"/>
        <v>0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f t="shared" si="8"/>
        <v>-58063</v>
      </c>
      <c r="N30" s="141">
        <f t="shared" si="9"/>
        <v>2757</v>
      </c>
      <c r="O30" s="141">
        <v>0</v>
      </c>
      <c r="P30" s="141">
        <v>0</v>
      </c>
      <c r="Q30" s="141">
        <v>0</v>
      </c>
      <c r="R30" s="141">
        <v>2757</v>
      </c>
      <c r="S30" s="141">
        <v>211713</v>
      </c>
      <c r="T30" s="141">
        <v>0</v>
      </c>
      <c r="U30" s="141">
        <v>-60820</v>
      </c>
      <c r="V30" s="141">
        <f t="shared" si="10"/>
        <v>-58063</v>
      </c>
      <c r="W30" s="141">
        <f t="shared" si="11"/>
        <v>2757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2757</v>
      </c>
      <c r="AB30" s="141">
        <f t="shared" si="16"/>
        <v>211713</v>
      </c>
      <c r="AC30" s="141">
        <f t="shared" si="17"/>
        <v>0</v>
      </c>
      <c r="AD30" s="141">
        <f t="shared" si="18"/>
        <v>-60820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/>
      <c r="AM30" s="141">
        <f t="shared" si="21"/>
        <v>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/>
      <c r="BD30" s="141">
        <v>0</v>
      </c>
      <c r="BE30" s="141">
        <v>0</v>
      </c>
      <c r="BF30" s="141">
        <f t="shared" si="25"/>
        <v>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/>
      <c r="BO30" s="141">
        <f t="shared" si="28"/>
        <v>132481</v>
      </c>
      <c r="BP30" s="141">
        <f t="shared" si="29"/>
        <v>39057</v>
      </c>
      <c r="BQ30" s="141">
        <v>39057</v>
      </c>
      <c r="BR30" s="141">
        <v>0</v>
      </c>
      <c r="BS30" s="141">
        <v>0</v>
      </c>
      <c r="BT30" s="141">
        <v>0</v>
      </c>
      <c r="BU30" s="141">
        <f t="shared" si="30"/>
        <v>65517</v>
      </c>
      <c r="BV30" s="141">
        <v>0</v>
      </c>
      <c r="BW30" s="141">
        <v>65517</v>
      </c>
      <c r="BX30" s="141">
        <v>0</v>
      </c>
      <c r="BY30" s="141">
        <v>0</v>
      </c>
      <c r="BZ30" s="141">
        <f t="shared" si="31"/>
        <v>27907</v>
      </c>
      <c r="CA30" s="141">
        <v>904</v>
      </c>
      <c r="CB30" s="141">
        <v>24811</v>
      </c>
      <c r="CC30" s="141">
        <v>0</v>
      </c>
      <c r="CD30" s="141">
        <v>2192</v>
      </c>
      <c r="CE30" s="141"/>
      <c r="CF30" s="141">
        <v>0</v>
      </c>
      <c r="CG30" s="141">
        <v>21169</v>
      </c>
      <c r="CH30" s="141">
        <f t="shared" si="32"/>
        <v>153650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132481</v>
      </c>
      <c r="CR30" s="141">
        <f t="shared" si="42"/>
        <v>39057</v>
      </c>
      <c r="CS30" s="141">
        <f t="shared" si="43"/>
        <v>39057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65517</v>
      </c>
      <c r="CX30" s="141">
        <f t="shared" si="48"/>
        <v>0</v>
      </c>
      <c r="CY30" s="141">
        <f t="shared" si="49"/>
        <v>65517</v>
      </c>
      <c r="CZ30" s="141">
        <f t="shared" si="50"/>
        <v>0</v>
      </c>
      <c r="DA30" s="141">
        <f t="shared" si="51"/>
        <v>0</v>
      </c>
      <c r="DB30" s="141">
        <f t="shared" si="52"/>
        <v>27907</v>
      </c>
      <c r="DC30" s="141">
        <f t="shared" si="53"/>
        <v>904</v>
      </c>
      <c r="DD30" s="141">
        <f t="shared" si="54"/>
        <v>24811</v>
      </c>
      <c r="DE30" s="141">
        <f t="shared" si="55"/>
        <v>0</v>
      </c>
      <c r="DF30" s="141">
        <f t="shared" si="56"/>
        <v>2192</v>
      </c>
      <c r="DG30" s="141">
        <f t="shared" si="57"/>
        <v>0</v>
      </c>
      <c r="DH30" s="141">
        <f t="shared" si="58"/>
        <v>0</v>
      </c>
      <c r="DI30" s="141">
        <f t="shared" si="59"/>
        <v>21169</v>
      </c>
      <c r="DJ30" s="141">
        <f t="shared" si="60"/>
        <v>153650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531</v>
      </c>
      <c r="B7" s="140" t="s">
        <v>466</v>
      </c>
      <c r="C7" s="139" t="s">
        <v>467</v>
      </c>
      <c r="D7" s="141">
        <f aca="true" t="shared" si="0" ref="D7:AD7">SUM(D8:D100)</f>
        <v>97457659</v>
      </c>
      <c r="E7" s="141">
        <f t="shared" si="0"/>
        <v>23967119</v>
      </c>
      <c r="F7" s="141">
        <f t="shared" si="0"/>
        <v>2315625</v>
      </c>
      <c r="G7" s="141">
        <f t="shared" si="0"/>
        <v>2800</v>
      </c>
      <c r="H7" s="141">
        <f t="shared" si="0"/>
        <v>5723100</v>
      </c>
      <c r="I7" s="141">
        <f t="shared" si="0"/>
        <v>11103529</v>
      </c>
      <c r="J7" s="141">
        <f t="shared" si="0"/>
        <v>20389365</v>
      </c>
      <c r="K7" s="141">
        <f t="shared" si="0"/>
        <v>4822065</v>
      </c>
      <c r="L7" s="141">
        <f t="shared" si="0"/>
        <v>73490540</v>
      </c>
      <c r="M7" s="141">
        <f t="shared" si="0"/>
        <v>10790949</v>
      </c>
      <c r="N7" s="141">
        <f t="shared" si="0"/>
        <v>1685166</v>
      </c>
      <c r="O7" s="141">
        <f t="shared" si="0"/>
        <v>46370</v>
      </c>
      <c r="P7" s="141">
        <f t="shared" si="0"/>
        <v>24087</v>
      </c>
      <c r="Q7" s="141">
        <f t="shared" si="0"/>
        <v>245700</v>
      </c>
      <c r="R7" s="141">
        <f t="shared" si="0"/>
        <v>1017624</v>
      </c>
      <c r="S7" s="141">
        <f t="shared" si="0"/>
        <v>4506967</v>
      </c>
      <c r="T7" s="141">
        <f t="shared" si="0"/>
        <v>351385</v>
      </c>
      <c r="U7" s="141">
        <f t="shared" si="0"/>
        <v>9105783</v>
      </c>
      <c r="V7" s="141">
        <f t="shared" si="0"/>
        <v>108248608</v>
      </c>
      <c r="W7" s="141">
        <f t="shared" si="0"/>
        <v>25652285</v>
      </c>
      <c r="X7" s="141">
        <f t="shared" si="0"/>
        <v>2361995</v>
      </c>
      <c r="Y7" s="141">
        <f t="shared" si="0"/>
        <v>26887</v>
      </c>
      <c r="Z7" s="141">
        <f t="shared" si="0"/>
        <v>5968800</v>
      </c>
      <c r="AA7" s="141">
        <f t="shared" si="0"/>
        <v>12121153</v>
      </c>
      <c r="AB7" s="141">
        <f t="shared" si="0"/>
        <v>24896332</v>
      </c>
      <c r="AC7" s="141">
        <f t="shared" si="0"/>
        <v>5173450</v>
      </c>
      <c r="AD7" s="141">
        <f t="shared" si="0"/>
        <v>82596323</v>
      </c>
    </row>
    <row r="8" spans="1:30" ht="12" customHeight="1">
      <c r="A8" s="142" t="s">
        <v>89</v>
      </c>
      <c r="B8" s="140" t="s">
        <v>326</v>
      </c>
      <c r="C8" s="142" t="s">
        <v>396</v>
      </c>
      <c r="D8" s="141">
        <f>SUM(E8,+L8)</f>
        <v>15393525</v>
      </c>
      <c r="E8" s="141">
        <f>+SUM(F8:I8,K8)</f>
        <v>2285155</v>
      </c>
      <c r="F8" s="141">
        <v>0</v>
      </c>
      <c r="G8" s="141">
        <v>0</v>
      </c>
      <c r="H8" s="141">
        <v>0</v>
      </c>
      <c r="I8" s="141">
        <v>2164118</v>
      </c>
      <c r="J8" s="141"/>
      <c r="K8" s="141">
        <v>121037</v>
      </c>
      <c r="L8" s="141">
        <v>13108370</v>
      </c>
      <c r="M8" s="141">
        <f>SUM(N8,+U8)</f>
        <v>1308189</v>
      </c>
      <c r="N8" s="141">
        <f>+SUM(O8:R8,T8)</f>
        <v>73752</v>
      </c>
      <c r="O8" s="141">
        <v>0</v>
      </c>
      <c r="P8" s="141">
        <v>0</v>
      </c>
      <c r="Q8" s="141">
        <v>0</v>
      </c>
      <c r="R8" s="141">
        <v>73018</v>
      </c>
      <c r="S8" s="141"/>
      <c r="T8" s="141">
        <v>734</v>
      </c>
      <c r="U8" s="141">
        <v>1234437</v>
      </c>
      <c r="V8" s="141">
        <f aca="true" t="shared" si="1" ref="V8:AD8">+SUM(D8,M8)</f>
        <v>16701714</v>
      </c>
      <c r="W8" s="141">
        <f t="shared" si="1"/>
        <v>2358907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2237136</v>
      </c>
      <c r="AB8" s="141">
        <f t="shared" si="1"/>
        <v>0</v>
      </c>
      <c r="AC8" s="141">
        <f t="shared" si="1"/>
        <v>121771</v>
      </c>
      <c r="AD8" s="141">
        <f t="shared" si="1"/>
        <v>14342807</v>
      </c>
    </row>
    <row r="9" spans="1:30" ht="12" customHeight="1">
      <c r="A9" s="142" t="s">
        <v>89</v>
      </c>
      <c r="B9" s="140" t="s">
        <v>327</v>
      </c>
      <c r="C9" s="142" t="s">
        <v>397</v>
      </c>
      <c r="D9" s="141">
        <f aca="true" t="shared" si="2" ref="D9:D72">SUM(E9,+L9)</f>
        <v>11128884</v>
      </c>
      <c r="E9" s="141">
        <f aca="true" t="shared" si="3" ref="E9:E72">+SUM(F9:I9,K9)</f>
        <v>6941398</v>
      </c>
      <c r="F9" s="141">
        <v>1932863</v>
      </c>
      <c r="G9" s="141">
        <v>0</v>
      </c>
      <c r="H9" s="141">
        <v>4405900</v>
      </c>
      <c r="I9" s="141">
        <v>403681</v>
      </c>
      <c r="J9" s="141"/>
      <c r="K9" s="141">
        <v>198954</v>
      </c>
      <c r="L9" s="141">
        <v>4187486</v>
      </c>
      <c r="M9" s="141">
        <f aca="true" t="shared" si="4" ref="M9:M72">SUM(N9,+U9)</f>
        <v>397718</v>
      </c>
      <c r="N9" s="141">
        <f aca="true" t="shared" si="5" ref="N9:N72">+SUM(O9:R9,T9)</f>
        <v>29149</v>
      </c>
      <c r="O9" s="141">
        <v>19440</v>
      </c>
      <c r="P9" s="141">
        <v>9355</v>
      </c>
      <c r="Q9" s="141">
        <v>0</v>
      </c>
      <c r="R9" s="141">
        <v>354</v>
      </c>
      <c r="S9" s="141"/>
      <c r="T9" s="141">
        <v>0</v>
      </c>
      <c r="U9" s="141">
        <v>368569</v>
      </c>
      <c r="V9" s="141">
        <f aca="true" t="shared" si="6" ref="V9:V72">+SUM(D9,M9)</f>
        <v>11526602</v>
      </c>
      <c r="W9" s="141">
        <f aca="true" t="shared" si="7" ref="W9:W72">+SUM(E9,N9)</f>
        <v>6970547</v>
      </c>
      <c r="X9" s="141">
        <f aca="true" t="shared" si="8" ref="X9:X72">+SUM(F9,O9)</f>
        <v>1952303</v>
      </c>
      <c r="Y9" s="141">
        <f aca="true" t="shared" si="9" ref="Y9:Y72">+SUM(G9,P9)</f>
        <v>9355</v>
      </c>
      <c r="Z9" s="141">
        <f aca="true" t="shared" si="10" ref="Z9:Z72">+SUM(H9,Q9)</f>
        <v>4405900</v>
      </c>
      <c r="AA9" s="141">
        <f aca="true" t="shared" si="11" ref="AA9:AA72">+SUM(I9,R9)</f>
        <v>404035</v>
      </c>
      <c r="AB9" s="141">
        <f aca="true" t="shared" si="12" ref="AB9:AB72">+SUM(J9,S9)</f>
        <v>0</v>
      </c>
      <c r="AC9" s="141">
        <f aca="true" t="shared" si="13" ref="AC9:AC72">+SUM(K9,T9)</f>
        <v>198954</v>
      </c>
      <c r="AD9" s="141">
        <f aca="true" t="shared" si="14" ref="AD9:AD72">+SUM(L9,U9)</f>
        <v>4556055</v>
      </c>
    </row>
    <row r="10" spans="1:30" ht="12" customHeight="1">
      <c r="A10" s="142" t="s">
        <v>89</v>
      </c>
      <c r="B10" s="140" t="s">
        <v>328</v>
      </c>
      <c r="C10" s="142" t="s">
        <v>398</v>
      </c>
      <c r="D10" s="141">
        <f t="shared" si="2"/>
        <v>2613076</v>
      </c>
      <c r="E10" s="141">
        <f t="shared" si="3"/>
        <v>5609</v>
      </c>
      <c r="F10" s="141">
        <v>0</v>
      </c>
      <c r="G10" s="141">
        <v>0</v>
      </c>
      <c r="H10" s="141">
        <v>0</v>
      </c>
      <c r="I10" s="141">
        <v>5609</v>
      </c>
      <c r="J10" s="141"/>
      <c r="K10" s="141">
        <v>0</v>
      </c>
      <c r="L10" s="141">
        <v>2607467</v>
      </c>
      <c r="M10" s="141">
        <f t="shared" si="4"/>
        <v>673221</v>
      </c>
      <c r="N10" s="141">
        <f t="shared" si="5"/>
        <v>60531</v>
      </c>
      <c r="O10" s="141">
        <v>0</v>
      </c>
      <c r="P10" s="141">
        <v>0</v>
      </c>
      <c r="Q10" s="141">
        <v>0</v>
      </c>
      <c r="R10" s="141">
        <v>60506</v>
      </c>
      <c r="S10" s="141"/>
      <c r="T10" s="141">
        <v>25</v>
      </c>
      <c r="U10" s="141">
        <v>612690</v>
      </c>
      <c r="V10" s="141">
        <f t="shared" si="6"/>
        <v>3286297</v>
      </c>
      <c r="W10" s="141">
        <f t="shared" si="7"/>
        <v>66140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66115</v>
      </c>
      <c r="AB10" s="141">
        <f t="shared" si="12"/>
        <v>0</v>
      </c>
      <c r="AC10" s="141">
        <f t="shared" si="13"/>
        <v>25</v>
      </c>
      <c r="AD10" s="141">
        <f t="shared" si="14"/>
        <v>3220157</v>
      </c>
    </row>
    <row r="11" spans="1:30" ht="12" customHeight="1">
      <c r="A11" s="142" t="s">
        <v>89</v>
      </c>
      <c r="B11" s="140" t="s">
        <v>329</v>
      </c>
      <c r="C11" s="142" t="s">
        <v>399</v>
      </c>
      <c r="D11" s="141">
        <f t="shared" si="2"/>
        <v>7238648</v>
      </c>
      <c r="E11" s="141">
        <f t="shared" si="3"/>
        <v>1926762</v>
      </c>
      <c r="F11" s="141">
        <v>5200</v>
      </c>
      <c r="G11" s="141">
        <v>2800</v>
      </c>
      <c r="H11" s="141">
        <v>0</v>
      </c>
      <c r="I11" s="141">
        <v>950084</v>
      </c>
      <c r="J11" s="141"/>
      <c r="K11" s="141">
        <v>968678</v>
      </c>
      <c r="L11" s="141">
        <v>5311886</v>
      </c>
      <c r="M11" s="141">
        <f t="shared" si="4"/>
        <v>372655</v>
      </c>
      <c r="N11" s="141">
        <f t="shared" si="5"/>
        <v>16755</v>
      </c>
      <c r="O11" s="141">
        <v>0</v>
      </c>
      <c r="P11" s="141">
        <v>0</v>
      </c>
      <c r="Q11" s="141">
        <v>0</v>
      </c>
      <c r="R11" s="141">
        <v>45</v>
      </c>
      <c r="S11" s="141"/>
      <c r="T11" s="141">
        <v>16710</v>
      </c>
      <c r="U11" s="141">
        <v>355900</v>
      </c>
      <c r="V11" s="141">
        <f t="shared" si="6"/>
        <v>7611303</v>
      </c>
      <c r="W11" s="141">
        <f t="shared" si="7"/>
        <v>1943517</v>
      </c>
      <c r="X11" s="141">
        <f t="shared" si="8"/>
        <v>5200</v>
      </c>
      <c r="Y11" s="141">
        <f t="shared" si="9"/>
        <v>2800</v>
      </c>
      <c r="Z11" s="141">
        <f t="shared" si="10"/>
        <v>0</v>
      </c>
      <c r="AA11" s="141">
        <f t="shared" si="11"/>
        <v>950129</v>
      </c>
      <c r="AB11" s="141">
        <f t="shared" si="12"/>
        <v>0</v>
      </c>
      <c r="AC11" s="141">
        <f t="shared" si="13"/>
        <v>985388</v>
      </c>
      <c r="AD11" s="141">
        <f t="shared" si="14"/>
        <v>5667786</v>
      </c>
    </row>
    <row r="12" spans="1:30" ht="12" customHeight="1">
      <c r="A12" s="142" t="s">
        <v>89</v>
      </c>
      <c r="B12" s="140" t="s">
        <v>330</v>
      </c>
      <c r="C12" s="142" t="s">
        <v>400</v>
      </c>
      <c r="D12" s="141">
        <f t="shared" si="2"/>
        <v>758452</v>
      </c>
      <c r="E12" s="141">
        <f t="shared" si="3"/>
        <v>33451</v>
      </c>
      <c r="F12" s="141">
        <v>0</v>
      </c>
      <c r="G12" s="141">
        <v>0</v>
      </c>
      <c r="H12" s="141">
        <v>0</v>
      </c>
      <c r="I12" s="141">
        <v>13796</v>
      </c>
      <c r="J12" s="141"/>
      <c r="K12" s="141">
        <v>19655</v>
      </c>
      <c r="L12" s="141">
        <v>725001</v>
      </c>
      <c r="M12" s="141">
        <f t="shared" si="4"/>
        <v>241169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241169</v>
      </c>
      <c r="V12" s="141">
        <f t="shared" si="6"/>
        <v>999621</v>
      </c>
      <c r="W12" s="141">
        <f t="shared" si="7"/>
        <v>33451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13796</v>
      </c>
      <c r="AB12" s="141">
        <f t="shared" si="12"/>
        <v>0</v>
      </c>
      <c r="AC12" s="141">
        <f t="shared" si="13"/>
        <v>19655</v>
      </c>
      <c r="AD12" s="141">
        <f t="shared" si="14"/>
        <v>966170</v>
      </c>
    </row>
    <row r="13" spans="1:30" ht="12" customHeight="1">
      <c r="A13" s="142" t="s">
        <v>89</v>
      </c>
      <c r="B13" s="140" t="s">
        <v>331</v>
      </c>
      <c r="C13" s="142" t="s">
        <v>401</v>
      </c>
      <c r="D13" s="141">
        <f t="shared" si="2"/>
        <v>451917</v>
      </c>
      <c r="E13" s="141">
        <f t="shared" si="3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451917</v>
      </c>
      <c r="M13" s="141">
        <f t="shared" si="4"/>
        <v>256496</v>
      </c>
      <c r="N13" s="141">
        <f t="shared" si="5"/>
        <v>86107</v>
      </c>
      <c r="O13" s="141">
        <v>0</v>
      </c>
      <c r="P13" s="141">
        <v>0</v>
      </c>
      <c r="Q13" s="141">
        <v>0</v>
      </c>
      <c r="R13" s="141">
        <v>55099</v>
      </c>
      <c r="S13" s="141"/>
      <c r="T13" s="141">
        <v>31008</v>
      </c>
      <c r="U13" s="141">
        <v>170389</v>
      </c>
      <c r="V13" s="141">
        <f t="shared" si="6"/>
        <v>708413</v>
      </c>
      <c r="W13" s="141">
        <f t="shared" si="7"/>
        <v>86107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55099</v>
      </c>
      <c r="AB13" s="141">
        <f t="shared" si="12"/>
        <v>0</v>
      </c>
      <c r="AC13" s="141">
        <f t="shared" si="13"/>
        <v>31008</v>
      </c>
      <c r="AD13" s="141">
        <f t="shared" si="14"/>
        <v>622306</v>
      </c>
    </row>
    <row r="14" spans="1:30" ht="12" customHeight="1">
      <c r="A14" s="142" t="s">
        <v>89</v>
      </c>
      <c r="B14" s="140" t="s">
        <v>332</v>
      </c>
      <c r="C14" s="142" t="s">
        <v>402</v>
      </c>
      <c r="D14" s="141">
        <f t="shared" si="2"/>
        <v>6515500</v>
      </c>
      <c r="E14" s="141">
        <f t="shared" si="3"/>
        <v>771074</v>
      </c>
      <c r="F14" s="141">
        <v>0</v>
      </c>
      <c r="G14" s="141">
        <v>0</v>
      </c>
      <c r="H14" s="141">
        <v>45400</v>
      </c>
      <c r="I14" s="141">
        <v>546040</v>
      </c>
      <c r="J14" s="141"/>
      <c r="K14" s="141">
        <v>179634</v>
      </c>
      <c r="L14" s="141">
        <v>5744426</v>
      </c>
      <c r="M14" s="141">
        <f t="shared" si="4"/>
        <v>79076</v>
      </c>
      <c r="N14" s="141">
        <f t="shared" si="5"/>
        <v>8520</v>
      </c>
      <c r="O14" s="141">
        <v>110</v>
      </c>
      <c r="P14" s="141">
        <v>170</v>
      </c>
      <c r="Q14" s="141">
        <v>0</v>
      </c>
      <c r="R14" s="141">
        <v>8238</v>
      </c>
      <c r="S14" s="141"/>
      <c r="T14" s="141">
        <v>2</v>
      </c>
      <c r="U14" s="141">
        <v>70556</v>
      </c>
      <c r="V14" s="141">
        <f t="shared" si="6"/>
        <v>6594576</v>
      </c>
      <c r="W14" s="141">
        <f t="shared" si="7"/>
        <v>779594</v>
      </c>
      <c r="X14" s="141">
        <f t="shared" si="8"/>
        <v>110</v>
      </c>
      <c r="Y14" s="141">
        <f t="shared" si="9"/>
        <v>170</v>
      </c>
      <c r="Z14" s="141">
        <f t="shared" si="10"/>
        <v>45400</v>
      </c>
      <c r="AA14" s="141">
        <f t="shared" si="11"/>
        <v>554278</v>
      </c>
      <c r="AB14" s="141">
        <f t="shared" si="12"/>
        <v>0</v>
      </c>
      <c r="AC14" s="141">
        <f t="shared" si="13"/>
        <v>179636</v>
      </c>
      <c r="AD14" s="141">
        <f t="shared" si="14"/>
        <v>5814982</v>
      </c>
    </row>
    <row r="15" spans="1:30" ht="12" customHeight="1">
      <c r="A15" s="142" t="s">
        <v>89</v>
      </c>
      <c r="B15" s="140" t="s">
        <v>333</v>
      </c>
      <c r="C15" s="142" t="s">
        <v>403</v>
      </c>
      <c r="D15" s="141">
        <f t="shared" si="2"/>
        <v>992998</v>
      </c>
      <c r="E15" s="141">
        <f t="shared" si="3"/>
        <v>121611</v>
      </c>
      <c r="F15" s="141">
        <v>45276</v>
      </c>
      <c r="G15" s="141">
        <v>0</v>
      </c>
      <c r="H15" s="141">
        <v>0</v>
      </c>
      <c r="I15" s="141">
        <v>56230</v>
      </c>
      <c r="J15" s="141"/>
      <c r="K15" s="141">
        <v>20105</v>
      </c>
      <c r="L15" s="141">
        <v>871387</v>
      </c>
      <c r="M15" s="141">
        <f t="shared" si="4"/>
        <v>151258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151258</v>
      </c>
      <c r="V15" s="141">
        <f t="shared" si="6"/>
        <v>1144256</v>
      </c>
      <c r="W15" s="141">
        <f t="shared" si="7"/>
        <v>121611</v>
      </c>
      <c r="X15" s="141">
        <f t="shared" si="8"/>
        <v>45276</v>
      </c>
      <c r="Y15" s="141">
        <f t="shared" si="9"/>
        <v>0</v>
      </c>
      <c r="Z15" s="141">
        <f t="shared" si="10"/>
        <v>0</v>
      </c>
      <c r="AA15" s="141">
        <f t="shared" si="11"/>
        <v>56230</v>
      </c>
      <c r="AB15" s="141">
        <f t="shared" si="12"/>
        <v>0</v>
      </c>
      <c r="AC15" s="141">
        <f t="shared" si="13"/>
        <v>20105</v>
      </c>
      <c r="AD15" s="141">
        <f t="shared" si="14"/>
        <v>1022645</v>
      </c>
    </row>
    <row r="16" spans="1:30" ht="12" customHeight="1">
      <c r="A16" s="142" t="s">
        <v>89</v>
      </c>
      <c r="B16" s="140" t="s">
        <v>334</v>
      </c>
      <c r="C16" s="142" t="s">
        <v>404</v>
      </c>
      <c r="D16" s="141">
        <f t="shared" si="2"/>
        <v>661028</v>
      </c>
      <c r="E16" s="141">
        <f t="shared" si="3"/>
        <v>25890</v>
      </c>
      <c r="F16" s="141">
        <v>0</v>
      </c>
      <c r="G16" s="141">
        <v>0</v>
      </c>
      <c r="H16" s="141">
        <v>0</v>
      </c>
      <c r="I16" s="141">
        <v>1582</v>
      </c>
      <c r="J16" s="141"/>
      <c r="K16" s="141">
        <v>24308</v>
      </c>
      <c r="L16" s="141">
        <v>635138</v>
      </c>
      <c r="M16" s="141">
        <f t="shared" si="4"/>
        <v>96944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96944</v>
      </c>
      <c r="V16" s="141">
        <f t="shared" si="6"/>
        <v>757972</v>
      </c>
      <c r="W16" s="141">
        <f t="shared" si="7"/>
        <v>25890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1582</v>
      </c>
      <c r="AB16" s="141">
        <f t="shared" si="12"/>
        <v>0</v>
      </c>
      <c r="AC16" s="141">
        <f t="shared" si="13"/>
        <v>24308</v>
      </c>
      <c r="AD16" s="141">
        <f t="shared" si="14"/>
        <v>732082</v>
      </c>
    </row>
    <row r="17" spans="1:30" ht="12" customHeight="1">
      <c r="A17" s="142" t="s">
        <v>89</v>
      </c>
      <c r="B17" s="140" t="s">
        <v>335</v>
      </c>
      <c r="C17" s="142" t="s">
        <v>405</v>
      </c>
      <c r="D17" s="141">
        <f t="shared" si="2"/>
        <v>679915</v>
      </c>
      <c r="E17" s="141">
        <f t="shared" si="3"/>
        <v>2514</v>
      </c>
      <c r="F17" s="141">
        <v>0</v>
      </c>
      <c r="G17" s="141">
        <v>0</v>
      </c>
      <c r="H17" s="141">
        <v>0</v>
      </c>
      <c r="I17" s="141">
        <v>1184</v>
      </c>
      <c r="J17" s="141"/>
      <c r="K17" s="141">
        <v>1330</v>
      </c>
      <c r="L17" s="141">
        <v>677401</v>
      </c>
      <c r="M17" s="141">
        <f t="shared" si="4"/>
        <v>80670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80670</v>
      </c>
      <c r="V17" s="141">
        <f t="shared" si="6"/>
        <v>760585</v>
      </c>
      <c r="W17" s="141">
        <f t="shared" si="7"/>
        <v>2514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1184</v>
      </c>
      <c r="AB17" s="141">
        <f t="shared" si="12"/>
        <v>0</v>
      </c>
      <c r="AC17" s="141">
        <f t="shared" si="13"/>
        <v>1330</v>
      </c>
      <c r="AD17" s="141">
        <f t="shared" si="14"/>
        <v>758071</v>
      </c>
    </row>
    <row r="18" spans="1:30" ht="12" customHeight="1">
      <c r="A18" s="142" t="s">
        <v>89</v>
      </c>
      <c r="B18" s="140" t="s">
        <v>336</v>
      </c>
      <c r="C18" s="142" t="s">
        <v>406</v>
      </c>
      <c r="D18" s="141">
        <f t="shared" si="2"/>
        <v>966749</v>
      </c>
      <c r="E18" s="141">
        <f t="shared" si="3"/>
        <v>124322</v>
      </c>
      <c r="F18" s="141">
        <v>0</v>
      </c>
      <c r="G18" s="141">
        <v>0</v>
      </c>
      <c r="H18" s="141">
        <v>0</v>
      </c>
      <c r="I18" s="141">
        <v>124322</v>
      </c>
      <c r="J18" s="141"/>
      <c r="K18" s="141">
        <v>0</v>
      </c>
      <c r="L18" s="141">
        <v>842427</v>
      </c>
      <c r="M18" s="141">
        <f t="shared" si="4"/>
        <v>218386</v>
      </c>
      <c r="N18" s="141">
        <f t="shared" si="5"/>
        <v>72951</v>
      </c>
      <c r="O18" s="141">
        <v>0</v>
      </c>
      <c r="P18" s="141">
        <v>0</v>
      </c>
      <c r="Q18" s="141">
        <v>0</v>
      </c>
      <c r="R18" s="141">
        <v>72931</v>
      </c>
      <c r="S18" s="141"/>
      <c r="T18" s="141">
        <v>20</v>
      </c>
      <c r="U18" s="141">
        <v>145435</v>
      </c>
      <c r="V18" s="141">
        <f t="shared" si="6"/>
        <v>1185135</v>
      </c>
      <c r="W18" s="141">
        <f t="shared" si="7"/>
        <v>197273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197253</v>
      </c>
      <c r="AB18" s="141">
        <f t="shared" si="12"/>
        <v>0</v>
      </c>
      <c r="AC18" s="141">
        <f t="shared" si="13"/>
        <v>20</v>
      </c>
      <c r="AD18" s="141">
        <f t="shared" si="14"/>
        <v>987862</v>
      </c>
    </row>
    <row r="19" spans="1:30" ht="12" customHeight="1">
      <c r="A19" s="142" t="s">
        <v>89</v>
      </c>
      <c r="B19" s="140" t="s">
        <v>337</v>
      </c>
      <c r="C19" s="142" t="s">
        <v>407</v>
      </c>
      <c r="D19" s="141">
        <f t="shared" si="2"/>
        <v>2400179</v>
      </c>
      <c r="E19" s="141">
        <f t="shared" si="3"/>
        <v>671929</v>
      </c>
      <c r="F19" s="141">
        <v>0</v>
      </c>
      <c r="G19" s="141">
        <v>0</v>
      </c>
      <c r="H19" s="141">
        <v>18000</v>
      </c>
      <c r="I19" s="141">
        <v>513516</v>
      </c>
      <c r="J19" s="141"/>
      <c r="K19" s="141">
        <v>140413</v>
      </c>
      <c r="L19" s="141">
        <v>1728250</v>
      </c>
      <c r="M19" s="141">
        <f t="shared" si="4"/>
        <v>255412</v>
      </c>
      <c r="N19" s="141">
        <f t="shared" si="5"/>
        <v>110418</v>
      </c>
      <c r="O19" s="141">
        <v>725</v>
      </c>
      <c r="P19" s="141">
        <v>280</v>
      </c>
      <c r="Q19" s="141">
        <v>0</v>
      </c>
      <c r="R19" s="141">
        <v>109412</v>
      </c>
      <c r="S19" s="141"/>
      <c r="T19" s="141">
        <v>1</v>
      </c>
      <c r="U19" s="141">
        <v>144994</v>
      </c>
      <c r="V19" s="141">
        <f t="shared" si="6"/>
        <v>2655591</v>
      </c>
      <c r="W19" s="141">
        <f t="shared" si="7"/>
        <v>782347</v>
      </c>
      <c r="X19" s="141">
        <f t="shared" si="8"/>
        <v>725</v>
      </c>
      <c r="Y19" s="141">
        <f t="shared" si="9"/>
        <v>280</v>
      </c>
      <c r="Z19" s="141">
        <f t="shared" si="10"/>
        <v>18000</v>
      </c>
      <c r="AA19" s="141">
        <f t="shared" si="11"/>
        <v>622928</v>
      </c>
      <c r="AB19" s="141">
        <f t="shared" si="12"/>
        <v>0</v>
      </c>
      <c r="AC19" s="141">
        <f t="shared" si="13"/>
        <v>140414</v>
      </c>
      <c r="AD19" s="141">
        <f t="shared" si="14"/>
        <v>1873244</v>
      </c>
    </row>
    <row r="20" spans="1:30" ht="12" customHeight="1">
      <c r="A20" s="142" t="s">
        <v>89</v>
      </c>
      <c r="B20" s="140" t="s">
        <v>338</v>
      </c>
      <c r="C20" s="142" t="s">
        <v>408</v>
      </c>
      <c r="D20" s="141">
        <f t="shared" si="2"/>
        <v>2492184</v>
      </c>
      <c r="E20" s="141">
        <f t="shared" si="3"/>
        <v>735496</v>
      </c>
      <c r="F20" s="141">
        <v>214861</v>
      </c>
      <c r="G20" s="141">
        <v>0</v>
      </c>
      <c r="H20" s="141">
        <v>207100</v>
      </c>
      <c r="I20" s="141">
        <v>183460</v>
      </c>
      <c r="J20" s="141"/>
      <c r="K20" s="141">
        <v>130075</v>
      </c>
      <c r="L20" s="141">
        <v>1756688</v>
      </c>
      <c r="M20" s="141">
        <f t="shared" si="4"/>
        <v>128585</v>
      </c>
      <c r="N20" s="141">
        <f t="shared" si="5"/>
        <v>5373</v>
      </c>
      <c r="O20" s="141">
        <v>0</v>
      </c>
      <c r="P20" s="141">
        <v>0</v>
      </c>
      <c r="Q20" s="141">
        <v>0</v>
      </c>
      <c r="R20" s="141">
        <v>5373</v>
      </c>
      <c r="S20" s="141"/>
      <c r="T20" s="141">
        <v>0</v>
      </c>
      <c r="U20" s="141">
        <v>123212</v>
      </c>
      <c r="V20" s="141">
        <f t="shared" si="6"/>
        <v>2620769</v>
      </c>
      <c r="W20" s="141">
        <f t="shared" si="7"/>
        <v>740869</v>
      </c>
      <c r="X20" s="141">
        <f t="shared" si="8"/>
        <v>214861</v>
      </c>
      <c r="Y20" s="141">
        <f t="shared" si="9"/>
        <v>0</v>
      </c>
      <c r="Z20" s="141">
        <f t="shared" si="10"/>
        <v>207100</v>
      </c>
      <c r="AA20" s="141">
        <f t="shared" si="11"/>
        <v>188833</v>
      </c>
      <c r="AB20" s="141">
        <f t="shared" si="12"/>
        <v>0</v>
      </c>
      <c r="AC20" s="141">
        <f t="shared" si="13"/>
        <v>130075</v>
      </c>
      <c r="AD20" s="141">
        <f t="shared" si="14"/>
        <v>1879900</v>
      </c>
    </row>
    <row r="21" spans="1:30" ht="12" customHeight="1">
      <c r="A21" s="142" t="s">
        <v>89</v>
      </c>
      <c r="B21" s="140" t="s">
        <v>339</v>
      </c>
      <c r="C21" s="142" t="s">
        <v>409</v>
      </c>
      <c r="D21" s="141">
        <f t="shared" si="2"/>
        <v>971978</v>
      </c>
      <c r="E21" s="141">
        <f t="shared" si="3"/>
        <v>380248</v>
      </c>
      <c r="F21" s="141">
        <v>81795</v>
      </c>
      <c r="G21" s="141">
        <v>0</v>
      </c>
      <c r="H21" s="141">
        <v>231400</v>
      </c>
      <c r="I21" s="141">
        <v>51874</v>
      </c>
      <c r="J21" s="141"/>
      <c r="K21" s="141">
        <v>15179</v>
      </c>
      <c r="L21" s="141">
        <v>591730</v>
      </c>
      <c r="M21" s="141">
        <f t="shared" si="4"/>
        <v>171739</v>
      </c>
      <c r="N21" s="141">
        <f t="shared" si="5"/>
        <v>20488</v>
      </c>
      <c r="O21" s="141">
        <v>16440</v>
      </c>
      <c r="P21" s="141">
        <v>4048</v>
      </c>
      <c r="Q21" s="141">
        <v>0</v>
      </c>
      <c r="R21" s="141">
        <v>0</v>
      </c>
      <c r="S21" s="141"/>
      <c r="T21" s="141">
        <v>0</v>
      </c>
      <c r="U21" s="141">
        <v>151251</v>
      </c>
      <c r="V21" s="141">
        <f t="shared" si="6"/>
        <v>1143717</v>
      </c>
      <c r="W21" s="141">
        <f t="shared" si="7"/>
        <v>400736</v>
      </c>
      <c r="X21" s="141">
        <f t="shared" si="8"/>
        <v>98235</v>
      </c>
      <c r="Y21" s="141">
        <f t="shared" si="9"/>
        <v>4048</v>
      </c>
      <c r="Z21" s="141">
        <f t="shared" si="10"/>
        <v>231400</v>
      </c>
      <c r="AA21" s="141">
        <f t="shared" si="11"/>
        <v>51874</v>
      </c>
      <c r="AB21" s="141">
        <f t="shared" si="12"/>
        <v>0</v>
      </c>
      <c r="AC21" s="141">
        <f t="shared" si="13"/>
        <v>15179</v>
      </c>
      <c r="AD21" s="141">
        <f t="shared" si="14"/>
        <v>742981</v>
      </c>
    </row>
    <row r="22" spans="1:30" ht="12" customHeight="1">
      <c r="A22" s="142" t="s">
        <v>89</v>
      </c>
      <c r="B22" s="140" t="s">
        <v>340</v>
      </c>
      <c r="C22" s="142" t="s">
        <v>410</v>
      </c>
      <c r="D22" s="141">
        <f t="shared" si="2"/>
        <v>1360919</v>
      </c>
      <c r="E22" s="141">
        <f t="shared" si="3"/>
        <v>29643</v>
      </c>
      <c r="F22" s="141">
        <v>0</v>
      </c>
      <c r="G22" s="141">
        <v>0</v>
      </c>
      <c r="H22" s="141">
        <v>0</v>
      </c>
      <c r="I22" s="141">
        <v>18236</v>
      </c>
      <c r="J22" s="141"/>
      <c r="K22" s="141">
        <v>11407</v>
      </c>
      <c r="L22" s="141">
        <v>1331276</v>
      </c>
      <c r="M22" s="141">
        <f t="shared" si="4"/>
        <v>229779</v>
      </c>
      <c r="N22" s="141">
        <f t="shared" si="5"/>
        <v>13393</v>
      </c>
      <c r="O22" s="141">
        <v>0</v>
      </c>
      <c r="P22" s="141">
        <v>0</v>
      </c>
      <c r="Q22" s="141">
        <v>0</v>
      </c>
      <c r="R22" s="141">
        <v>13393</v>
      </c>
      <c r="S22" s="141"/>
      <c r="T22" s="141">
        <v>0</v>
      </c>
      <c r="U22" s="141">
        <v>216386</v>
      </c>
      <c r="V22" s="141">
        <f t="shared" si="6"/>
        <v>1590698</v>
      </c>
      <c r="W22" s="141">
        <f t="shared" si="7"/>
        <v>43036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31629</v>
      </c>
      <c r="AB22" s="141">
        <f t="shared" si="12"/>
        <v>0</v>
      </c>
      <c r="AC22" s="141">
        <f t="shared" si="13"/>
        <v>11407</v>
      </c>
      <c r="AD22" s="141">
        <f t="shared" si="14"/>
        <v>1547662</v>
      </c>
    </row>
    <row r="23" spans="1:30" ht="12" customHeight="1">
      <c r="A23" s="142" t="s">
        <v>89</v>
      </c>
      <c r="B23" s="140" t="s">
        <v>341</v>
      </c>
      <c r="C23" s="142" t="s">
        <v>411</v>
      </c>
      <c r="D23" s="141">
        <f t="shared" si="2"/>
        <v>1789467</v>
      </c>
      <c r="E23" s="141">
        <f t="shared" si="3"/>
        <v>184504</v>
      </c>
      <c r="F23" s="141">
        <v>0</v>
      </c>
      <c r="G23" s="141">
        <v>0</v>
      </c>
      <c r="H23" s="141">
        <v>0</v>
      </c>
      <c r="I23" s="141">
        <v>2404</v>
      </c>
      <c r="J23" s="141"/>
      <c r="K23" s="141">
        <v>182100</v>
      </c>
      <c r="L23" s="141">
        <v>1604963</v>
      </c>
      <c r="M23" s="141">
        <f t="shared" si="4"/>
        <v>233266</v>
      </c>
      <c r="N23" s="141">
        <f t="shared" si="5"/>
        <v>1436</v>
      </c>
      <c r="O23" s="141">
        <v>0</v>
      </c>
      <c r="P23" s="141">
        <v>0</v>
      </c>
      <c r="Q23" s="141">
        <v>0</v>
      </c>
      <c r="R23" s="141">
        <v>1436</v>
      </c>
      <c r="S23" s="141"/>
      <c r="T23" s="141">
        <v>0</v>
      </c>
      <c r="U23" s="141">
        <v>231830</v>
      </c>
      <c r="V23" s="141">
        <f t="shared" si="6"/>
        <v>2022733</v>
      </c>
      <c r="W23" s="141">
        <f t="shared" si="7"/>
        <v>185940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3840</v>
      </c>
      <c r="AB23" s="141">
        <f t="shared" si="12"/>
        <v>0</v>
      </c>
      <c r="AC23" s="141">
        <f t="shared" si="13"/>
        <v>182100</v>
      </c>
      <c r="AD23" s="141">
        <f t="shared" si="14"/>
        <v>1836793</v>
      </c>
    </row>
    <row r="24" spans="1:30" ht="12" customHeight="1">
      <c r="A24" s="142" t="s">
        <v>89</v>
      </c>
      <c r="B24" s="140" t="s">
        <v>342</v>
      </c>
      <c r="C24" s="142" t="s">
        <v>412</v>
      </c>
      <c r="D24" s="141">
        <f t="shared" si="2"/>
        <v>2406218</v>
      </c>
      <c r="E24" s="141">
        <f t="shared" si="3"/>
        <v>458702</v>
      </c>
      <c r="F24" s="141">
        <v>0</v>
      </c>
      <c r="G24" s="141">
        <v>0</v>
      </c>
      <c r="H24" s="141">
        <v>0</v>
      </c>
      <c r="I24" s="141">
        <v>293410</v>
      </c>
      <c r="J24" s="141"/>
      <c r="K24" s="141">
        <v>165292</v>
      </c>
      <c r="L24" s="141">
        <v>1947516</v>
      </c>
      <c r="M24" s="141">
        <f t="shared" si="4"/>
        <v>231810</v>
      </c>
      <c r="N24" s="141">
        <f t="shared" si="5"/>
        <v>12166</v>
      </c>
      <c r="O24" s="141">
        <v>0</v>
      </c>
      <c r="P24" s="141">
        <v>0</v>
      </c>
      <c r="Q24" s="141">
        <v>0</v>
      </c>
      <c r="R24" s="141">
        <v>12166</v>
      </c>
      <c r="S24" s="141"/>
      <c r="T24" s="141">
        <v>0</v>
      </c>
      <c r="U24" s="141">
        <v>219644</v>
      </c>
      <c r="V24" s="141">
        <f t="shared" si="6"/>
        <v>2638028</v>
      </c>
      <c r="W24" s="141">
        <f t="shared" si="7"/>
        <v>470868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305576</v>
      </c>
      <c r="AB24" s="141">
        <f t="shared" si="12"/>
        <v>0</v>
      </c>
      <c r="AC24" s="141">
        <f t="shared" si="13"/>
        <v>165292</v>
      </c>
      <c r="AD24" s="141">
        <f t="shared" si="14"/>
        <v>2167160</v>
      </c>
    </row>
    <row r="25" spans="1:30" ht="12" customHeight="1">
      <c r="A25" s="142" t="s">
        <v>89</v>
      </c>
      <c r="B25" s="140" t="s">
        <v>343</v>
      </c>
      <c r="C25" s="142" t="s">
        <v>413</v>
      </c>
      <c r="D25" s="141">
        <f t="shared" si="2"/>
        <v>2561776</v>
      </c>
      <c r="E25" s="141">
        <f t="shared" si="3"/>
        <v>674703</v>
      </c>
      <c r="F25" s="141">
        <v>0</v>
      </c>
      <c r="G25" s="141">
        <v>0</v>
      </c>
      <c r="H25" s="141">
        <v>308400</v>
      </c>
      <c r="I25" s="141">
        <v>194265</v>
      </c>
      <c r="J25" s="141"/>
      <c r="K25" s="141">
        <v>172038</v>
      </c>
      <c r="L25" s="141">
        <v>1887073</v>
      </c>
      <c r="M25" s="141">
        <f t="shared" si="4"/>
        <v>91396</v>
      </c>
      <c r="N25" s="141">
        <f t="shared" si="5"/>
        <v>16625</v>
      </c>
      <c r="O25" s="141">
        <v>0</v>
      </c>
      <c r="P25" s="141">
        <v>0</v>
      </c>
      <c r="Q25" s="141">
        <v>0</v>
      </c>
      <c r="R25" s="141">
        <v>16625</v>
      </c>
      <c r="S25" s="141"/>
      <c r="T25" s="141">
        <v>0</v>
      </c>
      <c r="U25" s="141">
        <v>74771</v>
      </c>
      <c r="V25" s="141">
        <f t="shared" si="6"/>
        <v>2653172</v>
      </c>
      <c r="W25" s="141">
        <f t="shared" si="7"/>
        <v>691328</v>
      </c>
      <c r="X25" s="141">
        <f t="shared" si="8"/>
        <v>0</v>
      </c>
      <c r="Y25" s="141">
        <f t="shared" si="9"/>
        <v>0</v>
      </c>
      <c r="Z25" s="141">
        <f t="shared" si="10"/>
        <v>308400</v>
      </c>
      <c r="AA25" s="141">
        <f t="shared" si="11"/>
        <v>210890</v>
      </c>
      <c r="AB25" s="141">
        <f t="shared" si="12"/>
        <v>0</v>
      </c>
      <c r="AC25" s="141">
        <f t="shared" si="13"/>
        <v>172038</v>
      </c>
      <c r="AD25" s="141">
        <f t="shared" si="14"/>
        <v>1961844</v>
      </c>
    </row>
    <row r="26" spans="1:30" ht="12" customHeight="1">
      <c r="A26" s="142" t="s">
        <v>89</v>
      </c>
      <c r="B26" s="140" t="s">
        <v>344</v>
      </c>
      <c r="C26" s="142" t="s">
        <v>414</v>
      </c>
      <c r="D26" s="141">
        <f t="shared" si="2"/>
        <v>3342595</v>
      </c>
      <c r="E26" s="141">
        <f t="shared" si="3"/>
        <v>138972</v>
      </c>
      <c r="F26" s="141">
        <v>0</v>
      </c>
      <c r="G26" s="141">
        <v>0</v>
      </c>
      <c r="H26" s="141">
        <v>0</v>
      </c>
      <c r="I26" s="141">
        <v>30657</v>
      </c>
      <c r="J26" s="141"/>
      <c r="K26" s="141">
        <v>108315</v>
      </c>
      <c r="L26" s="141">
        <v>3203623</v>
      </c>
      <c r="M26" s="141">
        <f t="shared" si="4"/>
        <v>205898</v>
      </c>
      <c r="N26" s="141">
        <f t="shared" si="5"/>
        <v>50558</v>
      </c>
      <c r="O26" s="141">
        <v>6295</v>
      </c>
      <c r="P26" s="141">
        <v>7074</v>
      </c>
      <c r="Q26" s="141">
        <v>0</v>
      </c>
      <c r="R26" s="141">
        <v>37185</v>
      </c>
      <c r="S26" s="141"/>
      <c r="T26" s="141">
        <v>4</v>
      </c>
      <c r="U26" s="141">
        <v>155340</v>
      </c>
      <c r="V26" s="141">
        <f t="shared" si="6"/>
        <v>3548493</v>
      </c>
      <c r="W26" s="141">
        <f t="shared" si="7"/>
        <v>189530</v>
      </c>
      <c r="X26" s="141">
        <f t="shared" si="8"/>
        <v>6295</v>
      </c>
      <c r="Y26" s="141">
        <f t="shared" si="9"/>
        <v>7074</v>
      </c>
      <c r="Z26" s="141">
        <f t="shared" si="10"/>
        <v>0</v>
      </c>
      <c r="AA26" s="141">
        <f t="shared" si="11"/>
        <v>67842</v>
      </c>
      <c r="AB26" s="141">
        <f t="shared" si="12"/>
        <v>0</v>
      </c>
      <c r="AC26" s="141">
        <f t="shared" si="13"/>
        <v>108319</v>
      </c>
      <c r="AD26" s="141">
        <f t="shared" si="14"/>
        <v>3358963</v>
      </c>
    </row>
    <row r="27" spans="1:30" ht="12" customHeight="1">
      <c r="A27" s="142" t="s">
        <v>89</v>
      </c>
      <c r="B27" s="140" t="s">
        <v>345</v>
      </c>
      <c r="C27" s="142" t="s">
        <v>415</v>
      </c>
      <c r="D27" s="141">
        <f t="shared" si="2"/>
        <v>865577</v>
      </c>
      <c r="E27" s="141">
        <f t="shared" si="3"/>
        <v>42398</v>
      </c>
      <c r="F27" s="141">
        <v>0</v>
      </c>
      <c r="G27" s="141">
        <v>0</v>
      </c>
      <c r="H27" s="141">
        <v>0</v>
      </c>
      <c r="I27" s="141">
        <v>14709</v>
      </c>
      <c r="J27" s="141"/>
      <c r="K27" s="141">
        <v>27689</v>
      </c>
      <c r="L27" s="141">
        <v>823179</v>
      </c>
      <c r="M27" s="141">
        <f t="shared" si="4"/>
        <v>43235</v>
      </c>
      <c r="N27" s="141">
        <f t="shared" si="5"/>
        <v>2349</v>
      </c>
      <c r="O27" s="141">
        <v>0</v>
      </c>
      <c r="P27" s="141">
        <v>0</v>
      </c>
      <c r="Q27" s="141">
        <v>0</v>
      </c>
      <c r="R27" s="141">
        <v>2337</v>
      </c>
      <c r="S27" s="141"/>
      <c r="T27" s="141">
        <v>12</v>
      </c>
      <c r="U27" s="141">
        <v>40886</v>
      </c>
      <c r="V27" s="141">
        <f t="shared" si="6"/>
        <v>908812</v>
      </c>
      <c r="W27" s="141">
        <f t="shared" si="7"/>
        <v>44747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17046</v>
      </c>
      <c r="AB27" s="141">
        <f t="shared" si="12"/>
        <v>0</v>
      </c>
      <c r="AC27" s="141">
        <f t="shared" si="13"/>
        <v>27701</v>
      </c>
      <c r="AD27" s="141">
        <f t="shared" si="14"/>
        <v>864065</v>
      </c>
    </row>
    <row r="28" spans="1:30" ht="12" customHeight="1">
      <c r="A28" s="142" t="s">
        <v>89</v>
      </c>
      <c r="B28" s="140" t="s">
        <v>346</v>
      </c>
      <c r="C28" s="142" t="s">
        <v>416</v>
      </c>
      <c r="D28" s="141">
        <f t="shared" si="2"/>
        <v>1179520</v>
      </c>
      <c r="E28" s="141">
        <f t="shared" si="3"/>
        <v>60402</v>
      </c>
      <c r="F28" s="141">
        <v>0</v>
      </c>
      <c r="G28" s="141">
        <v>0</v>
      </c>
      <c r="H28" s="141">
        <v>0</v>
      </c>
      <c r="I28" s="141">
        <v>16141</v>
      </c>
      <c r="J28" s="141"/>
      <c r="K28" s="141">
        <v>44261</v>
      </c>
      <c r="L28" s="141">
        <v>1119118</v>
      </c>
      <c r="M28" s="141">
        <f t="shared" si="4"/>
        <v>44702</v>
      </c>
      <c r="N28" s="141">
        <f t="shared" si="5"/>
        <v>2088</v>
      </c>
      <c r="O28" s="141">
        <v>0</v>
      </c>
      <c r="P28" s="141">
        <v>0</v>
      </c>
      <c r="Q28" s="141">
        <v>0</v>
      </c>
      <c r="R28" s="141">
        <v>2088</v>
      </c>
      <c r="S28" s="141"/>
      <c r="T28" s="141">
        <v>0</v>
      </c>
      <c r="U28" s="141">
        <v>42614</v>
      </c>
      <c r="V28" s="141">
        <f t="shared" si="6"/>
        <v>1224222</v>
      </c>
      <c r="W28" s="141">
        <f t="shared" si="7"/>
        <v>62490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18229</v>
      </c>
      <c r="AB28" s="141">
        <f t="shared" si="12"/>
        <v>0</v>
      </c>
      <c r="AC28" s="141">
        <f t="shared" si="13"/>
        <v>44261</v>
      </c>
      <c r="AD28" s="141">
        <f t="shared" si="14"/>
        <v>1161732</v>
      </c>
    </row>
    <row r="29" spans="1:30" ht="12" customHeight="1">
      <c r="A29" s="142" t="s">
        <v>89</v>
      </c>
      <c r="B29" s="140" t="s">
        <v>347</v>
      </c>
      <c r="C29" s="142" t="s">
        <v>417</v>
      </c>
      <c r="D29" s="141">
        <f t="shared" si="2"/>
        <v>1726568</v>
      </c>
      <c r="E29" s="141">
        <f t="shared" si="3"/>
        <v>307845</v>
      </c>
      <c r="F29" s="141">
        <v>0</v>
      </c>
      <c r="G29" s="141">
        <v>0</v>
      </c>
      <c r="H29" s="141">
        <v>0</v>
      </c>
      <c r="I29" s="141">
        <v>196084</v>
      </c>
      <c r="J29" s="141"/>
      <c r="K29" s="141">
        <v>111761</v>
      </c>
      <c r="L29" s="141">
        <v>1418723</v>
      </c>
      <c r="M29" s="141">
        <f t="shared" si="4"/>
        <v>304368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304368</v>
      </c>
      <c r="V29" s="141">
        <f t="shared" si="6"/>
        <v>2030936</v>
      </c>
      <c r="W29" s="141">
        <f t="shared" si="7"/>
        <v>307845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196084</v>
      </c>
      <c r="AB29" s="141">
        <f t="shared" si="12"/>
        <v>0</v>
      </c>
      <c r="AC29" s="141">
        <f t="shared" si="13"/>
        <v>111761</v>
      </c>
      <c r="AD29" s="141">
        <f t="shared" si="14"/>
        <v>1723091</v>
      </c>
    </row>
    <row r="30" spans="1:30" ht="12" customHeight="1">
      <c r="A30" s="142" t="s">
        <v>89</v>
      </c>
      <c r="B30" s="140" t="s">
        <v>348</v>
      </c>
      <c r="C30" s="142" t="s">
        <v>418</v>
      </c>
      <c r="D30" s="141">
        <f t="shared" si="2"/>
        <v>828480</v>
      </c>
      <c r="E30" s="141">
        <f t="shared" si="3"/>
        <v>108389</v>
      </c>
      <c r="F30" s="141">
        <v>1505</v>
      </c>
      <c r="G30" s="141">
        <v>0</v>
      </c>
      <c r="H30" s="141">
        <v>0</v>
      </c>
      <c r="I30" s="141">
        <v>43567</v>
      </c>
      <c r="J30" s="141"/>
      <c r="K30" s="141">
        <v>63317</v>
      </c>
      <c r="L30" s="141">
        <v>720091</v>
      </c>
      <c r="M30" s="141">
        <f t="shared" si="4"/>
        <v>443378</v>
      </c>
      <c r="N30" s="141">
        <f t="shared" si="5"/>
        <v>254754</v>
      </c>
      <c r="O30" s="141">
        <v>0</v>
      </c>
      <c r="P30" s="141">
        <v>0</v>
      </c>
      <c r="Q30" s="141">
        <v>245700</v>
      </c>
      <c r="R30" s="141">
        <v>8998</v>
      </c>
      <c r="S30" s="141"/>
      <c r="T30" s="141">
        <v>56</v>
      </c>
      <c r="U30" s="141">
        <v>188624</v>
      </c>
      <c r="V30" s="141">
        <f t="shared" si="6"/>
        <v>1271858</v>
      </c>
      <c r="W30" s="141">
        <f t="shared" si="7"/>
        <v>363143</v>
      </c>
      <c r="X30" s="141">
        <f t="shared" si="8"/>
        <v>1505</v>
      </c>
      <c r="Y30" s="141">
        <f t="shared" si="9"/>
        <v>0</v>
      </c>
      <c r="Z30" s="141">
        <f t="shared" si="10"/>
        <v>245700</v>
      </c>
      <c r="AA30" s="141">
        <f t="shared" si="11"/>
        <v>52565</v>
      </c>
      <c r="AB30" s="141">
        <f t="shared" si="12"/>
        <v>0</v>
      </c>
      <c r="AC30" s="141">
        <f t="shared" si="13"/>
        <v>63373</v>
      </c>
      <c r="AD30" s="141">
        <f t="shared" si="14"/>
        <v>908715</v>
      </c>
    </row>
    <row r="31" spans="1:30" ht="12" customHeight="1">
      <c r="A31" s="142" t="s">
        <v>89</v>
      </c>
      <c r="B31" s="140" t="s">
        <v>349</v>
      </c>
      <c r="C31" s="142" t="s">
        <v>419</v>
      </c>
      <c r="D31" s="141">
        <f t="shared" si="2"/>
        <v>1800040</v>
      </c>
      <c r="E31" s="141">
        <f t="shared" si="3"/>
        <v>264729</v>
      </c>
      <c r="F31" s="141">
        <v>0</v>
      </c>
      <c r="G31" s="141">
        <v>0</v>
      </c>
      <c r="H31" s="141">
        <v>0</v>
      </c>
      <c r="I31" s="141">
        <v>154762</v>
      </c>
      <c r="J31" s="141"/>
      <c r="K31" s="141">
        <v>109967</v>
      </c>
      <c r="L31" s="141">
        <v>1535311</v>
      </c>
      <c r="M31" s="141">
        <f t="shared" si="4"/>
        <v>29647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29647</v>
      </c>
      <c r="V31" s="141">
        <f t="shared" si="6"/>
        <v>1829687</v>
      </c>
      <c r="W31" s="141">
        <f t="shared" si="7"/>
        <v>264729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154762</v>
      </c>
      <c r="AB31" s="141">
        <f t="shared" si="12"/>
        <v>0</v>
      </c>
      <c r="AC31" s="141">
        <f t="shared" si="13"/>
        <v>109967</v>
      </c>
      <c r="AD31" s="141">
        <f t="shared" si="14"/>
        <v>1564958</v>
      </c>
    </row>
    <row r="32" spans="1:30" ht="12" customHeight="1">
      <c r="A32" s="142" t="s">
        <v>89</v>
      </c>
      <c r="B32" s="140" t="s">
        <v>350</v>
      </c>
      <c r="C32" s="142" t="s">
        <v>420</v>
      </c>
      <c r="D32" s="141">
        <f t="shared" si="2"/>
        <v>704321</v>
      </c>
      <c r="E32" s="141">
        <f t="shared" si="3"/>
        <v>76404</v>
      </c>
      <c r="F32" s="141">
        <v>0</v>
      </c>
      <c r="G32" s="141">
        <v>0</v>
      </c>
      <c r="H32" s="141">
        <v>0</v>
      </c>
      <c r="I32" s="141">
        <v>8049</v>
      </c>
      <c r="J32" s="141"/>
      <c r="K32" s="141">
        <v>68355</v>
      </c>
      <c r="L32" s="141">
        <v>627917</v>
      </c>
      <c r="M32" s="141">
        <f t="shared" si="4"/>
        <v>17942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17942</v>
      </c>
      <c r="V32" s="141">
        <f t="shared" si="6"/>
        <v>722263</v>
      </c>
      <c r="W32" s="141">
        <f t="shared" si="7"/>
        <v>76404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8049</v>
      </c>
      <c r="AB32" s="141">
        <f t="shared" si="12"/>
        <v>0</v>
      </c>
      <c r="AC32" s="141">
        <f t="shared" si="13"/>
        <v>68355</v>
      </c>
      <c r="AD32" s="141">
        <f t="shared" si="14"/>
        <v>645859</v>
      </c>
    </row>
    <row r="33" spans="1:30" ht="12" customHeight="1">
      <c r="A33" s="142" t="s">
        <v>89</v>
      </c>
      <c r="B33" s="140" t="s">
        <v>351</v>
      </c>
      <c r="C33" s="142" t="s">
        <v>421</v>
      </c>
      <c r="D33" s="141">
        <f t="shared" si="2"/>
        <v>877575</v>
      </c>
      <c r="E33" s="141">
        <f t="shared" si="3"/>
        <v>101735</v>
      </c>
      <c r="F33" s="141">
        <v>0</v>
      </c>
      <c r="G33" s="141">
        <v>0</v>
      </c>
      <c r="H33" s="141">
        <v>0</v>
      </c>
      <c r="I33" s="141">
        <v>101725</v>
      </c>
      <c r="J33" s="141"/>
      <c r="K33" s="141">
        <v>10</v>
      </c>
      <c r="L33" s="141">
        <v>775840</v>
      </c>
      <c r="M33" s="141">
        <f t="shared" si="4"/>
        <v>23829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23829</v>
      </c>
      <c r="V33" s="141">
        <f t="shared" si="6"/>
        <v>901404</v>
      </c>
      <c r="W33" s="141">
        <f t="shared" si="7"/>
        <v>101735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101725</v>
      </c>
      <c r="AB33" s="141">
        <f t="shared" si="12"/>
        <v>0</v>
      </c>
      <c r="AC33" s="141">
        <f t="shared" si="13"/>
        <v>10</v>
      </c>
      <c r="AD33" s="141">
        <f t="shared" si="14"/>
        <v>799669</v>
      </c>
    </row>
    <row r="34" spans="1:30" ht="12" customHeight="1">
      <c r="A34" s="142" t="s">
        <v>89</v>
      </c>
      <c r="B34" s="140" t="s">
        <v>352</v>
      </c>
      <c r="C34" s="142" t="s">
        <v>422</v>
      </c>
      <c r="D34" s="141">
        <f t="shared" si="2"/>
        <v>1493597</v>
      </c>
      <c r="E34" s="141">
        <f t="shared" si="3"/>
        <v>18635</v>
      </c>
      <c r="F34" s="141">
        <v>0</v>
      </c>
      <c r="G34" s="141">
        <v>0</v>
      </c>
      <c r="H34" s="141">
        <v>0</v>
      </c>
      <c r="I34" s="141">
        <v>18635</v>
      </c>
      <c r="J34" s="141"/>
      <c r="K34" s="141">
        <v>0</v>
      </c>
      <c r="L34" s="141">
        <v>1474962</v>
      </c>
      <c r="M34" s="141">
        <f t="shared" si="4"/>
        <v>32016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32016</v>
      </c>
      <c r="V34" s="141">
        <f t="shared" si="6"/>
        <v>1525613</v>
      </c>
      <c r="W34" s="141">
        <f t="shared" si="7"/>
        <v>18635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18635</v>
      </c>
      <c r="AB34" s="141">
        <f t="shared" si="12"/>
        <v>0</v>
      </c>
      <c r="AC34" s="141">
        <f t="shared" si="13"/>
        <v>0</v>
      </c>
      <c r="AD34" s="141">
        <f t="shared" si="14"/>
        <v>1506978</v>
      </c>
    </row>
    <row r="35" spans="1:30" ht="12" customHeight="1">
      <c r="A35" s="142" t="s">
        <v>89</v>
      </c>
      <c r="B35" s="140" t="s">
        <v>353</v>
      </c>
      <c r="C35" s="142" t="s">
        <v>423</v>
      </c>
      <c r="D35" s="141">
        <f t="shared" si="2"/>
        <v>947263</v>
      </c>
      <c r="E35" s="141">
        <f t="shared" si="3"/>
        <v>110384</v>
      </c>
      <c r="F35" s="141">
        <v>0</v>
      </c>
      <c r="G35" s="141">
        <v>0</v>
      </c>
      <c r="H35" s="141">
        <v>0</v>
      </c>
      <c r="I35" s="141">
        <v>73400</v>
      </c>
      <c r="J35" s="141"/>
      <c r="K35" s="141">
        <v>36984</v>
      </c>
      <c r="L35" s="141">
        <v>836879</v>
      </c>
      <c r="M35" s="141">
        <f t="shared" si="4"/>
        <v>80807</v>
      </c>
      <c r="N35" s="141">
        <f t="shared" si="5"/>
        <v>9528</v>
      </c>
      <c r="O35" s="141">
        <v>0</v>
      </c>
      <c r="P35" s="141">
        <v>0</v>
      </c>
      <c r="Q35" s="141">
        <v>0</v>
      </c>
      <c r="R35" s="141">
        <v>9480</v>
      </c>
      <c r="S35" s="141"/>
      <c r="T35" s="141">
        <v>48</v>
      </c>
      <c r="U35" s="141">
        <v>71279</v>
      </c>
      <c r="V35" s="141">
        <f t="shared" si="6"/>
        <v>1028070</v>
      </c>
      <c r="W35" s="141">
        <f t="shared" si="7"/>
        <v>119912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82880</v>
      </c>
      <c r="AB35" s="141">
        <f t="shared" si="12"/>
        <v>0</v>
      </c>
      <c r="AC35" s="141">
        <f t="shared" si="13"/>
        <v>37032</v>
      </c>
      <c r="AD35" s="141">
        <f t="shared" si="14"/>
        <v>908158</v>
      </c>
    </row>
    <row r="36" spans="1:30" ht="12" customHeight="1">
      <c r="A36" s="142" t="s">
        <v>89</v>
      </c>
      <c r="B36" s="140" t="s">
        <v>354</v>
      </c>
      <c r="C36" s="142" t="s">
        <v>424</v>
      </c>
      <c r="D36" s="141">
        <f t="shared" si="2"/>
        <v>950266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950266</v>
      </c>
      <c r="M36" s="141">
        <f t="shared" si="4"/>
        <v>132534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132534</v>
      </c>
      <c r="V36" s="141">
        <f t="shared" si="6"/>
        <v>1082800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0</v>
      </c>
      <c r="AD36" s="141">
        <f t="shared" si="14"/>
        <v>1082800</v>
      </c>
    </row>
    <row r="37" spans="1:30" ht="12" customHeight="1">
      <c r="A37" s="142" t="s">
        <v>89</v>
      </c>
      <c r="B37" s="140" t="s">
        <v>355</v>
      </c>
      <c r="C37" s="142" t="s">
        <v>425</v>
      </c>
      <c r="D37" s="141">
        <f t="shared" si="2"/>
        <v>813230</v>
      </c>
      <c r="E37" s="141">
        <f t="shared" si="3"/>
        <v>15532</v>
      </c>
      <c r="F37" s="141">
        <v>0</v>
      </c>
      <c r="G37" s="141">
        <v>0</v>
      </c>
      <c r="H37" s="141">
        <v>0</v>
      </c>
      <c r="I37" s="141">
        <v>13049</v>
      </c>
      <c r="J37" s="141"/>
      <c r="K37" s="141">
        <v>2483</v>
      </c>
      <c r="L37" s="141">
        <v>797698</v>
      </c>
      <c r="M37" s="141">
        <f t="shared" si="4"/>
        <v>91840</v>
      </c>
      <c r="N37" s="141">
        <f t="shared" si="5"/>
        <v>2012</v>
      </c>
      <c r="O37" s="141">
        <v>0</v>
      </c>
      <c r="P37" s="141">
        <v>0</v>
      </c>
      <c r="Q37" s="141">
        <v>0</v>
      </c>
      <c r="R37" s="141">
        <v>2012</v>
      </c>
      <c r="S37" s="141"/>
      <c r="T37" s="141">
        <v>0</v>
      </c>
      <c r="U37" s="141">
        <v>89828</v>
      </c>
      <c r="V37" s="141">
        <f t="shared" si="6"/>
        <v>905070</v>
      </c>
      <c r="W37" s="141">
        <f t="shared" si="7"/>
        <v>17544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15061</v>
      </c>
      <c r="AB37" s="141">
        <f t="shared" si="12"/>
        <v>0</v>
      </c>
      <c r="AC37" s="141">
        <f t="shared" si="13"/>
        <v>2483</v>
      </c>
      <c r="AD37" s="141">
        <f t="shared" si="14"/>
        <v>887526</v>
      </c>
    </row>
    <row r="38" spans="1:30" ht="12" customHeight="1">
      <c r="A38" s="142" t="s">
        <v>89</v>
      </c>
      <c r="B38" s="140" t="s">
        <v>356</v>
      </c>
      <c r="C38" s="142" t="s">
        <v>426</v>
      </c>
      <c r="D38" s="141">
        <f t="shared" si="2"/>
        <v>1115387</v>
      </c>
      <c r="E38" s="141">
        <f t="shared" si="3"/>
        <v>56240</v>
      </c>
      <c r="F38" s="141">
        <v>0</v>
      </c>
      <c r="G38" s="141">
        <v>0</v>
      </c>
      <c r="H38" s="141">
        <v>0</v>
      </c>
      <c r="I38" s="141">
        <v>3000</v>
      </c>
      <c r="J38" s="141"/>
      <c r="K38" s="141">
        <v>53240</v>
      </c>
      <c r="L38" s="141">
        <v>1059147</v>
      </c>
      <c r="M38" s="141">
        <f t="shared" si="4"/>
        <v>96367</v>
      </c>
      <c r="N38" s="141">
        <f t="shared" si="5"/>
        <v>19639</v>
      </c>
      <c r="O38" s="141">
        <v>0</v>
      </c>
      <c r="P38" s="141">
        <v>0</v>
      </c>
      <c r="Q38" s="141">
        <v>0</v>
      </c>
      <c r="R38" s="141">
        <v>19639</v>
      </c>
      <c r="S38" s="141"/>
      <c r="T38" s="141">
        <v>0</v>
      </c>
      <c r="U38" s="141">
        <v>76728</v>
      </c>
      <c r="V38" s="141">
        <f t="shared" si="6"/>
        <v>1211754</v>
      </c>
      <c r="W38" s="141">
        <f t="shared" si="7"/>
        <v>75879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22639</v>
      </c>
      <c r="AB38" s="141">
        <f t="shared" si="12"/>
        <v>0</v>
      </c>
      <c r="AC38" s="141">
        <f t="shared" si="13"/>
        <v>53240</v>
      </c>
      <c r="AD38" s="141">
        <f t="shared" si="14"/>
        <v>1135875</v>
      </c>
    </row>
    <row r="39" spans="1:30" ht="12" customHeight="1">
      <c r="A39" s="142" t="s">
        <v>89</v>
      </c>
      <c r="B39" s="140" t="s">
        <v>357</v>
      </c>
      <c r="C39" s="142" t="s">
        <v>427</v>
      </c>
      <c r="D39" s="141">
        <f t="shared" si="2"/>
        <v>1021835</v>
      </c>
      <c r="E39" s="141">
        <f t="shared" si="3"/>
        <v>7587</v>
      </c>
      <c r="F39" s="141">
        <v>0</v>
      </c>
      <c r="G39" s="141">
        <v>0</v>
      </c>
      <c r="H39" s="141">
        <v>0</v>
      </c>
      <c r="I39" s="141">
        <v>6820</v>
      </c>
      <c r="J39" s="141"/>
      <c r="K39" s="141">
        <v>767</v>
      </c>
      <c r="L39" s="141">
        <v>1014248</v>
      </c>
      <c r="M39" s="141">
        <f t="shared" si="4"/>
        <v>84796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84796</v>
      </c>
      <c r="V39" s="141">
        <f t="shared" si="6"/>
        <v>1106631</v>
      </c>
      <c r="W39" s="141">
        <f t="shared" si="7"/>
        <v>7587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6820</v>
      </c>
      <c r="AB39" s="141">
        <f t="shared" si="12"/>
        <v>0</v>
      </c>
      <c r="AC39" s="141">
        <f t="shared" si="13"/>
        <v>767</v>
      </c>
      <c r="AD39" s="141">
        <f t="shared" si="14"/>
        <v>1099044</v>
      </c>
    </row>
    <row r="40" spans="1:30" ht="12" customHeight="1">
      <c r="A40" s="142" t="s">
        <v>89</v>
      </c>
      <c r="B40" s="140" t="s">
        <v>358</v>
      </c>
      <c r="C40" s="142" t="s">
        <v>428</v>
      </c>
      <c r="D40" s="141">
        <f t="shared" si="2"/>
        <v>1501769</v>
      </c>
      <c r="E40" s="141">
        <f t="shared" si="3"/>
        <v>89933</v>
      </c>
      <c r="F40" s="141">
        <v>0</v>
      </c>
      <c r="G40" s="141">
        <v>0</v>
      </c>
      <c r="H40" s="141">
        <v>0</v>
      </c>
      <c r="I40" s="141">
        <v>23778</v>
      </c>
      <c r="J40" s="141"/>
      <c r="K40" s="141">
        <v>66155</v>
      </c>
      <c r="L40" s="141">
        <v>1411836</v>
      </c>
      <c r="M40" s="141">
        <f t="shared" si="4"/>
        <v>112954</v>
      </c>
      <c r="N40" s="141">
        <f t="shared" si="5"/>
        <v>29641</v>
      </c>
      <c r="O40" s="141">
        <v>0</v>
      </c>
      <c r="P40" s="141">
        <v>0</v>
      </c>
      <c r="Q40" s="141">
        <v>0</v>
      </c>
      <c r="R40" s="141">
        <v>29641</v>
      </c>
      <c r="S40" s="141"/>
      <c r="T40" s="141">
        <v>0</v>
      </c>
      <c r="U40" s="141">
        <v>83313</v>
      </c>
      <c r="V40" s="141">
        <f t="shared" si="6"/>
        <v>1614723</v>
      </c>
      <c r="W40" s="141">
        <f t="shared" si="7"/>
        <v>119574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53419</v>
      </c>
      <c r="AB40" s="141">
        <f t="shared" si="12"/>
        <v>0</v>
      </c>
      <c r="AC40" s="141">
        <f t="shared" si="13"/>
        <v>66155</v>
      </c>
      <c r="AD40" s="141">
        <f t="shared" si="14"/>
        <v>1495149</v>
      </c>
    </row>
    <row r="41" spans="1:30" ht="12" customHeight="1">
      <c r="A41" s="142" t="s">
        <v>89</v>
      </c>
      <c r="B41" s="140" t="s">
        <v>359</v>
      </c>
      <c r="C41" s="142" t="s">
        <v>429</v>
      </c>
      <c r="D41" s="141">
        <f t="shared" si="2"/>
        <v>445781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445781</v>
      </c>
      <c r="M41" s="141">
        <f t="shared" si="4"/>
        <v>100891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100891</v>
      </c>
      <c r="V41" s="141">
        <f t="shared" si="6"/>
        <v>546672</v>
      </c>
      <c r="W41" s="141">
        <f t="shared" si="7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0</v>
      </c>
      <c r="AC41" s="141">
        <f t="shared" si="13"/>
        <v>0</v>
      </c>
      <c r="AD41" s="141">
        <f t="shared" si="14"/>
        <v>546672</v>
      </c>
    </row>
    <row r="42" spans="1:30" ht="12" customHeight="1">
      <c r="A42" s="142" t="s">
        <v>89</v>
      </c>
      <c r="B42" s="140" t="s">
        <v>360</v>
      </c>
      <c r="C42" s="142" t="s">
        <v>430</v>
      </c>
      <c r="D42" s="141">
        <f t="shared" si="2"/>
        <v>1163372</v>
      </c>
      <c r="E42" s="141">
        <f t="shared" si="3"/>
        <v>109398</v>
      </c>
      <c r="F42" s="141">
        <v>0</v>
      </c>
      <c r="G42" s="141">
        <v>0</v>
      </c>
      <c r="H42" s="141">
        <v>0</v>
      </c>
      <c r="I42" s="141">
        <v>109377</v>
      </c>
      <c r="J42" s="141"/>
      <c r="K42" s="141">
        <v>21</v>
      </c>
      <c r="L42" s="141">
        <v>1053974</v>
      </c>
      <c r="M42" s="141">
        <f t="shared" si="4"/>
        <v>139491</v>
      </c>
      <c r="N42" s="141">
        <f t="shared" si="5"/>
        <v>5324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5324</v>
      </c>
      <c r="U42" s="141">
        <v>134167</v>
      </c>
      <c r="V42" s="141">
        <f t="shared" si="6"/>
        <v>1302863</v>
      </c>
      <c r="W42" s="141">
        <f t="shared" si="7"/>
        <v>114722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109377</v>
      </c>
      <c r="AB42" s="141">
        <f t="shared" si="12"/>
        <v>0</v>
      </c>
      <c r="AC42" s="141">
        <f t="shared" si="13"/>
        <v>5345</v>
      </c>
      <c r="AD42" s="141">
        <f t="shared" si="14"/>
        <v>1188141</v>
      </c>
    </row>
    <row r="43" spans="1:30" ht="12" customHeight="1">
      <c r="A43" s="142" t="s">
        <v>89</v>
      </c>
      <c r="B43" s="140" t="s">
        <v>361</v>
      </c>
      <c r="C43" s="142" t="s">
        <v>431</v>
      </c>
      <c r="D43" s="141">
        <f t="shared" si="2"/>
        <v>611335</v>
      </c>
      <c r="E43" s="141">
        <f t="shared" si="3"/>
        <v>94883</v>
      </c>
      <c r="F43" s="141">
        <v>0</v>
      </c>
      <c r="G43" s="141">
        <v>0</v>
      </c>
      <c r="H43" s="141">
        <v>0</v>
      </c>
      <c r="I43" s="141">
        <v>94882</v>
      </c>
      <c r="J43" s="141"/>
      <c r="K43" s="141">
        <v>1</v>
      </c>
      <c r="L43" s="141">
        <v>516452</v>
      </c>
      <c r="M43" s="141">
        <f t="shared" si="4"/>
        <v>146615</v>
      </c>
      <c r="N43" s="141">
        <f t="shared" si="5"/>
        <v>49531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49531</v>
      </c>
      <c r="U43" s="141">
        <v>97084</v>
      </c>
      <c r="V43" s="141">
        <f t="shared" si="6"/>
        <v>757950</v>
      </c>
      <c r="W43" s="141">
        <f t="shared" si="7"/>
        <v>144414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94882</v>
      </c>
      <c r="AB43" s="141">
        <f t="shared" si="12"/>
        <v>0</v>
      </c>
      <c r="AC43" s="141">
        <f t="shared" si="13"/>
        <v>49532</v>
      </c>
      <c r="AD43" s="141">
        <f t="shared" si="14"/>
        <v>613536</v>
      </c>
    </row>
    <row r="44" spans="1:30" ht="12" customHeight="1">
      <c r="A44" s="142" t="s">
        <v>89</v>
      </c>
      <c r="B44" s="140" t="s">
        <v>362</v>
      </c>
      <c r="C44" s="142" t="s">
        <v>432</v>
      </c>
      <c r="D44" s="141">
        <f t="shared" si="2"/>
        <v>489354</v>
      </c>
      <c r="E44" s="141">
        <f t="shared" si="3"/>
        <v>0</v>
      </c>
      <c r="F44" s="141">
        <v>0</v>
      </c>
      <c r="G44" s="141">
        <v>0</v>
      </c>
      <c r="H44" s="141">
        <v>0</v>
      </c>
      <c r="I44" s="141">
        <v>0</v>
      </c>
      <c r="J44" s="141"/>
      <c r="K44" s="141">
        <v>0</v>
      </c>
      <c r="L44" s="141">
        <v>489354</v>
      </c>
      <c r="M44" s="141">
        <f t="shared" si="4"/>
        <v>111907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111907</v>
      </c>
      <c r="V44" s="141">
        <f t="shared" si="6"/>
        <v>601261</v>
      </c>
      <c r="W44" s="141">
        <f t="shared" si="7"/>
        <v>0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0</v>
      </c>
      <c r="AB44" s="141">
        <f t="shared" si="12"/>
        <v>0</v>
      </c>
      <c r="AC44" s="141">
        <f t="shared" si="13"/>
        <v>0</v>
      </c>
      <c r="AD44" s="141">
        <f t="shared" si="14"/>
        <v>601261</v>
      </c>
    </row>
    <row r="45" spans="1:30" ht="12" customHeight="1">
      <c r="A45" s="142" t="s">
        <v>89</v>
      </c>
      <c r="B45" s="140" t="s">
        <v>363</v>
      </c>
      <c r="C45" s="142" t="s">
        <v>433</v>
      </c>
      <c r="D45" s="141">
        <f t="shared" si="2"/>
        <v>903176</v>
      </c>
      <c r="E45" s="141">
        <f t="shared" si="3"/>
        <v>93536</v>
      </c>
      <c r="F45" s="141">
        <v>0</v>
      </c>
      <c r="G45" s="141">
        <v>0</v>
      </c>
      <c r="H45" s="141">
        <v>0</v>
      </c>
      <c r="I45" s="141">
        <v>93446</v>
      </c>
      <c r="J45" s="141"/>
      <c r="K45" s="141">
        <v>90</v>
      </c>
      <c r="L45" s="141">
        <v>809640</v>
      </c>
      <c r="M45" s="141">
        <f t="shared" si="4"/>
        <v>116995</v>
      </c>
      <c r="N45" s="141">
        <f t="shared" si="5"/>
        <v>27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27</v>
      </c>
      <c r="U45" s="141">
        <v>116968</v>
      </c>
      <c r="V45" s="141">
        <f t="shared" si="6"/>
        <v>1020171</v>
      </c>
      <c r="W45" s="141">
        <f t="shared" si="7"/>
        <v>93563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93446</v>
      </c>
      <c r="AB45" s="141">
        <f t="shared" si="12"/>
        <v>0</v>
      </c>
      <c r="AC45" s="141">
        <f t="shared" si="13"/>
        <v>117</v>
      </c>
      <c r="AD45" s="141">
        <f t="shared" si="14"/>
        <v>926608</v>
      </c>
    </row>
    <row r="46" spans="1:30" ht="12" customHeight="1">
      <c r="A46" s="142" t="s">
        <v>89</v>
      </c>
      <c r="B46" s="140" t="s">
        <v>364</v>
      </c>
      <c r="C46" s="142" t="s">
        <v>434</v>
      </c>
      <c r="D46" s="141">
        <f t="shared" si="2"/>
        <v>814384</v>
      </c>
      <c r="E46" s="141">
        <f t="shared" si="3"/>
        <v>64281</v>
      </c>
      <c r="F46" s="141">
        <v>0</v>
      </c>
      <c r="G46" s="141">
        <v>0</v>
      </c>
      <c r="H46" s="141">
        <v>0</v>
      </c>
      <c r="I46" s="141">
        <v>12113</v>
      </c>
      <c r="J46" s="141"/>
      <c r="K46" s="141">
        <v>52168</v>
      </c>
      <c r="L46" s="141">
        <v>750103</v>
      </c>
      <c r="M46" s="141">
        <f t="shared" si="4"/>
        <v>53626</v>
      </c>
      <c r="N46" s="141">
        <f t="shared" si="5"/>
        <v>5386</v>
      </c>
      <c r="O46" s="141">
        <v>0</v>
      </c>
      <c r="P46" s="141">
        <v>0</v>
      </c>
      <c r="Q46" s="141">
        <v>0</v>
      </c>
      <c r="R46" s="141">
        <v>5386</v>
      </c>
      <c r="S46" s="141"/>
      <c r="T46" s="141">
        <v>0</v>
      </c>
      <c r="U46" s="141">
        <v>48240</v>
      </c>
      <c r="V46" s="141">
        <f t="shared" si="6"/>
        <v>868010</v>
      </c>
      <c r="W46" s="141">
        <f t="shared" si="7"/>
        <v>69667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17499</v>
      </c>
      <c r="AB46" s="141">
        <f t="shared" si="12"/>
        <v>0</v>
      </c>
      <c r="AC46" s="141">
        <f t="shared" si="13"/>
        <v>52168</v>
      </c>
      <c r="AD46" s="141">
        <f t="shared" si="14"/>
        <v>798343</v>
      </c>
    </row>
    <row r="47" spans="1:30" ht="12" customHeight="1">
      <c r="A47" s="142" t="s">
        <v>89</v>
      </c>
      <c r="B47" s="140" t="s">
        <v>365</v>
      </c>
      <c r="C47" s="142" t="s">
        <v>435</v>
      </c>
      <c r="D47" s="141">
        <f t="shared" si="2"/>
        <v>1670180</v>
      </c>
      <c r="E47" s="141">
        <f t="shared" si="3"/>
        <v>315195</v>
      </c>
      <c r="F47" s="141">
        <v>0</v>
      </c>
      <c r="G47" s="141">
        <v>0</v>
      </c>
      <c r="H47" s="141">
        <v>0</v>
      </c>
      <c r="I47" s="141">
        <v>119061</v>
      </c>
      <c r="J47" s="141"/>
      <c r="K47" s="141">
        <v>196134</v>
      </c>
      <c r="L47" s="141">
        <v>1354985</v>
      </c>
      <c r="M47" s="141">
        <f t="shared" si="4"/>
        <v>96112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96112</v>
      </c>
      <c r="V47" s="141">
        <f t="shared" si="6"/>
        <v>1766292</v>
      </c>
      <c r="W47" s="141">
        <f t="shared" si="7"/>
        <v>315195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119061</v>
      </c>
      <c r="AB47" s="141">
        <f t="shared" si="12"/>
        <v>0</v>
      </c>
      <c r="AC47" s="141">
        <f t="shared" si="13"/>
        <v>196134</v>
      </c>
      <c r="AD47" s="141">
        <f t="shared" si="14"/>
        <v>1451097</v>
      </c>
    </row>
    <row r="48" spans="1:30" ht="12" customHeight="1">
      <c r="A48" s="142" t="s">
        <v>89</v>
      </c>
      <c r="B48" s="140" t="s">
        <v>366</v>
      </c>
      <c r="C48" s="142" t="s">
        <v>436</v>
      </c>
      <c r="D48" s="141">
        <f t="shared" si="2"/>
        <v>616466</v>
      </c>
      <c r="E48" s="141">
        <f t="shared" si="3"/>
        <v>59962</v>
      </c>
      <c r="F48" s="141">
        <v>0</v>
      </c>
      <c r="G48" s="141">
        <v>0</v>
      </c>
      <c r="H48" s="141">
        <v>0</v>
      </c>
      <c r="I48" s="141">
        <v>40711</v>
      </c>
      <c r="J48" s="141"/>
      <c r="K48" s="141">
        <v>19251</v>
      </c>
      <c r="L48" s="141">
        <v>556504</v>
      </c>
      <c r="M48" s="141">
        <f t="shared" si="4"/>
        <v>50162</v>
      </c>
      <c r="N48" s="141">
        <f t="shared" si="5"/>
        <v>6287</v>
      </c>
      <c r="O48" s="141">
        <v>0</v>
      </c>
      <c r="P48" s="141">
        <v>0</v>
      </c>
      <c r="Q48" s="141">
        <v>0</v>
      </c>
      <c r="R48" s="141">
        <v>6287</v>
      </c>
      <c r="S48" s="141"/>
      <c r="T48" s="141">
        <v>0</v>
      </c>
      <c r="U48" s="141">
        <v>43875</v>
      </c>
      <c r="V48" s="141">
        <f t="shared" si="6"/>
        <v>666628</v>
      </c>
      <c r="W48" s="141">
        <f t="shared" si="7"/>
        <v>66249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46998</v>
      </c>
      <c r="AB48" s="141">
        <f t="shared" si="12"/>
        <v>0</v>
      </c>
      <c r="AC48" s="141">
        <f t="shared" si="13"/>
        <v>19251</v>
      </c>
      <c r="AD48" s="141">
        <f t="shared" si="14"/>
        <v>600379</v>
      </c>
    </row>
    <row r="49" spans="1:30" ht="12" customHeight="1">
      <c r="A49" s="142" t="s">
        <v>89</v>
      </c>
      <c r="B49" s="140" t="s">
        <v>367</v>
      </c>
      <c r="C49" s="142" t="s">
        <v>437</v>
      </c>
      <c r="D49" s="141">
        <f t="shared" si="2"/>
        <v>449980</v>
      </c>
      <c r="E49" s="141">
        <f t="shared" si="3"/>
        <v>38785</v>
      </c>
      <c r="F49" s="141">
        <v>0</v>
      </c>
      <c r="G49" s="141">
        <v>0</v>
      </c>
      <c r="H49" s="141">
        <v>0</v>
      </c>
      <c r="I49" s="141">
        <v>908</v>
      </c>
      <c r="J49" s="141"/>
      <c r="K49" s="141">
        <v>37877</v>
      </c>
      <c r="L49" s="141">
        <v>411195</v>
      </c>
      <c r="M49" s="141">
        <f t="shared" si="4"/>
        <v>33303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33303</v>
      </c>
      <c r="V49" s="141">
        <f t="shared" si="6"/>
        <v>483283</v>
      </c>
      <c r="W49" s="141">
        <f t="shared" si="7"/>
        <v>38785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908</v>
      </c>
      <c r="AB49" s="141">
        <f t="shared" si="12"/>
        <v>0</v>
      </c>
      <c r="AC49" s="141">
        <f t="shared" si="13"/>
        <v>37877</v>
      </c>
      <c r="AD49" s="141">
        <f t="shared" si="14"/>
        <v>444498</v>
      </c>
    </row>
    <row r="50" spans="1:30" ht="12" customHeight="1">
      <c r="A50" s="142" t="s">
        <v>89</v>
      </c>
      <c r="B50" s="140" t="s">
        <v>368</v>
      </c>
      <c r="C50" s="142" t="s">
        <v>438</v>
      </c>
      <c r="D50" s="141">
        <f t="shared" si="2"/>
        <v>302992</v>
      </c>
      <c r="E50" s="141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302992</v>
      </c>
      <c r="M50" s="141">
        <f t="shared" si="4"/>
        <v>75928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75928</v>
      </c>
      <c r="V50" s="141">
        <f t="shared" si="6"/>
        <v>378920</v>
      </c>
      <c r="W50" s="141">
        <f t="shared" si="7"/>
        <v>0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0</v>
      </c>
      <c r="AB50" s="141">
        <f t="shared" si="12"/>
        <v>0</v>
      </c>
      <c r="AC50" s="141">
        <f t="shared" si="13"/>
        <v>0</v>
      </c>
      <c r="AD50" s="141">
        <f t="shared" si="14"/>
        <v>378920</v>
      </c>
    </row>
    <row r="51" spans="1:30" ht="12" customHeight="1">
      <c r="A51" s="142" t="s">
        <v>89</v>
      </c>
      <c r="B51" s="140" t="s">
        <v>369</v>
      </c>
      <c r="C51" s="142" t="s">
        <v>439</v>
      </c>
      <c r="D51" s="141">
        <f t="shared" si="2"/>
        <v>146444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146444</v>
      </c>
      <c r="M51" s="141">
        <f t="shared" si="4"/>
        <v>49597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49597</v>
      </c>
      <c r="V51" s="141">
        <f t="shared" si="6"/>
        <v>196041</v>
      </c>
      <c r="W51" s="141">
        <f t="shared" si="7"/>
        <v>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0</v>
      </c>
      <c r="AB51" s="141">
        <f t="shared" si="12"/>
        <v>0</v>
      </c>
      <c r="AC51" s="141">
        <f t="shared" si="13"/>
        <v>0</v>
      </c>
      <c r="AD51" s="141">
        <f t="shared" si="14"/>
        <v>196041</v>
      </c>
    </row>
    <row r="52" spans="1:30" ht="12" customHeight="1">
      <c r="A52" s="142" t="s">
        <v>89</v>
      </c>
      <c r="B52" s="140" t="s">
        <v>370</v>
      </c>
      <c r="C52" s="142" t="s">
        <v>440</v>
      </c>
      <c r="D52" s="141">
        <f t="shared" si="2"/>
        <v>199813</v>
      </c>
      <c r="E52" s="141">
        <f t="shared" si="3"/>
        <v>518</v>
      </c>
      <c r="F52" s="141">
        <v>0</v>
      </c>
      <c r="G52" s="141">
        <v>0</v>
      </c>
      <c r="H52" s="141">
        <v>0</v>
      </c>
      <c r="I52" s="141">
        <v>488</v>
      </c>
      <c r="J52" s="141"/>
      <c r="K52" s="141">
        <v>30</v>
      </c>
      <c r="L52" s="141">
        <v>199295</v>
      </c>
      <c r="M52" s="141">
        <f t="shared" si="4"/>
        <v>83256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83256</v>
      </c>
      <c r="V52" s="141">
        <f t="shared" si="6"/>
        <v>283069</v>
      </c>
      <c r="W52" s="141">
        <f t="shared" si="7"/>
        <v>518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488</v>
      </c>
      <c r="AB52" s="141">
        <f t="shared" si="12"/>
        <v>0</v>
      </c>
      <c r="AC52" s="141">
        <f t="shared" si="13"/>
        <v>30</v>
      </c>
      <c r="AD52" s="141">
        <f t="shared" si="14"/>
        <v>282551</v>
      </c>
    </row>
    <row r="53" spans="1:30" ht="12" customHeight="1">
      <c r="A53" s="142" t="s">
        <v>89</v>
      </c>
      <c r="B53" s="140" t="s">
        <v>371</v>
      </c>
      <c r="C53" s="142" t="s">
        <v>441</v>
      </c>
      <c r="D53" s="141">
        <f t="shared" si="2"/>
        <v>242830</v>
      </c>
      <c r="E53" s="141">
        <f t="shared" si="3"/>
        <v>9793</v>
      </c>
      <c r="F53" s="141">
        <v>0</v>
      </c>
      <c r="G53" s="141">
        <v>0</v>
      </c>
      <c r="H53" s="141">
        <v>0</v>
      </c>
      <c r="I53" s="141">
        <v>420</v>
      </c>
      <c r="J53" s="141"/>
      <c r="K53" s="141">
        <v>9373</v>
      </c>
      <c r="L53" s="141">
        <v>233037</v>
      </c>
      <c r="M53" s="141">
        <f t="shared" si="4"/>
        <v>100719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100719</v>
      </c>
      <c r="V53" s="141">
        <f t="shared" si="6"/>
        <v>343549</v>
      </c>
      <c r="W53" s="141">
        <f t="shared" si="7"/>
        <v>9793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420</v>
      </c>
      <c r="AB53" s="141">
        <f t="shared" si="12"/>
        <v>0</v>
      </c>
      <c r="AC53" s="141">
        <f t="shared" si="13"/>
        <v>9373</v>
      </c>
      <c r="AD53" s="141">
        <f t="shared" si="14"/>
        <v>333756</v>
      </c>
    </row>
    <row r="54" spans="1:30" ht="12" customHeight="1">
      <c r="A54" s="142" t="s">
        <v>89</v>
      </c>
      <c r="B54" s="140" t="s">
        <v>372</v>
      </c>
      <c r="C54" s="142" t="s">
        <v>442</v>
      </c>
      <c r="D54" s="141">
        <f t="shared" si="2"/>
        <v>373418</v>
      </c>
      <c r="E54" s="141">
        <f t="shared" si="3"/>
        <v>1362</v>
      </c>
      <c r="F54" s="141">
        <v>0</v>
      </c>
      <c r="G54" s="141">
        <v>0</v>
      </c>
      <c r="H54" s="141">
        <v>0</v>
      </c>
      <c r="I54" s="141">
        <v>665</v>
      </c>
      <c r="J54" s="141"/>
      <c r="K54" s="141">
        <v>697</v>
      </c>
      <c r="L54" s="141">
        <v>372056</v>
      </c>
      <c r="M54" s="141">
        <f t="shared" si="4"/>
        <v>167315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167315</v>
      </c>
      <c r="V54" s="141">
        <f t="shared" si="6"/>
        <v>540733</v>
      </c>
      <c r="W54" s="141">
        <f t="shared" si="7"/>
        <v>1362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665</v>
      </c>
      <c r="AB54" s="141">
        <f t="shared" si="12"/>
        <v>0</v>
      </c>
      <c r="AC54" s="141">
        <f t="shared" si="13"/>
        <v>697</v>
      </c>
      <c r="AD54" s="141">
        <f t="shared" si="14"/>
        <v>539371</v>
      </c>
    </row>
    <row r="55" spans="1:30" ht="12" customHeight="1">
      <c r="A55" s="142" t="s">
        <v>89</v>
      </c>
      <c r="B55" s="140" t="s">
        <v>373</v>
      </c>
      <c r="C55" s="142" t="s">
        <v>443</v>
      </c>
      <c r="D55" s="141">
        <f t="shared" si="2"/>
        <v>267071</v>
      </c>
      <c r="E55" s="141">
        <f t="shared" si="3"/>
        <v>43210</v>
      </c>
      <c r="F55" s="141">
        <v>0</v>
      </c>
      <c r="G55" s="141">
        <v>0</v>
      </c>
      <c r="H55" s="141">
        <v>0</v>
      </c>
      <c r="I55" s="141">
        <v>27512</v>
      </c>
      <c r="J55" s="141"/>
      <c r="K55" s="141">
        <v>15698</v>
      </c>
      <c r="L55" s="141">
        <v>223861</v>
      </c>
      <c r="M55" s="141">
        <f t="shared" si="4"/>
        <v>93482</v>
      </c>
      <c r="N55" s="141">
        <f t="shared" si="5"/>
        <v>753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753</v>
      </c>
      <c r="U55" s="141">
        <v>92729</v>
      </c>
      <c r="V55" s="141">
        <f t="shared" si="6"/>
        <v>360553</v>
      </c>
      <c r="W55" s="141">
        <f t="shared" si="7"/>
        <v>43963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27512</v>
      </c>
      <c r="AB55" s="141">
        <f t="shared" si="12"/>
        <v>0</v>
      </c>
      <c r="AC55" s="141">
        <f t="shared" si="13"/>
        <v>16451</v>
      </c>
      <c r="AD55" s="141">
        <f t="shared" si="14"/>
        <v>316590</v>
      </c>
    </row>
    <row r="56" spans="1:30" ht="12" customHeight="1">
      <c r="A56" s="142" t="s">
        <v>89</v>
      </c>
      <c r="B56" s="140" t="s">
        <v>374</v>
      </c>
      <c r="C56" s="142" t="s">
        <v>444</v>
      </c>
      <c r="D56" s="141">
        <f t="shared" si="2"/>
        <v>174776</v>
      </c>
      <c r="E56" s="141">
        <f t="shared" si="3"/>
        <v>7693</v>
      </c>
      <c r="F56" s="141">
        <v>0</v>
      </c>
      <c r="G56" s="141">
        <v>0</v>
      </c>
      <c r="H56" s="141">
        <v>0</v>
      </c>
      <c r="I56" s="141">
        <v>1740</v>
      </c>
      <c r="J56" s="141"/>
      <c r="K56" s="141">
        <v>5953</v>
      </c>
      <c r="L56" s="141">
        <v>167083</v>
      </c>
      <c r="M56" s="141">
        <f t="shared" si="4"/>
        <v>78350</v>
      </c>
      <c r="N56" s="141">
        <f t="shared" si="5"/>
        <v>6</v>
      </c>
      <c r="O56" s="141">
        <v>0</v>
      </c>
      <c r="P56" s="141">
        <v>0</v>
      </c>
      <c r="Q56" s="141">
        <v>0</v>
      </c>
      <c r="R56" s="141">
        <v>6</v>
      </c>
      <c r="S56" s="141"/>
      <c r="T56" s="141">
        <v>0</v>
      </c>
      <c r="U56" s="141">
        <v>78344</v>
      </c>
      <c r="V56" s="141">
        <f t="shared" si="6"/>
        <v>253126</v>
      </c>
      <c r="W56" s="141">
        <f t="shared" si="7"/>
        <v>7699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1746</v>
      </c>
      <c r="AB56" s="141">
        <f t="shared" si="12"/>
        <v>0</v>
      </c>
      <c r="AC56" s="141">
        <f t="shared" si="13"/>
        <v>5953</v>
      </c>
      <c r="AD56" s="141">
        <f t="shared" si="14"/>
        <v>245427</v>
      </c>
    </row>
    <row r="57" spans="1:30" ht="12" customHeight="1">
      <c r="A57" s="142" t="s">
        <v>89</v>
      </c>
      <c r="B57" s="140" t="s">
        <v>375</v>
      </c>
      <c r="C57" s="142" t="s">
        <v>445</v>
      </c>
      <c r="D57" s="141">
        <f t="shared" si="2"/>
        <v>170102</v>
      </c>
      <c r="E57" s="141">
        <f t="shared" si="3"/>
        <v>0</v>
      </c>
      <c r="F57" s="141">
        <v>0</v>
      </c>
      <c r="G57" s="141">
        <v>0</v>
      </c>
      <c r="H57" s="141">
        <v>0</v>
      </c>
      <c r="I57" s="141">
        <v>0</v>
      </c>
      <c r="J57" s="141"/>
      <c r="K57" s="141">
        <v>0</v>
      </c>
      <c r="L57" s="141">
        <v>170102</v>
      </c>
      <c r="M57" s="141">
        <f t="shared" si="4"/>
        <v>42062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42062</v>
      </c>
      <c r="V57" s="141">
        <f t="shared" si="6"/>
        <v>212164</v>
      </c>
      <c r="W57" s="141">
        <f t="shared" si="7"/>
        <v>0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0</v>
      </c>
      <c r="AB57" s="141">
        <f t="shared" si="12"/>
        <v>0</v>
      </c>
      <c r="AC57" s="141">
        <f t="shared" si="13"/>
        <v>0</v>
      </c>
      <c r="AD57" s="141">
        <f t="shared" si="14"/>
        <v>212164</v>
      </c>
    </row>
    <row r="58" spans="1:30" ht="12" customHeight="1">
      <c r="A58" s="142" t="s">
        <v>89</v>
      </c>
      <c r="B58" s="140" t="s">
        <v>376</v>
      </c>
      <c r="C58" s="142" t="s">
        <v>446</v>
      </c>
      <c r="D58" s="141">
        <f t="shared" si="2"/>
        <v>181106</v>
      </c>
      <c r="E58" s="141">
        <f t="shared" si="3"/>
        <v>6088</v>
      </c>
      <c r="F58" s="141">
        <v>0</v>
      </c>
      <c r="G58" s="141">
        <v>0</v>
      </c>
      <c r="H58" s="141">
        <v>0</v>
      </c>
      <c r="I58" s="141">
        <v>272</v>
      </c>
      <c r="J58" s="141"/>
      <c r="K58" s="141">
        <v>5816</v>
      </c>
      <c r="L58" s="141">
        <v>175018</v>
      </c>
      <c r="M58" s="141">
        <f t="shared" si="4"/>
        <v>112647</v>
      </c>
      <c r="N58" s="141">
        <f t="shared" si="5"/>
        <v>103</v>
      </c>
      <c r="O58" s="141">
        <v>0</v>
      </c>
      <c r="P58" s="141">
        <v>0</v>
      </c>
      <c r="Q58" s="141">
        <v>0</v>
      </c>
      <c r="R58" s="141">
        <v>103</v>
      </c>
      <c r="S58" s="141"/>
      <c r="T58" s="141">
        <v>0</v>
      </c>
      <c r="U58" s="141">
        <v>112544</v>
      </c>
      <c r="V58" s="141">
        <f t="shared" si="6"/>
        <v>293753</v>
      </c>
      <c r="W58" s="141">
        <f t="shared" si="7"/>
        <v>6191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375</v>
      </c>
      <c r="AB58" s="141">
        <f t="shared" si="12"/>
        <v>0</v>
      </c>
      <c r="AC58" s="141">
        <f t="shared" si="13"/>
        <v>5816</v>
      </c>
      <c r="AD58" s="141">
        <f t="shared" si="14"/>
        <v>287562</v>
      </c>
    </row>
    <row r="59" spans="1:30" ht="12" customHeight="1">
      <c r="A59" s="142" t="s">
        <v>89</v>
      </c>
      <c r="B59" s="140" t="s">
        <v>377</v>
      </c>
      <c r="C59" s="142" t="s">
        <v>447</v>
      </c>
      <c r="D59" s="141">
        <f t="shared" si="2"/>
        <v>59880</v>
      </c>
      <c r="E59" s="141">
        <f t="shared" si="3"/>
        <v>0</v>
      </c>
      <c r="F59" s="141">
        <v>0</v>
      </c>
      <c r="G59" s="141">
        <v>0</v>
      </c>
      <c r="H59" s="141">
        <v>0</v>
      </c>
      <c r="I59" s="141">
        <v>0</v>
      </c>
      <c r="J59" s="141"/>
      <c r="K59" s="141">
        <v>0</v>
      </c>
      <c r="L59" s="141">
        <v>59880</v>
      </c>
      <c r="M59" s="141">
        <f t="shared" si="4"/>
        <v>31586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31586</v>
      </c>
      <c r="V59" s="141">
        <f t="shared" si="6"/>
        <v>91466</v>
      </c>
      <c r="W59" s="141">
        <f t="shared" si="7"/>
        <v>0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0</v>
      </c>
      <c r="AB59" s="141">
        <f t="shared" si="12"/>
        <v>0</v>
      </c>
      <c r="AC59" s="141">
        <f t="shared" si="13"/>
        <v>0</v>
      </c>
      <c r="AD59" s="141">
        <f t="shared" si="14"/>
        <v>91466</v>
      </c>
    </row>
    <row r="60" spans="1:30" ht="12" customHeight="1">
      <c r="A60" s="142" t="s">
        <v>89</v>
      </c>
      <c r="B60" s="140" t="s">
        <v>378</v>
      </c>
      <c r="C60" s="142" t="s">
        <v>448</v>
      </c>
      <c r="D60" s="141">
        <f t="shared" si="2"/>
        <v>69033</v>
      </c>
      <c r="E60" s="141">
        <f t="shared" si="3"/>
        <v>0</v>
      </c>
      <c r="F60" s="141">
        <v>0</v>
      </c>
      <c r="G60" s="141">
        <v>0</v>
      </c>
      <c r="H60" s="141">
        <v>0</v>
      </c>
      <c r="I60" s="141">
        <v>0</v>
      </c>
      <c r="J60" s="141"/>
      <c r="K60" s="141">
        <v>0</v>
      </c>
      <c r="L60" s="141">
        <v>69033</v>
      </c>
      <c r="M60" s="141">
        <f t="shared" si="4"/>
        <v>255948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255948</v>
      </c>
      <c r="V60" s="141">
        <f t="shared" si="6"/>
        <v>324981</v>
      </c>
      <c r="W60" s="141">
        <f t="shared" si="7"/>
        <v>0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0</v>
      </c>
      <c r="AB60" s="141">
        <f t="shared" si="12"/>
        <v>0</v>
      </c>
      <c r="AC60" s="141">
        <f t="shared" si="13"/>
        <v>0</v>
      </c>
      <c r="AD60" s="141">
        <f t="shared" si="14"/>
        <v>324981</v>
      </c>
    </row>
    <row r="61" spans="1:30" ht="12" customHeight="1">
      <c r="A61" s="142" t="s">
        <v>89</v>
      </c>
      <c r="B61" s="140" t="s">
        <v>379</v>
      </c>
      <c r="C61" s="142" t="s">
        <v>449</v>
      </c>
      <c r="D61" s="141">
        <f t="shared" si="2"/>
        <v>54359</v>
      </c>
      <c r="E61" s="141">
        <f t="shared" si="3"/>
        <v>0</v>
      </c>
      <c r="F61" s="141">
        <v>0</v>
      </c>
      <c r="G61" s="141">
        <v>0</v>
      </c>
      <c r="H61" s="141">
        <v>0</v>
      </c>
      <c r="I61" s="141">
        <v>0</v>
      </c>
      <c r="J61" s="141"/>
      <c r="K61" s="141">
        <v>0</v>
      </c>
      <c r="L61" s="141">
        <v>54359</v>
      </c>
      <c r="M61" s="141">
        <f t="shared" si="4"/>
        <v>295747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295747</v>
      </c>
      <c r="V61" s="141">
        <f t="shared" si="6"/>
        <v>350106</v>
      </c>
      <c r="W61" s="141">
        <f t="shared" si="7"/>
        <v>0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0</v>
      </c>
      <c r="AB61" s="141">
        <f t="shared" si="12"/>
        <v>0</v>
      </c>
      <c r="AC61" s="141">
        <f t="shared" si="13"/>
        <v>0</v>
      </c>
      <c r="AD61" s="141">
        <f t="shared" si="14"/>
        <v>350106</v>
      </c>
    </row>
    <row r="62" spans="1:30" ht="12" customHeight="1">
      <c r="A62" s="142" t="s">
        <v>89</v>
      </c>
      <c r="B62" s="140" t="s">
        <v>380</v>
      </c>
      <c r="C62" s="142" t="s">
        <v>450</v>
      </c>
      <c r="D62" s="141">
        <f t="shared" si="2"/>
        <v>87498</v>
      </c>
      <c r="E62" s="141">
        <f t="shared" si="3"/>
        <v>0</v>
      </c>
      <c r="F62" s="141">
        <v>0</v>
      </c>
      <c r="G62" s="141">
        <v>0</v>
      </c>
      <c r="H62" s="141">
        <v>0</v>
      </c>
      <c r="I62" s="141">
        <v>0</v>
      </c>
      <c r="J62" s="141"/>
      <c r="K62" s="141">
        <v>0</v>
      </c>
      <c r="L62" s="141">
        <v>87498</v>
      </c>
      <c r="M62" s="141">
        <f t="shared" si="4"/>
        <v>221145</v>
      </c>
      <c r="N62" s="141">
        <f t="shared" si="5"/>
        <v>116303</v>
      </c>
      <c r="O62" s="141">
        <v>0</v>
      </c>
      <c r="P62" s="141">
        <v>0</v>
      </c>
      <c r="Q62" s="141">
        <v>0</v>
      </c>
      <c r="R62" s="141">
        <v>67928</v>
      </c>
      <c r="S62" s="141"/>
      <c r="T62" s="141">
        <v>48375</v>
      </c>
      <c r="U62" s="141">
        <v>104842</v>
      </c>
      <c r="V62" s="141">
        <f t="shared" si="6"/>
        <v>308643</v>
      </c>
      <c r="W62" s="141">
        <f t="shared" si="7"/>
        <v>116303</v>
      </c>
      <c r="X62" s="141">
        <f t="shared" si="8"/>
        <v>0</v>
      </c>
      <c r="Y62" s="141">
        <f t="shared" si="9"/>
        <v>0</v>
      </c>
      <c r="Z62" s="141">
        <f t="shared" si="10"/>
        <v>0</v>
      </c>
      <c r="AA62" s="141">
        <f t="shared" si="11"/>
        <v>67928</v>
      </c>
      <c r="AB62" s="141">
        <f t="shared" si="12"/>
        <v>0</v>
      </c>
      <c r="AC62" s="141">
        <f t="shared" si="13"/>
        <v>48375</v>
      </c>
      <c r="AD62" s="141">
        <f t="shared" si="14"/>
        <v>192340</v>
      </c>
    </row>
    <row r="63" spans="1:30" ht="12" customHeight="1">
      <c r="A63" s="142" t="s">
        <v>89</v>
      </c>
      <c r="B63" s="140" t="s">
        <v>381</v>
      </c>
      <c r="C63" s="142" t="s">
        <v>451</v>
      </c>
      <c r="D63" s="141">
        <f t="shared" si="2"/>
        <v>70462</v>
      </c>
      <c r="E63" s="141">
        <f t="shared" si="3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70462</v>
      </c>
      <c r="M63" s="141">
        <f t="shared" si="4"/>
        <v>43086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43086</v>
      </c>
      <c r="V63" s="141">
        <f t="shared" si="6"/>
        <v>113548</v>
      </c>
      <c r="W63" s="141">
        <f t="shared" si="7"/>
        <v>0</v>
      </c>
      <c r="X63" s="141">
        <f t="shared" si="8"/>
        <v>0</v>
      </c>
      <c r="Y63" s="141">
        <f t="shared" si="9"/>
        <v>0</v>
      </c>
      <c r="Z63" s="141">
        <f t="shared" si="10"/>
        <v>0</v>
      </c>
      <c r="AA63" s="141">
        <f t="shared" si="11"/>
        <v>0</v>
      </c>
      <c r="AB63" s="141">
        <f t="shared" si="12"/>
        <v>0</v>
      </c>
      <c r="AC63" s="141">
        <f t="shared" si="13"/>
        <v>0</v>
      </c>
      <c r="AD63" s="141">
        <f t="shared" si="14"/>
        <v>113548</v>
      </c>
    </row>
    <row r="64" spans="1:30" ht="12" customHeight="1">
      <c r="A64" s="142" t="s">
        <v>89</v>
      </c>
      <c r="B64" s="140" t="s">
        <v>382</v>
      </c>
      <c r="C64" s="142" t="s">
        <v>452</v>
      </c>
      <c r="D64" s="141">
        <f t="shared" si="2"/>
        <v>98334</v>
      </c>
      <c r="E64" s="141">
        <f t="shared" si="3"/>
        <v>46</v>
      </c>
      <c r="F64" s="141">
        <v>0</v>
      </c>
      <c r="G64" s="141">
        <v>0</v>
      </c>
      <c r="H64" s="141">
        <v>0</v>
      </c>
      <c r="I64" s="141">
        <v>40</v>
      </c>
      <c r="J64" s="141"/>
      <c r="K64" s="141">
        <v>6</v>
      </c>
      <c r="L64" s="141">
        <v>98288</v>
      </c>
      <c r="M64" s="141">
        <f t="shared" si="4"/>
        <v>28025</v>
      </c>
      <c r="N64" s="141">
        <f t="shared" si="5"/>
        <v>0</v>
      </c>
      <c r="O64" s="141">
        <v>0</v>
      </c>
      <c r="P64" s="141">
        <v>0</v>
      </c>
      <c r="Q64" s="141">
        <v>0</v>
      </c>
      <c r="R64" s="141">
        <v>0</v>
      </c>
      <c r="S64" s="141"/>
      <c r="T64" s="141">
        <v>0</v>
      </c>
      <c r="U64" s="141">
        <v>28025</v>
      </c>
      <c r="V64" s="141">
        <f t="shared" si="6"/>
        <v>126359</v>
      </c>
      <c r="W64" s="141">
        <f t="shared" si="7"/>
        <v>46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40</v>
      </c>
      <c r="AB64" s="141">
        <f t="shared" si="12"/>
        <v>0</v>
      </c>
      <c r="AC64" s="141">
        <f t="shared" si="13"/>
        <v>6</v>
      </c>
      <c r="AD64" s="141">
        <f t="shared" si="14"/>
        <v>126313</v>
      </c>
    </row>
    <row r="65" spans="1:30" ht="12" customHeight="1">
      <c r="A65" s="142" t="s">
        <v>89</v>
      </c>
      <c r="B65" s="140" t="s">
        <v>383</v>
      </c>
      <c r="C65" s="142" t="s">
        <v>453</v>
      </c>
      <c r="D65" s="141">
        <f t="shared" si="2"/>
        <v>132655</v>
      </c>
      <c r="E65" s="141">
        <f t="shared" si="3"/>
        <v>180</v>
      </c>
      <c r="F65" s="141">
        <v>0</v>
      </c>
      <c r="G65" s="141">
        <v>0</v>
      </c>
      <c r="H65" s="141">
        <v>0</v>
      </c>
      <c r="I65" s="141">
        <v>116</v>
      </c>
      <c r="J65" s="141"/>
      <c r="K65" s="141">
        <v>64</v>
      </c>
      <c r="L65" s="141">
        <v>132475</v>
      </c>
      <c r="M65" s="141">
        <f t="shared" si="4"/>
        <v>33671</v>
      </c>
      <c r="N65" s="141">
        <f t="shared" si="5"/>
        <v>2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2</v>
      </c>
      <c r="U65" s="141">
        <v>33669</v>
      </c>
      <c r="V65" s="141">
        <f t="shared" si="6"/>
        <v>166326</v>
      </c>
      <c r="W65" s="141">
        <f t="shared" si="7"/>
        <v>182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116</v>
      </c>
      <c r="AB65" s="141">
        <f t="shared" si="12"/>
        <v>0</v>
      </c>
      <c r="AC65" s="141">
        <f t="shared" si="13"/>
        <v>66</v>
      </c>
      <c r="AD65" s="141">
        <f t="shared" si="14"/>
        <v>166144</v>
      </c>
    </row>
    <row r="66" spans="1:30" ht="12" customHeight="1">
      <c r="A66" s="142" t="s">
        <v>89</v>
      </c>
      <c r="B66" s="140" t="s">
        <v>384</v>
      </c>
      <c r="C66" s="142" t="s">
        <v>454</v>
      </c>
      <c r="D66" s="141">
        <f t="shared" si="2"/>
        <v>229822</v>
      </c>
      <c r="E66" s="141">
        <f t="shared" si="3"/>
        <v>510</v>
      </c>
      <c r="F66" s="141">
        <v>0</v>
      </c>
      <c r="G66" s="141">
        <v>0</v>
      </c>
      <c r="H66" s="141">
        <v>0</v>
      </c>
      <c r="I66" s="141">
        <v>502</v>
      </c>
      <c r="J66" s="141"/>
      <c r="K66" s="141">
        <v>8</v>
      </c>
      <c r="L66" s="141">
        <v>229312</v>
      </c>
      <c r="M66" s="141">
        <f t="shared" si="4"/>
        <v>60280</v>
      </c>
      <c r="N66" s="141">
        <f t="shared" si="5"/>
        <v>6520</v>
      </c>
      <c r="O66" s="141">
        <v>3360</v>
      </c>
      <c r="P66" s="141">
        <v>3160</v>
      </c>
      <c r="Q66" s="141">
        <v>0</v>
      </c>
      <c r="R66" s="141">
        <v>0</v>
      </c>
      <c r="S66" s="141"/>
      <c r="T66" s="141">
        <v>0</v>
      </c>
      <c r="U66" s="141">
        <v>53760</v>
      </c>
      <c r="V66" s="141">
        <f t="shared" si="6"/>
        <v>290102</v>
      </c>
      <c r="W66" s="141">
        <f t="shared" si="7"/>
        <v>7030</v>
      </c>
      <c r="X66" s="141">
        <f t="shared" si="8"/>
        <v>3360</v>
      </c>
      <c r="Y66" s="141">
        <f t="shared" si="9"/>
        <v>3160</v>
      </c>
      <c r="Z66" s="141">
        <f t="shared" si="10"/>
        <v>0</v>
      </c>
      <c r="AA66" s="141">
        <f t="shared" si="11"/>
        <v>502</v>
      </c>
      <c r="AB66" s="141">
        <f t="shared" si="12"/>
        <v>0</v>
      </c>
      <c r="AC66" s="141">
        <f t="shared" si="13"/>
        <v>8</v>
      </c>
      <c r="AD66" s="141">
        <f t="shared" si="14"/>
        <v>283072</v>
      </c>
    </row>
    <row r="67" spans="1:30" ht="12" customHeight="1">
      <c r="A67" s="142" t="s">
        <v>89</v>
      </c>
      <c r="B67" s="140" t="s">
        <v>385</v>
      </c>
      <c r="C67" s="142" t="s">
        <v>455</v>
      </c>
      <c r="D67" s="141">
        <f t="shared" si="2"/>
        <v>546455</v>
      </c>
      <c r="E67" s="141">
        <f t="shared" si="3"/>
        <v>96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96</v>
      </c>
      <c r="L67" s="141">
        <v>546359</v>
      </c>
      <c r="M67" s="141">
        <f t="shared" si="4"/>
        <v>328873</v>
      </c>
      <c r="N67" s="141">
        <f t="shared" si="5"/>
        <v>241085</v>
      </c>
      <c r="O67" s="141">
        <v>0</v>
      </c>
      <c r="P67" s="141">
        <v>0</v>
      </c>
      <c r="Q67" s="141">
        <v>0</v>
      </c>
      <c r="R67" s="141">
        <v>241085</v>
      </c>
      <c r="S67" s="141"/>
      <c r="T67" s="141">
        <v>0</v>
      </c>
      <c r="U67" s="141">
        <v>87788</v>
      </c>
      <c r="V67" s="141">
        <f t="shared" si="6"/>
        <v>875328</v>
      </c>
      <c r="W67" s="141">
        <f t="shared" si="7"/>
        <v>241181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241085</v>
      </c>
      <c r="AB67" s="141">
        <f t="shared" si="12"/>
        <v>0</v>
      </c>
      <c r="AC67" s="141">
        <f t="shared" si="13"/>
        <v>96</v>
      </c>
      <c r="AD67" s="141">
        <f t="shared" si="14"/>
        <v>634147</v>
      </c>
    </row>
    <row r="68" spans="1:30" ht="12" customHeight="1">
      <c r="A68" s="142" t="s">
        <v>89</v>
      </c>
      <c r="B68" s="140" t="s">
        <v>386</v>
      </c>
      <c r="C68" s="142" t="s">
        <v>456</v>
      </c>
      <c r="D68" s="141">
        <f t="shared" si="2"/>
        <v>259970</v>
      </c>
      <c r="E68" s="141">
        <f t="shared" si="3"/>
        <v>24286</v>
      </c>
      <c r="F68" s="141">
        <v>0</v>
      </c>
      <c r="G68" s="141">
        <v>0</v>
      </c>
      <c r="H68" s="141">
        <v>0</v>
      </c>
      <c r="I68" s="141">
        <v>19147</v>
      </c>
      <c r="J68" s="141"/>
      <c r="K68" s="141">
        <v>5139</v>
      </c>
      <c r="L68" s="141">
        <v>235684</v>
      </c>
      <c r="M68" s="141">
        <f t="shared" si="4"/>
        <v>34198</v>
      </c>
      <c r="N68" s="141">
        <f t="shared" si="5"/>
        <v>0</v>
      </c>
      <c r="O68" s="141">
        <v>0</v>
      </c>
      <c r="P68" s="141">
        <v>0</v>
      </c>
      <c r="Q68" s="141">
        <v>0</v>
      </c>
      <c r="R68" s="141">
        <v>0</v>
      </c>
      <c r="S68" s="141"/>
      <c r="T68" s="141">
        <v>0</v>
      </c>
      <c r="U68" s="141">
        <v>34198</v>
      </c>
      <c r="V68" s="141">
        <f t="shared" si="6"/>
        <v>294168</v>
      </c>
      <c r="W68" s="141">
        <f t="shared" si="7"/>
        <v>24286</v>
      </c>
      <c r="X68" s="141">
        <f t="shared" si="8"/>
        <v>0</v>
      </c>
      <c r="Y68" s="141">
        <f t="shared" si="9"/>
        <v>0</v>
      </c>
      <c r="Z68" s="141">
        <f t="shared" si="10"/>
        <v>0</v>
      </c>
      <c r="AA68" s="141">
        <f t="shared" si="11"/>
        <v>19147</v>
      </c>
      <c r="AB68" s="141">
        <f t="shared" si="12"/>
        <v>0</v>
      </c>
      <c r="AC68" s="141">
        <f t="shared" si="13"/>
        <v>5139</v>
      </c>
      <c r="AD68" s="141">
        <f t="shared" si="14"/>
        <v>269882</v>
      </c>
    </row>
    <row r="69" spans="1:30" ht="12" customHeight="1">
      <c r="A69" s="142" t="s">
        <v>89</v>
      </c>
      <c r="B69" s="140" t="s">
        <v>387</v>
      </c>
      <c r="C69" s="142" t="s">
        <v>457</v>
      </c>
      <c r="D69" s="141">
        <f t="shared" si="2"/>
        <v>178738</v>
      </c>
      <c r="E69" s="141">
        <f t="shared" si="3"/>
        <v>0</v>
      </c>
      <c r="F69" s="141">
        <v>0</v>
      </c>
      <c r="G69" s="141">
        <v>0</v>
      </c>
      <c r="H69" s="141">
        <v>0</v>
      </c>
      <c r="I69" s="141">
        <v>0</v>
      </c>
      <c r="J69" s="141"/>
      <c r="K69" s="141">
        <v>0</v>
      </c>
      <c r="L69" s="141">
        <v>178738</v>
      </c>
      <c r="M69" s="141">
        <f t="shared" si="4"/>
        <v>39267</v>
      </c>
      <c r="N69" s="141">
        <f t="shared" si="5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39267</v>
      </c>
      <c r="V69" s="141">
        <f t="shared" si="6"/>
        <v>218005</v>
      </c>
      <c r="W69" s="141">
        <f t="shared" si="7"/>
        <v>0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0</v>
      </c>
      <c r="AB69" s="141">
        <f t="shared" si="12"/>
        <v>0</v>
      </c>
      <c r="AC69" s="141">
        <f t="shared" si="13"/>
        <v>0</v>
      </c>
      <c r="AD69" s="141">
        <f t="shared" si="14"/>
        <v>218005</v>
      </c>
    </row>
    <row r="70" spans="1:30" ht="12" customHeight="1">
      <c r="A70" s="142" t="s">
        <v>89</v>
      </c>
      <c r="B70" s="140" t="s">
        <v>388</v>
      </c>
      <c r="C70" s="142" t="s">
        <v>458</v>
      </c>
      <c r="D70" s="141">
        <f t="shared" si="2"/>
        <v>193583</v>
      </c>
      <c r="E70" s="141">
        <f t="shared" si="3"/>
        <v>0</v>
      </c>
      <c r="F70" s="141">
        <v>0</v>
      </c>
      <c r="G70" s="141">
        <v>0</v>
      </c>
      <c r="H70" s="141">
        <v>0</v>
      </c>
      <c r="I70" s="141">
        <v>0</v>
      </c>
      <c r="J70" s="141"/>
      <c r="K70" s="141">
        <v>0</v>
      </c>
      <c r="L70" s="141">
        <v>193583</v>
      </c>
      <c r="M70" s="141">
        <f t="shared" si="4"/>
        <v>42798</v>
      </c>
      <c r="N70" s="141">
        <f t="shared" si="5"/>
        <v>0</v>
      </c>
      <c r="O70" s="141">
        <v>0</v>
      </c>
      <c r="P70" s="141">
        <v>0</v>
      </c>
      <c r="Q70" s="141">
        <v>0</v>
      </c>
      <c r="R70" s="141">
        <v>0</v>
      </c>
      <c r="S70" s="141"/>
      <c r="T70" s="141">
        <v>0</v>
      </c>
      <c r="U70" s="141">
        <v>42798</v>
      </c>
      <c r="V70" s="141">
        <f t="shared" si="6"/>
        <v>236381</v>
      </c>
      <c r="W70" s="141">
        <f t="shared" si="7"/>
        <v>0</v>
      </c>
      <c r="X70" s="141">
        <f t="shared" si="8"/>
        <v>0</v>
      </c>
      <c r="Y70" s="141">
        <f t="shared" si="9"/>
        <v>0</v>
      </c>
      <c r="Z70" s="141">
        <f t="shared" si="10"/>
        <v>0</v>
      </c>
      <c r="AA70" s="141">
        <f t="shared" si="11"/>
        <v>0</v>
      </c>
      <c r="AB70" s="141">
        <f t="shared" si="12"/>
        <v>0</v>
      </c>
      <c r="AC70" s="141">
        <f t="shared" si="13"/>
        <v>0</v>
      </c>
      <c r="AD70" s="141">
        <f t="shared" si="14"/>
        <v>236381</v>
      </c>
    </row>
    <row r="71" spans="1:30" ht="12" customHeight="1">
      <c r="A71" s="142" t="s">
        <v>89</v>
      </c>
      <c r="B71" s="140" t="s">
        <v>389</v>
      </c>
      <c r="C71" s="142" t="s">
        <v>459</v>
      </c>
      <c r="D71" s="141">
        <f t="shared" si="2"/>
        <v>475133</v>
      </c>
      <c r="E71" s="141">
        <f t="shared" si="3"/>
        <v>0</v>
      </c>
      <c r="F71" s="141">
        <v>0</v>
      </c>
      <c r="G71" s="141">
        <v>0</v>
      </c>
      <c r="H71" s="141">
        <v>0</v>
      </c>
      <c r="I71" s="141">
        <v>0</v>
      </c>
      <c r="J71" s="141"/>
      <c r="K71" s="141">
        <v>0</v>
      </c>
      <c r="L71" s="141">
        <v>475133</v>
      </c>
      <c r="M71" s="141">
        <f t="shared" si="4"/>
        <v>66267</v>
      </c>
      <c r="N71" s="141">
        <f t="shared" si="5"/>
        <v>0</v>
      </c>
      <c r="O71" s="141">
        <v>0</v>
      </c>
      <c r="P71" s="141">
        <v>0</v>
      </c>
      <c r="Q71" s="141">
        <v>0</v>
      </c>
      <c r="R71" s="141">
        <v>0</v>
      </c>
      <c r="S71" s="141"/>
      <c r="T71" s="141">
        <v>0</v>
      </c>
      <c r="U71" s="141">
        <v>66267</v>
      </c>
      <c r="V71" s="141">
        <f t="shared" si="6"/>
        <v>541400</v>
      </c>
      <c r="W71" s="141">
        <f t="shared" si="7"/>
        <v>0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0</v>
      </c>
      <c r="AB71" s="141">
        <f t="shared" si="12"/>
        <v>0</v>
      </c>
      <c r="AC71" s="141">
        <f t="shared" si="13"/>
        <v>0</v>
      </c>
      <c r="AD71" s="141">
        <f t="shared" si="14"/>
        <v>541400</v>
      </c>
    </row>
    <row r="72" spans="1:30" ht="12" customHeight="1">
      <c r="A72" s="142" t="s">
        <v>89</v>
      </c>
      <c r="B72" s="140" t="s">
        <v>390</v>
      </c>
      <c r="C72" s="142" t="s">
        <v>460</v>
      </c>
      <c r="D72" s="141">
        <f t="shared" si="2"/>
        <v>358942</v>
      </c>
      <c r="E72" s="141">
        <f t="shared" si="3"/>
        <v>0</v>
      </c>
      <c r="F72" s="141">
        <v>0</v>
      </c>
      <c r="G72" s="141">
        <v>0</v>
      </c>
      <c r="H72" s="141">
        <v>0</v>
      </c>
      <c r="I72" s="141">
        <v>0</v>
      </c>
      <c r="J72" s="141"/>
      <c r="K72" s="141">
        <v>0</v>
      </c>
      <c r="L72" s="141">
        <v>358942</v>
      </c>
      <c r="M72" s="141">
        <f t="shared" si="4"/>
        <v>81283</v>
      </c>
      <c r="N72" s="141">
        <f t="shared" si="5"/>
        <v>0</v>
      </c>
      <c r="O72" s="141">
        <v>0</v>
      </c>
      <c r="P72" s="141">
        <v>0</v>
      </c>
      <c r="Q72" s="141">
        <v>0</v>
      </c>
      <c r="R72" s="141">
        <v>0</v>
      </c>
      <c r="S72" s="141"/>
      <c r="T72" s="141">
        <v>0</v>
      </c>
      <c r="U72" s="141">
        <v>81283</v>
      </c>
      <c r="V72" s="141">
        <f t="shared" si="6"/>
        <v>440225</v>
      </c>
      <c r="W72" s="141">
        <f t="shared" si="7"/>
        <v>0</v>
      </c>
      <c r="X72" s="141">
        <f t="shared" si="8"/>
        <v>0</v>
      </c>
      <c r="Y72" s="141">
        <f t="shared" si="9"/>
        <v>0</v>
      </c>
      <c r="Z72" s="141">
        <f t="shared" si="10"/>
        <v>0</v>
      </c>
      <c r="AA72" s="141">
        <f t="shared" si="11"/>
        <v>0</v>
      </c>
      <c r="AB72" s="141">
        <f t="shared" si="12"/>
        <v>0</v>
      </c>
      <c r="AC72" s="141">
        <f t="shared" si="13"/>
        <v>0</v>
      </c>
      <c r="AD72" s="141">
        <f t="shared" si="14"/>
        <v>440225</v>
      </c>
    </row>
    <row r="73" spans="1:30" ht="12" customHeight="1">
      <c r="A73" s="142" t="s">
        <v>89</v>
      </c>
      <c r="B73" s="140" t="s">
        <v>391</v>
      </c>
      <c r="C73" s="142" t="s">
        <v>461</v>
      </c>
      <c r="D73" s="141">
        <f aca="true" t="shared" si="15" ref="D73:D100">SUM(E73,+L73)</f>
        <v>298893</v>
      </c>
      <c r="E73" s="141">
        <f aca="true" t="shared" si="16" ref="E73:E100">+SUM(F73:I73,K73)</f>
        <v>47041</v>
      </c>
      <c r="F73" s="141">
        <v>0</v>
      </c>
      <c r="G73" s="141">
        <v>0</v>
      </c>
      <c r="H73" s="141">
        <v>0</v>
      </c>
      <c r="I73" s="141">
        <v>37324</v>
      </c>
      <c r="J73" s="141"/>
      <c r="K73" s="141">
        <v>9717</v>
      </c>
      <c r="L73" s="141">
        <v>251852</v>
      </c>
      <c r="M73" s="141">
        <f aca="true" t="shared" si="17" ref="M73:M100">SUM(N73,+U73)</f>
        <v>61338</v>
      </c>
      <c r="N73" s="141">
        <f aca="true" t="shared" si="18" ref="N73:N100">+SUM(O73:R73,T73)</f>
        <v>3720</v>
      </c>
      <c r="O73" s="141">
        <v>0</v>
      </c>
      <c r="P73" s="141">
        <v>0</v>
      </c>
      <c r="Q73" s="141">
        <v>0</v>
      </c>
      <c r="R73" s="141">
        <v>3719</v>
      </c>
      <c r="S73" s="141"/>
      <c r="T73" s="141">
        <v>1</v>
      </c>
      <c r="U73" s="141">
        <v>57618</v>
      </c>
      <c r="V73" s="141">
        <f aca="true" t="shared" si="19" ref="V73:V100">+SUM(D73,M73)</f>
        <v>360231</v>
      </c>
      <c r="W73" s="141">
        <f aca="true" t="shared" si="20" ref="W73:W100">+SUM(E73,N73)</f>
        <v>50761</v>
      </c>
      <c r="X73" s="141">
        <f aca="true" t="shared" si="21" ref="X73:X100">+SUM(F73,O73)</f>
        <v>0</v>
      </c>
      <c r="Y73" s="141">
        <f aca="true" t="shared" si="22" ref="Y73:Y100">+SUM(G73,P73)</f>
        <v>0</v>
      </c>
      <c r="Z73" s="141">
        <f aca="true" t="shared" si="23" ref="Z73:Z100">+SUM(H73,Q73)</f>
        <v>0</v>
      </c>
      <c r="AA73" s="141">
        <f aca="true" t="shared" si="24" ref="AA73:AA100">+SUM(I73,R73)</f>
        <v>41043</v>
      </c>
      <c r="AB73" s="141">
        <f aca="true" t="shared" si="25" ref="AB73:AB100">+SUM(J73,S73)</f>
        <v>0</v>
      </c>
      <c r="AC73" s="141">
        <f aca="true" t="shared" si="26" ref="AC73:AC100">+SUM(K73,T73)</f>
        <v>9718</v>
      </c>
      <c r="AD73" s="141">
        <f aca="true" t="shared" si="27" ref="AD73:AD100">+SUM(L73,U73)</f>
        <v>309470</v>
      </c>
    </row>
    <row r="74" spans="1:30" ht="12" customHeight="1">
      <c r="A74" s="142" t="s">
        <v>89</v>
      </c>
      <c r="B74" s="140" t="s">
        <v>392</v>
      </c>
      <c r="C74" s="142" t="s">
        <v>462</v>
      </c>
      <c r="D74" s="141">
        <f t="shared" si="15"/>
        <v>383453</v>
      </c>
      <c r="E74" s="141">
        <f t="shared" si="16"/>
        <v>0</v>
      </c>
      <c r="F74" s="141">
        <v>0</v>
      </c>
      <c r="G74" s="141">
        <v>0</v>
      </c>
      <c r="H74" s="141">
        <v>0</v>
      </c>
      <c r="I74" s="141">
        <v>0</v>
      </c>
      <c r="J74" s="141"/>
      <c r="K74" s="141">
        <v>0</v>
      </c>
      <c r="L74" s="141">
        <v>383453</v>
      </c>
      <c r="M74" s="141">
        <f t="shared" si="17"/>
        <v>96243</v>
      </c>
      <c r="N74" s="141">
        <f t="shared" si="18"/>
        <v>0</v>
      </c>
      <c r="O74" s="141">
        <v>0</v>
      </c>
      <c r="P74" s="141">
        <v>0</v>
      </c>
      <c r="Q74" s="141">
        <v>0</v>
      </c>
      <c r="R74" s="141">
        <v>0</v>
      </c>
      <c r="S74" s="141"/>
      <c r="T74" s="141">
        <v>0</v>
      </c>
      <c r="U74" s="141">
        <v>96243</v>
      </c>
      <c r="V74" s="141">
        <f t="shared" si="19"/>
        <v>479696</v>
      </c>
      <c r="W74" s="141">
        <f t="shared" si="20"/>
        <v>0</v>
      </c>
      <c r="X74" s="141">
        <f t="shared" si="21"/>
        <v>0</v>
      </c>
      <c r="Y74" s="141">
        <f t="shared" si="22"/>
        <v>0</v>
      </c>
      <c r="Z74" s="141">
        <f t="shared" si="23"/>
        <v>0</v>
      </c>
      <c r="AA74" s="141">
        <f t="shared" si="24"/>
        <v>0</v>
      </c>
      <c r="AB74" s="141">
        <f t="shared" si="25"/>
        <v>0</v>
      </c>
      <c r="AC74" s="141">
        <f t="shared" si="26"/>
        <v>0</v>
      </c>
      <c r="AD74" s="141">
        <f t="shared" si="27"/>
        <v>479696</v>
      </c>
    </row>
    <row r="75" spans="1:30" ht="12" customHeight="1">
      <c r="A75" s="142" t="s">
        <v>89</v>
      </c>
      <c r="B75" s="140" t="s">
        <v>393</v>
      </c>
      <c r="C75" s="142" t="s">
        <v>463</v>
      </c>
      <c r="D75" s="141">
        <f t="shared" si="15"/>
        <v>595609</v>
      </c>
      <c r="E75" s="141">
        <f t="shared" si="16"/>
        <v>0</v>
      </c>
      <c r="F75" s="141">
        <v>0</v>
      </c>
      <c r="G75" s="141">
        <v>0</v>
      </c>
      <c r="H75" s="141">
        <v>0</v>
      </c>
      <c r="I75" s="141">
        <v>0</v>
      </c>
      <c r="J75" s="141"/>
      <c r="K75" s="141">
        <v>0</v>
      </c>
      <c r="L75" s="141">
        <v>595609</v>
      </c>
      <c r="M75" s="141">
        <f t="shared" si="17"/>
        <v>149492</v>
      </c>
      <c r="N75" s="141">
        <f t="shared" si="18"/>
        <v>0</v>
      </c>
      <c r="O75" s="141">
        <v>0</v>
      </c>
      <c r="P75" s="141">
        <v>0</v>
      </c>
      <c r="Q75" s="141">
        <v>0</v>
      </c>
      <c r="R75" s="141">
        <v>0</v>
      </c>
      <c r="S75" s="141"/>
      <c r="T75" s="141">
        <v>0</v>
      </c>
      <c r="U75" s="141">
        <v>149492</v>
      </c>
      <c r="V75" s="141">
        <f t="shared" si="19"/>
        <v>745101</v>
      </c>
      <c r="W75" s="141">
        <f t="shared" si="20"/>
        <v>0</v>
      </c>
      <c r="X75" s="141">
        <f t="shared" si="21"/>
        <v>0</v>
      </c>
      <c r="Y75" s="141">
        <f t="shared" si="22"/>
        <v>0</v>
      </c>
      <c r="Z75" s="141">
        <f t="shared" si="23"/>
        <v>0</v>
      </c>
      <c r="AA75" s="141">
        <f t="shared" si="24"/>
        <v>0</v>
      </c>
      <c r="AB75" s="141">
        <f t="shared" si="25"/>
        <v>0</v>
      </c>
      <c r="AC75" s="141">
        <f t="shared" si="26"/>
        <v>0</v>
      </c>
      <c r="AD75" s="141">
        <f t="shared" si="27"/>
        <v>745101</v>
      </c>
    </row>
    <row r="76" spans="1:30" ht="12" customHeight="1">
      <c r="A76" s="142" t="s">
        <v>89</v>
      </c>
      <c r="B76" s="140" t="s">
        <v>394</v>
      </c>
      <c r="C76" s="142" t="s">
        <v>464</v>
      </c>
      <c r="D76" s="141">
        <f t="shared" si="15"/>
        <v>618649</v>
      </c>
      <c r="E76" s="141">
        <f t="shared" si="16"/>
        <v>107945</v>
      </c>
      <c r="F76" s="141">
        <v>0</v>
      </c>
      <c r="G76" s="141">
        <v>0</v>
      </c>
      <c r="H76" s="141">
        <v>0</v>
      </c>
      <c r="I76" s="141">
        <v>75536</v>
      </c>
      <c r="J76" s="141"/>
      <c r="K76" s="141">
        <v>32409</v>
      </c>
      <c r="L76" s="141">
        <v>510704</v>
      </c>
      <c r="M76" s="141">
        <f t="shared" si="17"/>
        <v>69198</v>
      </c>
      <c r="N76" s="141">
        <f t="shared" si="18"/>
        <v>8847</v>
      </c>
      <c r="O76" s="141">
        <v>0</v>
      </c>
      <c r="P76" s="141">
        <v>0</v>
      </c>
      <c r="Q76" s="141">
        <v>0</v>
      </c>
      <c r="R76" s="141">
        <v>8843</v>
      </c>
      <c r="S76" s="141"/>
      <c r="T76" s="141">
        <v>4</v>
      </c>
      <c r="U76" s="141">
        <v>60351</v>
      </c>
      <c r="V76" s="141">
        <f t="shared" si="19"/>
        <v>687847</v>
      </c>
      <c r="W76" s="141">
        <f t="shared" si="20"/>
        <v>116792</v>
      </c>
      <c r="X76" s="141">
        <f t="shared" si="21"/>
        <v>0</v>
      </c>
      <c r="Y76" s="141">
        <f t="shared" si="22"/>
        <v>0</v>
      </c>
      <c r="Z76" s="141">
        <f t="shared" si="23"/>
        <v>0</v>
      </c>
      <c r="AA76" s="141">
        <f t="shared" si="24"/>
        <v>84379</v>
      </c>
      <c r="AB76" s="141">
        <f t="shared" si="25"/>
        <v>0</v>
      </c>
      <c r="AC76" s="141">
        <f t="shared" si="26"/>
        <v>32413</v>
      </c>
      <c r="AD76" s="141">
        <f t="shared" si="27"/>
        <v>571055</v>
      </c>
    </row>
    <row r="77" spans="1:30" ht="12" customHeight="1">
      <c r="A77" s="142" t="s">
        <v>89</v>
      </c>
      <c r="B77" s="140" t="s">
        <v>395</v>
      </c>
      <c r="C77" s="142" t="s">
        <v>465</v>
      </c>
      <c r="D77" s="141">
        <f t="shared" si="15"/>
        <v>426159</v>
      </c>
      <c r="E77" s="141">
        <f t="shared" si="16"/>
        <v>21376</v>
      </c>
      <c r="F77" s="141">
        <v>0</v>
      </c>
      <c r="G77" s="141">
        <v>0</v>
      </c>
      <c r="H77" s="141">
        <v>0</v>
      </c>
      <c r="I77" s="141">
        <v>4815</v>
      </c>
      <c r="J77" s="141"/>
      <c r="K77" s="141">
        <v>16561</v>
      </c>
      <c r="L77" s="141">
        <v>404783</v>
      </c>
      <c r="M77" s="141">
        <f t="shared" si="17"/>
        <v>58757</v>
      </c>
      <c r="N77" s="141">
        <f t="shared" si="18"/>
        <v>9591</v>
      </c>
      <c r="O77" s="141">
        <v>0</v>
      </c>
      <c r="P77" s="141">
        <v>0</v>
      </c>
      <c r="Q77" s="141">
        <v>0</v>
      </c>
      <c r="R77" s="141">
        <v>9591</v>
      </c>
      <c r="S77" s="141"/>
      <c r="T77" s="141">
        <v>0</v>
      </c>
      <c r="U77" s="141">
        <v>49166</v>
      </c>
      <c r="V77" s="141">
        <f t="shared" si="19"/>
        <v>484916</v>
      </c>
      <c r="W77" s="141">
        <f t="shared" si="20"/>
        <v>30967</v>
      </c>
      <c r="X77" s="141">
        <f t="shared" si="21"/>
        <v>0</v>
      </c>
      <c r="Y77" s="141">
        <f t="shared" si="22"/>
        <v>0</v>
      </c>
      <c r="Z77" s="141">
        <f t="shared" si="23"/>
        <v>0</v>
      </c>
      <c r="AA77" s="141">
        <f t="shared" si="24"/>
        <v>14406</v>
      </c>
      <c r="AB77" s="141">
        <f t="shared" si="25"/>
        <v>0</v>
      </c>
      <c r="AC77" s="141">
        <f t="shared" si="26"/>
        <v>16561</v>
      </c>
      <c r="AD77" s="141">
        <f t="shared" si="27"/>
        <v>453949</v>
      </c>
    </row>
    <row r="78" spans="1:30" ht="12" customHeight="1">
      <c r="A78" s="142" t="s">
        <v>89</v>
      </c>
      <c r="B78" s="140" t="s">
        <v>468</v>
      </c>
      <c r="C78" s="142" t="s">
        <v>491</v>
      </c>
      <c r="D78" s="141">
        <f t="shared" si="15"/>
        <v>379939</v>
      </c>
      <c r="E78" s="141">
        <f t="shared" si="16"/>
        <v>360866</v>
      </c>
      <c r="F78" s="141">
        <v>0</v>
      </c>
      <c r="G78" s="141">
        <v>0</v>
      </c>
      <c r="H78" s="141">
        <v>0</v>
      </c>
      <c r="I78" s="141">
        <v>309545</v>
      </c>
      <c r="J78" s="141">
        <v>732754</v>
      </c>
      <c r="K78" s="141">
        <v>51321</v>
      </c>
      <c r="L78" s="141">
        <v>19073</v>
      </c>
      <c r="M78" s="141">
        <f t="shared" si="17"/>
        <v>76149</v>
      </c>
      <c r="N78" s="141">
        <f t="shared" si="18"/>
        <v>63641</v>
      </c>
      <c r="O78" s="141">
        <v>0</v>
      </c>
      <c r="P78" s="141">
        <v>0</v>
      </c>
      <c r="Q78" s="141">
        <v>0</v>
      </c>
      <c r="R78" s="141">
        <v>29984</v>
      </c>
      <c r="S78" s="141">
        <v>166376</v>
      </c>
      <c r="T78" s="141">
        <v>33657</v>
      </c>
      <c r="U78" s="141">
        <v>12508</v>
      </c>
      <c r="V78" s="141">
        <f t="shared" si="19"/>
        <v>456088</v>
      </c>
      <c r="W78" s="141">
        <f t="shared" si="20"/>
        <v>424507</v>
      </c>
      <c r="X78" s="141">
        <f t="shared" si="21"/>
        <v>0</v>
      </c>
      <c r="Y78" s="141">
        <f t="shared" si="22"/>
        <v>0</v>
      </c>
      <c r="Z78" s="141">
        <f t="shared" si="23"/>
        <v>0</v>
      </c>
      <c r="AA78" s="141">
        <f t="shared" si="24"/>
        <v>339529</v>
      </c>
      <c r="AB78" s="141">
        <f t="shared" si="25"/>
        <v>899130</v>
      </c>
      <c r="AC78" s="141">
        <f t="shared" si="26"/>
        <v>84978</v>
      </c>
      <c r="AD78" s="141">
        <f t="shared" si="27"/>
        <v>31581</v>
      </c>
    </row>
    <row r="79" spans="1:30" ht="12" customHeight="1">
      <c r="A79" s="142" t="s">
        <v>89</v>
      </c>
      <c r="B79" s="140" t="s">
        <v>469</v>
      </c>
      <c r="C79" s="142" t="s">
        <v>492</v>
      </c>
      <c r="D79" s="141">
        <f t="shared" si="15"/>
        <v>155725</v>
      </c>
      <c r="E79" s="141">
        <f t="shared" si="16"/>
        <v>59901</v>
      </c>
      <c r="F79" s="141">
        <v>0</v>
      </c>
      <c r="G79" s="141">
        <v>0</v>
      </c>
      <c r="H79" s="141">
        <v>0</v>
      </c>
      <c r="I79" s="141">
        <v>59871</v>
      </c>
      <c r="J79" s="141">
        <v>1425399</v>
      </c>
      <c r="K79" s="141">
        <v>30</v>
      </c>
      <c r="L79" s="141">
        <v>95824</v>
      </c>
      <c r="M79" s="141">
        <f t="shared" si="17"/>
        <v>21658</v>
      </c>
      <c r="N79" s="141">
        <f t="shared" si="18"/>
        <v>8218</v>
      </c>
      <c r="O79" s="141">
        <v>0</v>
      </c>
      <c r="P79" s="141">
        <v>0</v>
      </c>
      <c r="Q79" s="141">
        <v>0</v>
      </c>
      <c r="R79" s="141">
        <v>8200</v>
      </c>
      <c r="S79" s="141">
        <v>198801</v>
      </c>
      <c r="T79" s="141">
        <v>18</v>
      </c>
      <c r="U79" s="141">
        <v>13440</v>
      </c>
      <c r="V79" s="141">
        <f t="shared" si="19"/>
        <v>177383</v>
      </c>
      <c r="W79" s="141">
        <f t="shared" si="20"/>
        <v>68119</v>
      </c>
      <c r="X79" s="141">
        <f t="shared" si="21"/>
        <v>0</v>
      </c>
      <c r="Y79" s="141">
        <f t="shared" si="22"/>
        <v>0</v>
      </c>
      <c r="Z79" s="141">
        <f t="shared" si="23"/>
        <v>0</v>
      </c>
      <c r="AA79" s="141">
        <f t="shared" si="24"/>
        <v>68071</v>
      </c>
      <c r="AB79" s="141">
        <f t="shared" si="25"/>
        <v>1624200</v>
      </c>
      <c r="AC79" s="141">
        <f t="shared" si="26"/>
        <v>48</v>
      </c>
      <c r="AD79" s="141">
        <f t="shared" si="27"/>
        <v>109264</v>
      </c>
    </row>
    <row r="80" spans="1:30" ht="12" customHeight="1">
      <c r="A80" s="142" t="s">
        <v>89</v>
      </c>
      <c r="B80" s="140" t="s">
        <v>470</v>
      </c>
      <c r="C80" s="142" t="s">
        <v>493</v>
      </c>
      <c r="D80" s="141">
        <f t="shared" si="15"/>
        <v>0</v>
      </c>
      <c r="E80" s="141">
        <f t="shared" si="16"/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f t="shared" si="17"/>
        <v>11610</v>
      </c>
      <c r="N80" s="141">
        <f t="shared" si="18"/>
        <v>11610</v>
      </c>
      <c r="O80" s="141">
        <v>0</v>
      </c>
      <c r="P80" s="141">
        <v>0</v>
      </c>
      <c r="Q80" s="141">
        <v>0</v>
      </c>
      <c r="R80" s="141">
        <v>0</v>
      </c>
      <c r="S80" s="141">
        <v>100256</v>
      </c>
      <c r="T80" s="141">
        <v>11610</v>
      </c>
      <c r="U80" s="141">
        <v>0</v>
      </c>
      <c r="V80" s="141">
        <f t="shared" si="19"/>
        <v>11610</v>
      </c>
      <c r="W80" s="141">
        <f t="shared" si="20"/>
        <v>11610</v>
      </c>
      <c r="X80" s="141">
        <f t="shared" si="21"/>
        <v>0</v>
      </c>
      <c r="Y80" s="141">
        <f t="shared" si="22"/>
        <v>0</v>
      </c>
      <c r="Z80" s="141">
        <f t="shared" si="23"/>
        <v>0</v>
      </c>
      <c r="AA80" s="141">
        <f t="shared" si="24"/>
        <v>0</v>
      </c>
      <c r="AB80" s="141">
        <f t="shared" si="25"/>
        <v>100256</v>
      </c>
      <c r="AC80" s="141">
        <f t="shared" si="26"/>
        <v>11610</v>
      </c>
      <c r="AD80" s="141">
        <f t="shared" si="27"/>
        <v>0</v>
      </c>
    </row>
    <row r="81" spans="1:30" ht="12" customHeight="1">
      <c r="A81" s="142" t="s">
        <v>89</v>
      </c>
      <c r="B81" s="140" t="s">
        <v>471</v>
      </c>
      <c r="C81" s="142" t="s">
        <v>494</v>
      </c>
      <c r="D81" s="141">
        <f t="shared" si="15"/>
        <v>96276</v>
      </c>
      <c r="E81" s="141">
        <f t="shared" si="16"/>
        <v>96276</v>
      </c>
      <c r="F81" s="141">
        <v>0</v>
      </c>
      <c r="G81" s="141">
        <v>0</v>
      </c>
      <c r="H81" s="141">
        <v>50000</v>
      </c>
      <c r="I81" s="141">
        <v>30043</v>
      </c>
      <c r="J81" s="141">
        <v>979062</v>
      </c>
      <c r="K81" s="141">
        <v>16233</v>
      </c>
      <c r="L81" s="141">
        <v>0</v>
      </c>
      <c r="M81" s="141">
        <f t="shared" si="17"/>
        <v>24164</v>
      </c>
      <c r="N81" s="141">
        <f t="shared" si="18"/>
        <v>2487</v>
      </c>
      <c r="O81" s="141">
        <v>0</v>
      </c>
      <c r="P81" s="141">
        <v>0</v>
      </c>
      <c r="Q81" s="141">
        <v>0</v>
      </c>
      <c r="R81" s="141">
        <v>2305</v>
      </c>
      <c r="S81" s="141">
        <v>245735</v>
      </c>
      <c r="T81" s="141">
        <v>182</v>
      </c>
      <c r="U81" s="141">
        <v>21677</v>
      </c>
      <c r="V81" s="141">
        <f t="shared" si="19"/>
        <v>120440</v>
      </c>
      <c r="W81" s="141">
        <f t="shared" si="20"/>
        <v>98763</v>
      </c>
      <c r="X81" s="141">
        <f t="shared" si="21"/>
        <v>0</v>
      </c>
      <c r="Y81" s="141">
        <f t="shared" si="22"/>
        <v>0</v>
      </c>
      <c r="Z81" s="141">
        <f t="shared" si="23"/>
        <v>50000</v>
      </c>
      <c r="AA81" s="141">
        <f t="shared" si="24"/>
        <v>32348</v>
      </c>
      <c r="AB81" s="141">
        <f t="shared" si="25"/>
        <v>1224797</v>
      </c>
      <c r="AC81" s="141">
        <f t="shared" si="26"/>
        <v>16415</v>
      </c>
      <c r="AD81" s="141">
        <f t="shared" si="27"/>
        <v>21677</v>
      </c>
    </row>
    <row r="82" spans="1:30" ht="12" customHeight="1">
      <c r="A82" s="142" t="s">
        <v>89</v>
      </c>
      <c r="B82" s="140" t="s">
        <v>472</v>
      </c>
      <c r="C82" s="142" t="s">
        <v>495</v>
      </c>
      <c r="D82" s="141">
        <f t="shared" si="15"/>
        <v>98033</v>
      </c>
      <c r="E82" s="141">
        <f t="shared" si="16"/>
        <v>98033</v>
      </c>
      <c r="F82" s="141">
        <v>34125</v>
      </c>
      <c r="G82" s="141">
        <v>0</v>
      </c>
      <c r="H82" s="141">
        <v>0</v>
      </c>
      <c r="I82" s="141">
        <v>63908</v>
      </c>
      <c r="J82" s="141">
        <v>577504</v>
      </c>
      <c r="K82" s="141">
        <v>0</v>
      </c>
      <c r="L82" s="141">
        <v>0</v>
      </c>
      <c r="M82" s="141">
        <f t="shared" si="17"/>
        <v>356</v>
      </c>
      <c r="N82" s="141">
        <f t="shared" si="18"/>
        <v>356</v>
      </c>
      <c r="O82" s="141">
        <v>0</v>
      </c>
      <c r="P82" s="141">
        <v>0</v>
      </c>
      <c r="Q82" s="141">
        <v>0</v>
      </c>
      <c r="R82" s="141">
        <v>356</v>
      </c>
      <c r="S82" s="141">
        <v>124697</v>
      </c>
      <c r="T82" s="141">
        <v>0</v>
      </c>
      <c r="U82" s="141">
        <v>0</v>
      </c>
      <c r="V82" s="141">
        <f t="shared" si="19"/>
        <v>98389</v>
      </c>
      <c r="W82" s="141">
        <f t="shared" si="20"/>
        <v>98389</v>
      </c>
      <c r="X82" s="141">
        <f t="shared" si="21"/>
        <v>34125</v>
      </c>
      <c r="Y82" s="141">
        <f t="shared" si="22"/>
        <v>0</v>
      </c>
      <c r="Z82" s="141">
        <f t="shared" si="23"/>
        <v>0</v>
      </c>
      <c r="AA82" s="141">
        <f t="shared" si="24"/>
        <v>64264</v>
      </c>
      <c r="AB82" s="141">
        <f t="shared" si="25"/>
        <v>702201</v>
      </c>
      <c r="AC82" s="141">
        <f t="shared" si="26"/>
        <v>0</v>
      </c>
      <c r="AD82" s="141">
        <f t="shared" si="27"/>
        <v>0</v>
      </c>
    </row>
    <row r="83" spans="1:30" ht="12" customHeight="1">
      <c r="A83" s="142" t="s">
        <v>89</v>
      </c>
      <c r="B83" s="140" t="s">
        <v>473</v>
      </c>
      <c r="C83" s="142" t="s">
        <v>496</v>
      </c>
      <c r="D83" s="141">
        <f t="shared" si="15"/>
        <v>0</v>
      </c>
      <c r="E83" s="141">
        <f t="shared" si="16"/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f t="shared" si="17"/>
        <v>25665</v>
      </c>
      <c r="N83" s="141">
        <f t="shared" si="18"/>
        <v>17967</v>
      </c>
      <c r="O83" s="141">
        <v>0</v>
      </c>
      <c r="P83" s="141">
        <v>0</v>
      </c>
      <c r="Q83" s="141">
        <v>0</v>
      </c>
      <c r="R83" s="141">
        <v>17890</v>
      </c>
      <c r="S83" s="141">
        <v>550456</v>
      </c>
      <c r="T83" s="141">
        <v>77</v>
      </c>
      <c r="U83" s="141">
        <v>7698</v>
      </c>
      <c r="V83" s="141">
        <f t="shared" si="19"/>
        <v>25665</v>
      </c>
      <c r="W83" s="141">
        <f t="shared" si="20"/>
        <v>17967</v>
      </c>
      <c r="X83" s="141">
        <f t="shared" si="21"/>
        <v>0</v>
      </c>
      <c r="Y83" s="141">
        <f t="shared" si="22"/>
        <v>0</v>
      </c>
      <c r="Z83" s="141">
        <f t="shared" si="23"/>
        <v>0</v>
      </c>
      <c r="AA83" s="141">
        <f t="shared" si="24"/>
        <v>17890</v>
      </c>
      <c r="AB83" s="141">
        <f t="shared" si="25"/>
        <v>550456</v>
      </c>
      <c r="AC83" s="141">
        <f t="shared" si="26"/>
        <v>77</v>
      </c>
      <c r="AD83" s="141">
        <f t="shared" si="27"/>
        <v>7698</v>
      </c>
    </row>
    <row r="84" spans="1:30" ht="12" customHeight="1">
      <c r="A84" s="142" t="s">
        <v>89</v>
      </c>
      <c r="B84" s="140" t="s">
        <v>474</v>
      </c>
      <c r="C84" s="142" t="s">
        <v>497</v>
      </c>
      <c r="D84" s="141">
        <f t="shared" si="15"/>
        <v>0</v>
      </c>
      <c r="E84" s="141">
        <f t="shared" si="16"/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f t="shared" si="17"/>
        <v>33818</v>
      </c>
      <c r="N84" s="141">
        <f t="shared" si="18"/>
        <v>33818</v>
      </c>
      <c r="O84" s="141">
        <v>0</v>
      </c>
      <c r="P84" s="141">
        <v>0</v>
      </c>
      <c r="Q84" s="141">
        <v>0</v>
      </c>
      <c r="R84" s="141">
        <v>1063</v>
      </c>
      <c r="S84" s="141">
        <v>318154</v>
      </c>
      <c r="T84" s="141">
        <v>32755</v>
      </c>
      <c r="U84" s="141">
        <v>0</v>
      </c>
      <c r="V84" s="141">
        <f t="shared" si="19"/>
        <v>33818</v>
      </c>
      <c r="W84" s="141">
        <f t="shared" si="20"/>
        <v>33818</v>
      </c>
      <c r="X84" s="141">
        <f t="shared" si="21"/>
        <v>0</v>
      </c>
      <c r="Y84" s="141">
        <f t="shared" si="22"/>
        <v>0</v>
      </c>
      <c r="Z84" s="141">
        <f t="shared" si="23"/>
        <v>0</v>
      </c>
      <c r="AA84" s="141">
        <f t="shared" si="24"/>
        <v>1063</v>
      </c>
      <c r="AB84" s="141">
        <f t="shared" si="25"/>
        <v>318154</v>
      </c>
      <c r="AC84" s="141">
        <f t="shared" si="26"/>
        <v>32755</v>
      </c>
      <c r="AD84" s="141">
        <f t="shared" si="27"/>
        <v>0</v>
      </c>
    </row>
    <row r="85" spans="1:30" ht="12" customHeight="1">
      <c r="A85" s="142" t="s">
        <v>89</v>
      </c>
      <c r="B85" s="140" t="s">
        <v>475</v>
      </c>
      <c r="C85" s="142" t="s">
        <v>498</v>
      </c>
      <c r="D85" s="141">
        <f t="shared" si="15"/>
        <v>621813</v>
      </c>
      <c r="E85" s="141">
        <f t="shared" si="16"/>
        <v>653679</v>
      </c>
      <c r="F85" s="141">
        <v>0</v>
      </c>
      <c r="G85" s="141">
        <v>0</v>
      </c>
      <c r="H85" s="141">
        <v>0</v>
      </c>
      <c r="I85" s="141">
        <v>357068</v>
      </c>
      <c r="J85" s="141">
        <v>2041107</v>
      </c>
      <c r="K85" s="141">
        <v>296611</v>
      </c>
      <c r="L85" s="141">
        <v>-31866</v>
      </c>
      <c r="M85" s="141">
        <f t="shared" si="17"/>
        <v>0</v>
      </c>
      <c r="N85" s="141">
        <f t="shared" si="18"/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f t="shared" si="19"/>
        <v>621813</v>
      </c>
      <c r="W85" s="141">
        <f t="shared" si="20"/>
        <v>653679</v>
      </c>
      <c r="X85" s="141">
        <f t="shared" si="21"/>
        <v>0</v>
      </c>
      <c r="Y85" s="141">
        <f t="shared" si="22"/>
        <v>0</v>
      </c>
      <c r="Z85" s="141">
        <f t="shared" si="23"/>
        <v>0</v>
      </c>
      <c r="AA85" s="141">
        <f t="shared" si="24"/>
        <v>357068</v>
      </c>
      <c r="AB85" s="141">
        <f t="shared" si="25"/>
        <v>2041107</v>
      </c>
      <c r="AC85" s="141">
        <f t="shared" si="26"/>
        <v>296611</v>
      </c>
      <c r="AD85" s="141">
        <f t="shared" si="27"/>
        <v>-31866</v>
      </c>
    </row>
    <row r="86" spans="1:30" ht="12" customHeight="1">
      <c r="A86" s="142" t="s">
        <v>89</v>
      </c>
      <c r="B86" s="140" t="s">
        <v>476</v>
      </c>
      <c r="C86" s="142" t="s">
        <v>499</v>
      </c>
      <c r="D86" s="141">
        <f t="shared" si="15"/>
        <v>0</v>
      </c>
      <c r="E86" s="141">
        <f t="shared" si="16"/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f t="shared" si="17"/>
        <v>-77504</v>
      </c>
      <c r="N86" s="141">
        <f t="shared" si="18"/>
        <v>96196</v>
      </c>
      <c r="O86" s="141">
        <v>0</v>
      </c>
      <c r="P86" s="141">
        <v>0</v>
      </c>
      <c r="Q86" s="141">
        <v>0</v>
      </c>
      <c r="R86" s="141">
        <v>0</v>
      </c>
      <c r="S86" s="141">
        <v>390000</v>
      </c>
      <c r="T86" s="141">
        <v>96196</v>
      </c>
      <c r="U86" s="141">
        <v>-173700</v>
      </c>
      <c r="V86" s="141">
        <f t="shared" si="19"/>
        <v>-77504</v>
      </c>
      <c r="W86" s="141">
        <f t="shared" si="20"/>
        <v>96196</v>
      </c>
      <c r="X86" s="141">
        <f t="shared" si="21"/>
        <v>0</v>
      </c>
      <c r="Y86" s="141">
        <f t="shared" si="22"/>
        <v>0</v>
      </c>
      <c r="Z86" s="141">
        <f t="shared" si="23"/>
        <v>0</v>
      </c>
      <c r="AA86" s="141">
        <f t="shared" si="24"/>
        <v>0</v>
      </c>
      <c r="AB86" s="141">
        <f t="shared" si="25"/>
        <v>390000</v>
      </c>
      <c r="AC86" s="141">
        <f t="shared" si="26"/>
        <v>96196</v>
      </c>
      <c r="AD86" s="141">
        <f t="shared" si="27"/>
        <v>-173700</v>
      </c>
    </row>
    <row r="87" spans="1:30" ht="12" customHeight="1">
      <c r="A87" s="142" t="s">
        <v>89</v>
      </c>
      <c r="B87" s="140" t="s">
        <v>477</v>
      </c>
      <c r="C87" s="142" t="s">
        <v>500</v>
      </c>
      <c r="D87" s="141">
        <f t="shared" si="15"/>
        <v>0</v>
      </c>
      <c r="E87" s="141">
        <f t="shared" si="16"/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f t="shared" si="17"/>
        <v>0</v>
      </c>
      <c r="N87" s="141">
        <f t="shared" si="18"/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402396</v>
      </c>
      <c r="T87" s="141">
        <v>0</v>
      </c>
      <c r="U87" s="141">
        <v>0</v>
      </c>
      <c r="V87" s="141">
        <f t="shared" si="19"/>
        <v>0</v>
      </c>
      <c r="W87" s="141">
        <f t="shared" si="20"/>
        <v>0</v>
      </c>
      <c r="X87" s="141">
        <f t="shared" si="21"/>
        <v>0</v>
      </c>
      <c r="Y87" s="141">
        <f t="shared" si="22"/>
        <v>0</v>
      </c>
      <c r="Z87" s="141">
        <f t="shared" si="23"/>
        <v>0</v>
      </c>
      <c r="AA87" s="141">
        <f t="shared" si="24"/>
        <v>0</v>
      </c>
      <c r="AB87" s="141">
        <f t="shared" si="25"/>
        <v>402396</v>
      </c>
      <c r="AC87" s="141">
        <f t="shared" si="26"/>
        <v>0</v>
      </c>
      <c r="AD87" s="141">
        <f t="shared" si="27"/>
        <v>0</v>
      </c>
    </row>
    <row r="88" spans="1:30" ht="12" customHeight="1">
      <c r="A88" s="142" t="s">
        <v>89</v>
      </c>
      <c r="B88" s="140" t="s">
        <v>478</v>
      </c>
      <c r="C88" s="142" t="s">
        <v>501</v>
      </c>
      <c r="D88" s="141">
        <f t="shared" si="15"/>
        <v>0</v>
      </c>
      <c r="E88" s="141">
        <f t="shared" si="16"/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f t="shared" si="17"/>
        <v>0</v>
      </c>
      <c r="N88" s="141">
        <f t="shared" si="18"/>
        <v>0</v>
      </c>
      <c r="O88" s="141">
        <v>0</v>
      </c>
      <c r="P88" s="141">
        <v>0</v>
      </c>
      <c r="Q88" s="141">
        <v>0</v>
      </c>
      <c r="R88" s="141">
        <v>0</v>
      </c>
      <c r="S88" s="141">
        <v>214211</v>
      </c>
      <c r="T88" s="141">
        <v>0</v>
      </c>
      <c r="U88" s="141">
        <v>0</v>
      </c>
      <c r="V88" s="141">
        <f t="shared" si="19"/>
        <v>0</v>
      </c>
      <c r="W88" s="141">
        <f t="shared" si="20"/>
        <v>0</v>
      </c>
      <c r="X88" s="141">
        <f t="shared" si="21"/>
        <v>0</v>
      </c>
      <c r="Y88" s="141">
        <f t="shared" si="22"/>
        <v>0</v>
      </c>
      <c r="Z88" s="141">
        <f t="shared" si="23"/>
        <v>0</v>
      </c>
      <c r="AA88" s="141">
        <f t="shared" si="24"/>
        <v>0</v>
      </c>
      <c r="AB88" s="141">
        <f t="shared" si="25"/>
        <v>214211</v>
      </c>
      <c r="AC88" s="141">
        <f t="shared" si="26"/>
        <v>0</v>
      </c>
      <c r="AD88" s="141">
        <f t="shared" si="27"/>
        <v>0</v>
      </c>
    </row>
    <row r="89" spans="1:30" ht="12" customHeight="1">
      <c r="A89" s="142" t="s">
        <v>89</v>
      </c>
      <c r="B89" s="140" t="s">
        <v>479</v>
      </c>
      <c r="C89" s="142" t="s">
        <v>502</v>
      </c>
      <c r="D89" s="141">
        <f t="shared" si="15"/>
        <v>171363</v>
      </c>
      <c r="E89" s="141">
        <f t="shared" si="16"/>
        <v>171363</v>
      </c>
      <c r="F89" s="141">
        <v>0</v>
      </c>
      <c r="G89" s="141">
        <v>0</v>
      </c>
      <c r="H89" s="141">
        <v>0</v>
      </c>
      <c r="I89" s="141">
        <v>95057</v>
      </c>
      <c r="J89" s="141">
        <v>719159</v>
      </c>
      <c r="K89" s="141">
        <v>76306</v>
      </c>
      <c r="L89" s="141">
        <v>0</v>
      </c>
      <c r="M89" s="141">
        <f t="shared" si="17"/>
        <v>87499</v>
      </c>
      <c r="N89" s="141">
        <f t="shared" si="18"/>
        <v>87499</v>
      </c>
      <c r="O89" s="141">
        <v>0</v>
      </c>
      <c r="P89" s="141">
        <v>0</v>
      </c>
      <c r="Q89" s="141">
        <v>0</v>
      </c>
      <c r="R89" s="141">
        <v>63246</v>
      </c>
      <c r="S89" s="141">
        <v>489536</v>
      </c>
      <c r="T89" s="141">
        <v>24253</v>
      </c>
      <c r="U89" s="141">
        <v>0</v>
      </c>
      <c r="V89" s="141">
        <f t="shared" si="19"/>
        <v>258862</v>
      </c>
      <c r="W89" s="141">
        <f t="shared" si="20"/>
        <v>258862</v>
      </c>
      <c r="X89" s="141">
        <f t="shared" si="21"/>
        <v>0</v>
      </c>
      <c r="Y89" s="141">
        <f t="shared" si="22"/>
        <v>0</v>
      </c>
      <c r="Z89" s="141">
        <f t="shared" si="23"/>
        <v>0</v>
      </c>
      <c r="AA89" s="141">
        <f t="shared" si="24"/>
        <v>158303</v>
      </c>
      <c r="AB89" s="141">
        <f t="shared" si="25"/>
        <v>1208695</v>
      </c>
      <c r="AC89" s="141">
        <f t="shared" si="26"/>
        <v>100559</v>
      </c>
      <c r="AD89" s="141">
        <f t="shared" si="27"/>
        <v>0</v>
      </c>
    </row>
    <row r="90" spans="1:30" ht="12" customHeight="1">
      <c r="A90" s="142" t="s">
        <v>89</v>
      </c>
      <c r="B90" s="140" t="s">
        <v>480</v>
      </c>
      <c r="C90" s="142" t="s">
        <v>503</v>
      </c>
      <c r="D90" s="141">
        <f t="shared" si="15"/>
        <v>0</v>
      </c>
      <c r="E90" s="141">
        <f t="shared" si="16"/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f t="shared" si="17"/>
        <v>-4927</v>
      </c>
      <c r="N90" s="141">
        <f t="shared" si="18"/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389115</v>
      </c>
      <c r="T90" s="141">
        <v>0</v>
      </c>
      <c r="U90" s="141">
        <v>-4927</v>
      </c>
      <c r="V90" s="141">
        <f t="shared" si="19"/>
        <v>-4927</v>
      </c>
      <c r="W90" s="141">
        <f t="shared" si="20"/>
        <v>0</v>
      </c>
      <c r="X90" s="141">
        <f t="shared" si="21"/>
        <v>0</v>
      </c>
      <c r="Y90" s="141">
        <f t="shared" si="22"/>
        <v>0</v>
      </c>
      <c r="Z90" s="141">
        <f t="shared" si="23"/>
        <v>0</v>
      </c>
      <c r="AA90" s="141">
        <f t="shared" si="24"/>
        <v>0</v>
      </c>
      <c r="AB90" s="141">
        <f t="shared" si="25"/>
        <v>389115</v>
      </c>
      <c r="AC90" s="141">
        <f t="shared" si="26"/>
        <v>0</v>
      </c>
      <c r="AD90" s="141">
        <f t="shared" si="27"/>
        <v>-4927</v>
      </c>
    </row>
    <row r="91" spans="1:30" ht="12" customHeight="1">
      <c r="A91" s="142" t="s">
        <v>89</v>
      </c>
      <c r="B91" s="140" t="s">
        <v>481</v>
      </c>
      <c r="C91" s="142" t="s">
        <v>504</v>
      </c>
      <c r="D91" s="141">
        <f t="shared" si="15"/>
        <v>-739990</v>
      </c>
      <c r="E91" s="141">
        <f t="shared" si="16"/>
        <v>2365831</v>
      </c>
      <c r="F91" s="141">
        <v>0</v>
      </c>
      <c r="G91" s="141">
        <v>0</v>
      </c>
      <c r="H91" s="141">
        <v>173400</v>
      </c>
      <c r="I91" s="141">
        <v>1435973</v>
      </c>
      <c r="J91" s="141">
        <v>5115000</v>
      </c>
      <c r="K91" s="141">
        <v>756458</v>
      </c>
      <c r="L91" s="141">
        <v>-3105821</v>
      </c>
      <c r="M91" s="141">
        <f t="shared" si="17"/>
        <v>13888</v>
      </c>
      <c r="N91" s="141">
        <f t="shared" si="18"/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385000</v>
      </c>
      <c r="T91" s="141">
        <v>0</v>
      </c>
      <c r="U91" s="141">
        <v>13888</v>
      </c>
      <c r="V91" s="141">
        <f t="shared" si="19"/>
        <v>-726102</v>
      </c>
      <c r="W91" s="141">
        <f t="shared" si="20"/>
        <v>2365831</v>
      </c>
      <c r="X91" s="141">
        <f t="shared" si="21"/>
        <v>0</v>
      </c>
      <c r="Y91" s="141">
        <f t="shared" si="22"/>
        <v>0</v>
      </c>
      <c r="Z91" s="141">
        <f t="shared" si="23"/>
        <v>173400</v>
      </c>
      <c r="AA91" s="141">
        <f t="shared" si="24"/>
        <v>1435973</v>
      </c>
      <c r="AB91" s="141">
        <f t="shared" si="25"/>
        <v>5500000</v>
      </c>
      <c r="AC91" s="141">
        <f t="shared" si="26"/>
        <v>756458</v>
      </c>
      <c r="AD91" s="141">
        <f t="shared" si="27"/>
        <v>-3091933</v>
      </c>
    </row>
    <row r="92" spans="1:30" ht="12" customHeight="1">
      <c r="A92" s="142" t="s">
        <v>89</v>
      </c>
      <c r="B92" s="140" t="s">
        <v>482</v>
      </c>
      <c r="C92" s="142" t="s">
        <v>505</v>
      </c>
      <c r="D92" s="141">
        <f t="shared" si="15"/>
        <v>760758</v>
      </c>
      <c r="E92" s="141">
        <f t="shared" si="16"/>
        <v>609666</v>
      </c>
      <c r="F92" s="141">
        <v>0</v>
      </c>
      <c r="G92" s="141">
        <v>0</v>
      </c>
      <c r="H92" s="141">
        <v>283500</v>
      </c>
      <c r="I92" s="141">
        <v>326166</v>
      </c>
      <c r="J92" s="141">
        <v>1135997</v>
      </c>
      <c r="K92" s="141">
        <v>0</v>
      </c>
      <c r="L92" s="141">
        <v>151092</v>
      </c>
      <c r="M92" s="141">
        <f t="shared" si="17"/>
        <v>21355</v>
      </c>
      <c r="N92" s="141">
        <f t="shared" si="18"/>
        <v>5495</v>
      </c>
      <c r="O92" s="141">
        <v>0</v>
      </c>
      <c r="P92" s="141">
        <v>0</v>
      </c>
      <c r="Q92" s="141">
        <v>0</v>
      </c>
      <c r="R92" s="141">
        <v>5495</v>
      </c>
      <c r="S92" s="141">
        <v>58125</v>
      </c>
      <c r="T92" s="141">
        <v>0</v>
      </c>
      <c r="U92" s="141">
        <v>15860</v>
      </c>
      <c r="V92" s="141">
        <f t="shared" si="19"/>
        <v>782113</v>
      </c>
      <c r="W92" s="141">
        <f t="shared" si="20"/>
        <v>615161</v>
      </c>
      <c r="X92" s="141">
        <f t="shared" si="21"/>
        <v>0</v>
      </c>
      <c r="Y92" s="141">
        <f t="shared" si="22"/>
        <v>0</v>
      </c>
      <c r="Z92" s="141">
        <f t="shared" si="23"/>
        <v>283500</v>
      </c>
      <c r="AA92" s="141">
        <f t="shared" si="24"/>
        <v>331661</v>
      </c>
      <c r="AB92" s="141">
        <f t="shared" si="25"/>
        <v>1194122</v>
      </c>
      <c r="AC92" s="141">
        <f t="shared" si="26"/>
        <v>0</v>
      </c>
      <c r="AD92" s="141">
        <f t="shared" si="27"/>
        <v>166952</v>
      </c>
    </row>
    <row r="93" spans="1:30" ht="12" customHeight="1">
      <c r="A93" s="142" t="s">
        <v>89</v>
      </c>
      <c r="B93" s="140" t="s">
        <v>483</v>
      </c>
      <c r="C93" s="142" t="s">
        <v>506</v>
      </c>
      <c r="D93" s="141">
        <f t="shared" si="15"/>
        <v>42602</v>
      </c>
      <c r="E93" s="141">
        <f t="shared" si="16"/>
        <v>80658</v>
      </c>
      <c r="F93" s="141">
        <v>0</v>
      </c>
      <c r="G93" s="141">
        <v>0</v>
      </c>
      <c r="H93" s="141">
        <v>0</v>
      </c>
      <c r="I93" s="141">
        <v>80658</v>
      </c>
      <c r="J93" s="141">
        <v>531744</v>
      </c>
      <c r="K93" s="141">
        <v>0</v>
      </c>
      <c r="L93" s="141">
        <v>-38056</v>
      </c>
      <c r="M93" s="141">
        <f t="shared" si="17"/>
        <v>0</v>
      </c>
      <c r="N93" s="141">
        <f t="shared" si="18"/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f t="shared" si="19"/>
        <v>42602</v>
      </c>
      <c r="W93" s="141">
        <f t="shared" si="20"/>
        <v>80658</v>
      </c>
      <c r="X93" s="141">
        <f t="shared" si="21"/>
        <v>0</v>
      </c>
      <c r="Y93" s="141">
        <f t="shared" si="22"/>
        <v>0</v>
      </c>
      <c r="Z93" s="141">
        <f t="shared" si="23"/>
        <v>0</v>
      </c>
      <c r="AA93" s="141">
        <f t="shared" si="24"/>
        <v>80658</v>
      </c>
      <c r="AB93" s="141">
        <f t="shared" si="25"/>
        <v>531744</v>
      </c>
      <c r="AC93" s="141">
        <f t="shared" si="26"/>
        <v>0</v>
      </c>
      <c r="AD93" s="141">
        <f t="shared" si="27"/>
        <v>-38056</v>
      </c>
    </row>
    <row r="94" spans="1:30" ht="12" customHeight="1">
      <c r="A94" s="142" t="s">
        <v>89</v>
      </c>
      <c r="B94" s="140" t="s">
        <v>484</v>
      </c>
      <c r="C94" s="142" t="s">
        <v>507</v>
      </c>
      <c r="D94" s="141">
        <f t="shared" si="15"/>
        <v>342414</v>
      </c>
      <c r="E94" s="141">
        <f t="shared" si="16"/>
        <v>342414</v>
      </c>
      <c r="F94" s="141">
        <v>0</v>
      </c>
      <c r="G94" s="141">
        <v>0</v>
      </c>
      <c r="H94" s="141">
        <v>0</v>
      </c>
      <c r="I94" s="141">
        <v>305055</v>
      </c>
      <c r="J94" s="141">
        <v>716192</v>
      </c>
      <c r="K94" s="141">
        <v>37359</v>
      </c>
      <c r="L94" s="141">
        <v>0</v>
      </c>
      <c r="M94" s="141">
        <f t="shared" si="17"/>
        <v>0</v>
      </c>
      <c r="N94" s="141">
        <f t="shared" si="18"/>
        <v>0</v>
      </c>
      <c r="O94" s="141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f t="shared" si="19"/>
        <v>342414</v>
      </c>
      <c r="W94" s="141">
        <f t="shared" si="20"/>
        <v>342414</v>
      </c>
      <c r="X94" s="141">
        <f t="shared" si="21"/>
        <v>0</v>
      </c>
      <c r="Y94" s="141">
        <f t="shared" si="22"/>
        <v>0</v>
      </c>
      <c r="Z94" s="141">
        <f t="shared" si="23"/>
        <v>0</v>
      </c>
      <c r="AA94" s="141">
        <f t="shared" si="24"/>
        <v>305055</v>
      </c>
      <c r="AB94" s="141">
        <f t="shared" si="25"/>
        <v>716192</v>
      </c>
      <c r="AC94" s="141">
        <f t="shared" si="26"/>
        <v>37359</v>
      </c>
      <c r="AD94" s="141">
        <f t="shared" si="27"/>
        <v>0</v>
      </c>
    </row>
    <row r="95" spans="1:30" ht="12" customHeight="1">
      <c r="A95" s="142" t="s">
        <v>89</v>
      </c>
      <c r="B95" s="140" t="s">
        <v>485</v>
      </c>
      <c r="C95" s="142" t="s">
        <v>508</v>
      </c>
      <c r="D95" s="141">
        <f t="shared" si="15"/>
        <v>50837</v>
      </c>
      <c r="E95" s="141">
        <f t="shared" si="16"/>
        <v>50837</v>
      </c>
      <c r="F95" s="141">
        <v>0</v>
      </c>
      <c r="G95" s="141">
        <v>0</v>
      </c>
      <c r="H95" s="141">
        <v>0</v>
      </c>
      <c r="I95" s="141">
        <v>50809</v>
      </c>
      <c r="J95" s="141">
        <v>371121</v>
      </c>
      <c r="K95" s="141">
        <v>28</v>
      </c>
      <c r="L95" s="141">
        <v>0</v>
      </c>
      <c r="M95" s="141">
        <f t="shared" si="17"/>
        <v>2416</v>
      </c>
      <c r="N95" s="141">
        <f t="shared" si="18"/>
        <v>2416</v>
      </c>
      <c r="O95" s="141">
        <v>0</v>
      </c>
      <c r="P95" s="141">
        <v>0</v>
      </c>
      <c r="Q95" s="141">
        <v>0</v>
      </c>
      <c r="R95" s="141">
        <v>2416</v>
      </c>
      <c r="S95" s="141">
        <v>81465</v>
      </c>
      <c r="T95" s="141">
        <v>0</v>
      </c>
      <c r="U95" s="141">
        <v>0</v>
      </c>
      <c r="V95" s="141">
        <f t="shared" si="19"/>
        <v>53253</v>
      </c>
      <c r="W95" s="141">
        <f t="shared" si="20"/>
        <v>53253</v>
      </c>
      <c r="X95" s="141">
        <f t="shared" si="21"/>
        <v>0</v>
      </c>
      <c r="Y95" s="141">
        <f t="shared" si="22"/>
        <v>0</v>
      </c>
      <c r="Z95" s="141">
        <f t="shared" si="23"/>
        <v>0</v>
      </c>
      <c r="AA95" s="141">
        <f t="shared" si="24"/>
        <v>53225</v>
      </c>
      <c r="AB95" s="141">
        <f t="shared" si="25"/>
        <v>452586</v>
      </c>
      <c r="AC95" s="141">
        <f t="shared" si="26"/>
        <v>28</v>
      </c>
      <c r="AD95" s="141">
        <f t="shared" si="27"/>
        <v>0</v>
      </c>
    </row>
    <row r="96" spans="1:30" ht="12" customHeight="1">
      <c r="A96" s="142" t="s">
        <v>89</v>
      </c>
      <c r="B96" s="140" t="s">
        <v>486</v>
      </c>
      <c r="C96" s="142" t="s">
        <v>509</v>
      </c>
      <c r="D96" s="141">
        <f t="shared" si="15"/>
        <v>387969</v>
      </c>
      <c r="E96" s="141">
        <f t="shared" si="16"/>
        <v>189151</v>
      </c>
      <c r="F96" s="141">
        <v>0</v>
      </c>
      <c r="G96" s="141">
        <v>0</v>
      </c>
      <c r="H96" s="141">
        <v>0</v>
      </c>
      <c r="I96" s="141">
        <v>189151</v>
      </c>
      <c r="J96" s="141">
        <v>747723</v>
      </c>
      <c r="K96" s="141">
        <v>0</v>
      </c>
      <c r="L96" s="141">
        <v>198818</v>
      </c>
      <c r="M96" s="141">
        <f t="shared" si="17"/>
        <v>1123</v>
      </c>
      <c r="N96" s="141">
        <f t="shared" si="18"/>
        <v>988</v>
      </c>
      <c r="O96" s="141">
        <v>0</v>
      </c>
      <c r="P96" s="141">
        <v>0</v>
      </c>
      <c r="Q96" s="141">
        <v>0</v>
      </c>
      <c r="R96" s="141">
        <v>988</v>
      </c>
      <c r="S96" s="141">
        <v>180931</v>
      </c>
      <c r="T96" s="141">
        <v>0</v>
      </c>
      <c r="U96" s="141">
        <v>135</v>
      </c>
      <c r="V96" s="141">
        <f t="shared" si="19"/>
        <v>389092</v>
      </c>
      <c r="W96" s="141">
        <f t="shared" si="20"/>
        <v>190139</v>
      </c>
      <c r="X96" s="141">
        <f t="shared" si="21"/>
        <v>0</v>
      </c>
      <c r="Y96" s="141">
        <f t="shared" si="22"/>
        <v>0</v>
      </c>
      <c r="Z96" s="141">
        <f t="shared" si="23"/>
        <v>0</v>
      </c>
      <c r="AA96" s="141">
        <f t="shared" si="24"/>
        <v>190139</v>
      </c>
      <c r="AB96" s="141">
        <f t="shared" si="25"/>
        <v>928654</v>
      </c>
      <c r="AC96" s="141">
        <f t="shared" si="26"/>
        <v>0</v>
      </c>
      <c r="AD96" s="141">
        <f t="shared" si="27"/>
        <v>198953</v>
      </c>
    </row>
    <row r="97" spans="1:30" ht="12" customHeight="1">
      <c r="A97" s="142" t="s">
        <v>89</v>
      </c>
      <c r="B97" s="140" t="s">
        <v>487</v>
      </c>
      <c r="C97" s="142" t="s">
        <v>510</v>
      </c>
      <c r="D97" s="141">
        <f t="shared" si="15"/>
        <v>191597</v>
      </c>
      <c r="E97" s="141">
        <f t="shared" si="16"/>
        <v>191597</v>
      </c>
      <c r="F97" s="141">
        <v>0</v>
      </c>
      <c r="G97" s="141">
        <v>0</v>
      </c>
      <c r="H97" s="141">
        <v>0</v>
      </c>
      <c r="I97" s="141">
        <v>191591</v>
      </c>
      <c r="J97" s="141">
        <v>1042659</v>
      </c>
      <c r="K97" s="141">
        <v>6</v>
      </c>
      <c r="L97" s="141">
        <v>0</v>
      </c>
      <c r="M97" s="141">
        <f t="shared" si="17"/>
        <v>0</v>
      </c>
      <c r="N97" s="141">
        <f t="shared" si="18"/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>
        <v>0</v>
      </c>
      <c r="V97" s="141">
        <f t="shared" si="19"/>
        <v>191597</v>
      </c>
      <c r="W97" s="141">
        <f t="shared" si="20"/>
        <v>191597</v>
      </c>
      <c r="X97" s="141">
        <f t="shared" si="21"/>
        <v>0</v>
      </c>
      <c r="Y97" s="141">
        <f t="shared" si="22"/>
        <v>0</v>
      </c>
      <c r="Z97" s="141">
        <f t="shared" si="23"/>
        <v>0</v>
      </c>
      <c r="AA97" s="141">
        <f t="shared" si="24"/>
        <v>191591</v>
      </c>
      <c r="AB97" s="141">
        <f t="shared" si="25"/>
        <v>1042659</v>
      </c>
      <c r="AC97" s="141">
        <f t="shared" si="26"/>
        <v>6</v>
      </c>
      <c r="AD97" s="141">
        <f t="shared" si="27"/>
        <v>0</v>
      </c>
    </row>
    <row r="98" spans="1:30" ht="12" customHeight="1">
      <c r="A98" s="142" t="s">
        <v>89</v>
      </c>
      <c r="B98" s="140" t="s">
        <v>488</v>
      </c>
      <c r="C98" s="142" t="s">
        <v>511</v>
      </c>
      <c r="D98" s="141">
        <f t="shared" si="15"/>
        <v>-64998</v>
      </c>
      <c r="E98" s="141">
        <f t="shared" si="16"/>
        <v>628375</v>
      </c>
      <c r="F98" s="141">
        <v>0</v>
      </c>
      <c r="G98" s="141">
        <v>0</v>
      </c>
      <c r="H98" s="141">
        <v>0</v>
      </c>
      <c r="I98" s="141">
        <v>628375</v>
      </c>
      <c r="J98" s="141">
        <v>3516944</v>
      </c>
      <c r="K98" s="141">
        <v>0</v>
      </c>
      <c r="L98" s="141">
        <v>-693373</v>
      </c>
      <c r="M98" s="141">
        <f t="shared" si="17"/>
        <v>0</v>
      </c>
      <c r="N98" s="141">
        <f t="shared" si="18"/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0</v>
      </c>
      <c r="V98" s="141">
        <f t="shared" si="19"/>
        <v>-64998</v>
      </c>
      <c r="W98" s="141">
        <f t="shared" si="20"/>
        <v>628375</v>
      </c>
      <c r="X98" s="141">
        <f t="shared" si="21"/>
        <v>0</v>
      </c>
      <c r="Y98" s="141">
        <f t="shared" si="22"/>
        <v>0</v>
      </c>
      <c r="Z98" s="141">
        <f t="shared" si="23"/>
        <v>0</v>
      </c>
      <c r="AA98" s="141">
        <f t="shared" si="24"/>
        <v>628375</v>
      </c>
      <c r="AB98" s="141">
        <f t="shared" si="25"/>
        <v>3516944</v>
      </c>
      <c r="AC98" s="141">
        <f t="shared" si="26"/>
        <v>0</v>
      </c>
      <c r="AD98" s="141">
        <f t="shared" si="27"/>
        <v>-693373</v>
      </c>
    </row>
    <row r="99" spans="1:30" ht="12" customHeight="1">
      <c r="A99" s="142" t="s">
        <v>89</v>
      </c>
      <c r="B99" s="140" t="s">
        <v>489</v>
      </c>
      <c r="C99" s="142" t="s">
        <v>512</v>
      </c>
      <c r="D99" s="141">
        <f t="shared" si="15"/>
        <v>51678</v>
      </c>
      <c r="E99" s="141">
        <f t="shared" si="16"/>
        <v>250092</v>
      </c>
      <c r="F99" s="141">
        <v>0</v>
      </c>
      <c r="G99" s="141">
        <v>0</v>
      </c>
      <c r="H99" s="141">
        <v>0</v>
      </c>
      <c r="I99" s="141">
        <v>112997</v>
      </c>
      <c r="J99" s="141">
        <v>737000</v>
      </c>
      <c r="K99" s="141">
        <v>137095</v>
      </c>
      <c r="L99" s="141">
        <v>-198414</v>
      </c>
      <c r="M99" s="141">
        <f t="shared" si="17"/>
        <v>0</v>
      </c>
      <c r="N99" s="141">
        <f t="shared" si="18"/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f t="shared" si="19"/>
        <v>51678</v>
      </c>
      <c r="W99" s="141">
        <f t="shared" si="20"/>
        <v>250092</v>
      </c>
      <c r="X99" s="141">
        <f t="shared" si="21"/>
        <v>0</v>
      </c>
      <c r="Y99" s="141">
        <f t="shared" si="22"/>
        <v>0</v>
      </c>
      <c r="Z99" s="141">
        <f t="shared" si="23"/>
        <v>0</v>
      </c>
      <c r="AA99" s="141">
        <f t="shared" si="24"/>
        <v>112997</v>
      </c>
      <c r="AB99" s="141">
        <f t="shared" si="25"/>
        <v>737000</v>
      </c>
      <c r="AC99" s="141">
        <f t="shared" si="26"/>
        <v>137095</v>
      </c>
      <c r="AD99" s="141">
        <f t="shared" si="27"/>
        <v>-198414</v>
      </c>
    </row>
    <row r="100" spans="1:30" ht="12" customHeight="1">
      <c r="A100" s="142" t="s">
        <v>89</v>
      </c>
      <c r="B100" s="140" t="s">
        <v>490</v>
      </c>
      <c r="C100" s="142" t="s">
        <v>513</v>
      </c>
      <c r="D100" s="141">
        <f t="shared" si="15"/>
        <v>0</v>
      </c>
      <c r="E100" s="141">
        <f t="shared" si="16"/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f t="shared" si="17"/>
        <v>-58063</v>
      </c>
      <c r="N100" s="141">
        <f t="shared" si="18"/>
        <v>2757</v>
      </c>
      <c r="O100" s="141">
        <v>0</v>
      </c>
      <c r="P100" s="141">
        <v>0</v>
      </c>
      <c r="Q100" s="141">
        <v>0</v>
      </c>
      <c r="R100" s="141">
        <v>2757</v>
      </c>
      <c r="S100" s="141">
        <v>211713</v>
      </c>
      <c r="T100" s="141">
        <v>0</v>
      </c>
      <c r="U100" s="141">
        <v>-60820</v>
      </c>
      <c r="V100" s="141">
        <f t="shared" si="19"/>
        <v>-58063</v>
      </c>
      <c r="W100" s="141">
        <f t="shared" si="20"/>
        <v>2757</v>
      </c>
      <c r="X100" s="141">
        <f t="shared" si="21"/>
        <v>0</v>
      </c>
      <c r="Y100" s="141">
        <f t="shared" si="22"/>
        <v>0</v>
      </c>
      <c r="Z100" s="141">
        <f t="shared" si="23"/>
        <v>0</v>
      </c>
      <c r="AA100" s="141">
        <f t="shared" si="24"/>
        <v>2757</v>
      </c>
      <c r="AB100" s="141">
        <f t="shared" si="25"/>
        <v>211713</v>
      </c>
      <c r="AC100" s="141">
        <f t="shared" si="26"/>
        <v>0</v>
      </c>
      <c r="AD100" s="141">
        <f t="shared" si="27"/>
        <v>-60820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528</v>
      </c>
      <c r="B7" s="140" t="s">
        <v>527</v>
      </c>
      <c r="C7" s="139" t="s">
        <v>529</v>
      </c>
      <c r="D7" s="141">
        <f aca="true" t="shared" si="0" ref="D7:AI7">SUM(D8:D100)</f>
        <v>10233588</v>
      </c>
      <c r="E7" s="141">
        <f t="shared" si="0"/>
        <v>10178772</v>
      </c>
      <c r="F7" s="141">
        <f t="shared" si="0"/>
        <v>14312</v>
      </c>
      <c r="G7" s="141">
        <f t="shared" si="0"/>
        <v>10061439</v>
      </c>
      <c r="H7" s="141">
        <f t="shared" si="0"/>
        <v>51906</v>
      </c>
      <c r="I7" s="141">
        <f t="shared" si="0"/>
        <v>51115</v>
      </c>
      <c r="J7" s="141">
        <f t="shared" si="0"/>
        <v>54816</v>
      </c>
      <c r="K7" s="141">
        <f t="shared" si="0"/>
        <v>814131</v>
      </c>
      <c r="L7" s="141">
        <f t="shared" si="0"/>
        <v>83810334</v>
      </c>
      <c r="M7" s="141">
        <f t="shared" si="0"/>
        <v>18649787</v>
      </c>
      <c r="N7" s="141">
        <f t="shared" si="0"/>
        <v>8484606</v>
      </c>
      <c r="O7" s="141">
        <f t="shared" si="0"/>
        <v>6801454</v>
      </c>
      <c r="P7" s="141">
        <f t="shared" si="0"/>
        <v>3242787</v>
      </c>
      <c r="Q7" s="141">
        <f t="shared" si="0"/>
        <v>120940</v>
      </c>
      <c r="R7" s="141">
        <f t="shared" si="0"/>
        <v>19025193</v>
      </c>
      <c r="S7" s="141">
        <f t="shared" si="0"/>
        <v>825118</v>
      </c>
      <c r="T7" s="141">
        <f t="shared" si="0"/>
        <v>17751823</v>
      </c>
      <c r="U7" s="141">
        <f t="shared" si="0"/>
        <v>448252</v>
      </c>
      <c r="V7" s="141">
        <f t="shared" si="0"/>
        <v>202269</v>
      </c>
      <c r="W7" s="141">
        <f t="shared" si="0"/>
        <v>45918562</v>
      </c>
      <c r="X7" s="141">
        <f t="shared" si="0"/>
        <v>19718305</v>
      </c>
      <c r="Y7" s="141">
        <f t="shared" si="0"/>
        <v>19705234</v>
      </c>
      <c r="Z7" s="141">
        <f t="shared" si="0"/>
        <v>5248427</v>
      </c>
      <c r="AA7" s="141">
        <f t="shared" si="0"/>
        <v>1246596</v>
      </c>
      <c r="AB7" s="141">
        <f t="shared" si="0"/>
        <v>19575234</v>
      </c>
      <c r="AC7" s="141">
        <f t="shared" si="0"/>
        <v>14523</v>
      </c>
      <c r="AD7" s="141">
        <f t="shared" si="0"/>
        <v>3413737</v>
      </c>
      <c r="AE7" s="141">
        <f t="shared" si="0"/>
        <v>97457659</v>
      </c>
      <c r="AF7" s="141">
        <f t="shared" si="0"/>
        <v>499974</v>
      </c>
      <c r="AG7" s="141">
        <f t="shared" si="0"/>
        <v>496787</v>
      </c>
      <c r="AH7" s="141">
        <f t="shared" si="0"/>
        <v>0</v>
      </c>
      <c r="AI7" s="141">
        <f t="shared" si="0"/>
        <v>496787</v>
      </c>
      <c r="AJ7" s="141">
        <f aca="true" t="shared" si="1" ref="AJ7:BO7">SUM(AJ8:AJ100)</f>
        <v>0</v>
      </c>
      <c r="AK7" s="141">
        <f t="shared" si="1"/>
        <v>0</v>
      </c>
      <c r="AL7" s="141">
        <f t="shared" si="1"/>
        <v>3187</v>
      </c>
      <c r="AM7" s="141">
        <f t="shared" si="1"/>
        <v>144986</v>
      </c>
      <c r="AN7" s="141">
        <f t="shared" si="1"/>
        <v>8846756</v>
      </c>
      <c r="AO7" s="141">
        <f t="shared" si="1"/>
        <v>2394884</v>
      </c>
      <c r="AP7" s="141">
        <f t="shared" si="1"/>
        <v>1535889</v>
      </c>
      <c r="AQ7" s="141">
        <f t="shared" si="1"/>
        <v>64025</v>
      </c>
      <c r="AR7" s="141">
        <f t="shared" si="1"/>
        <v>794970</v>
      </c>
      <c r="AS7" s="141">
        <f t="shared" si="1"/>
        <v>0</v>
      </c>
      <c r="AT7" s="141">
        <f t="shared" si="1"/>
        <v>2857943</v>
      </c>
      <c r="AU7" s="141">
        <f t="shared" si="1"/>
        <v>87044</v>
      </c>
      <c r="AV7" s="141">
        <f t="shared" si="1"/>
        <v>2757793</v>
      </c>
      <c r="AW7" s="141">
        <f t="shared" si="1"/>
        <v>13106</v>
      </c>
      <c r="AX7" s="141">
        <f t="shared" si="1"/>
        <v>0</v>
      </c>
      <c r="AY7" s="141">
        <f t="shared" si="1"/>
        <v>3590169</v>
      </c>
      <c r="AZ7" s="141">
        <f t="shared" si="1"/>
        <v>1263967</v>
      </c>
      <c r="BA7" s="141">
        <f t="shared" si="1"/>
        <v>1736797</v>
      </c>
      <c r="BB7" s="141">
        <f t="shared" si="1"/>
        <v>90910</v>
      </c>
      <c r="BC7" s="141">
        <f t="shared" si="1"/>
        <v>498495</v>
      </c>
      <c r="BD7" s="141">
        <f t="shared" si="1"/>
        <v>4367305</v>
      </c>
      <c r="BE7" s="141">
        <f t="shared" si="1"/>
        <v>3760</v>
      </c>
      <c r="BF7" s="141">
        <f t="shared" si="1"/>
        <v>1438895</v>
      </c>
      <c r="BG7" s="141">
        <f t="shared" si="1"/>
        <v>10785625</v>
      </c>
      <c r="BH7" s="141">
        <f t="shared" si="1"/>
        <v>10733562</v>
      </c>
      <c r="BI7" s="141">
        <f t="shared" si="1"/>
        <v>10675559</v>
      </c>
      <c r="BJ7" s="141">
        <f t="shared" si="1"/>
        <v>14312</v>
      </c>
      <c r="BK7" s="141">
        <f t="shared" si="1"/>
        <v>10558226</v>
      </c>
      <c r="BL7" s="141">
        <f t="shared" si="1"/>
        <v>51906</v>
      </c>
      <c r="BM7" s="141">
        <f t="shared" si="1"/>
        <v>51115</v>
      </c>
      <c r="BN7" s="141">
        <f t="shared" si="1"/>
        <v>58003</v>
      </c>
      <c r="BO7" s="141">
        <f t="shared" si="1"/>
        <v>959117</v>
      </c>
      <c r="BP7" s="141">
        <f aca="true" t="shared" si="2" ref="BP7:CI7">SUM(BP8:BP100)</f>
        <v>92657090</v>
      </c>
      <c r="BQ7" s="141">
        <f t="shared" si="2"/>
        <v>21044671</v>
      </c>
      <c r="BR7" s="141">
        <f t="shared" si="2"/>
        <v>10020495</v>
      </c>
      <c r="BS7" s="141">
        <f t="shared" si="2"/>
        <v>6865479</v>
      </c>
      <c r="BT7" s="141">
        <f t="shared" si="2"/>
        <v>4037757</v>
      </c>
      <c r="BU7" s="141">
        <f t="shared" si="2"/>
        <v>120940</v>
      </c>
      <c r="BV7" s="141">
        <f t="shared" si="2"/>
        <v>21883136</v>
      </c>
      <c r="BW7" s="141">
        <f t="shared" si="2"/>
        <v>912162</v>
      </c>
      <c r="BX7" s="141">
        <f t="shared" si="2"/>
        <v>20509616</v>
      </c>
      <c r="BY7" s="141">
        <f t="shared" si="2"/>
        <v>461358</v>
      </c>
      <c r="BZ7" s="141">
        <f t="shared" si="2"/>
        <v>202269</v>
      </c>
      <c r="CA7" s="141">
        <f t="shared" si="2"/>
        <v>49508731</v>
      </c>
      <c r="CB7" s="141">
        <f t="shared" si="2"/>
        <v>20982272</v>
      </c>
      <c r="CC7" s="141">
        <f t="shared" si="2"/>
        <v>21442031</v>
      </c>
      <c r="CD7" s="141">
        <f t="shared" si="2"/>
        <v>5339337</v>
      </c>
      <c r="CE7" s="141">
        <f t="shared" si="2"/>
        <v>1745091</v>
      </c>
      <c r="CF7" s="141">
        <f t="shared" si="2"/>
        <v>23942539</v>
      </c>
      <c r="CG7" s="141">
        <f t="shared" si="2"/>
        <v>18283</v>
      </c>
      <c r="CH7" s="141">
        <f t="shared" si="2"/>
        <v>4852632</v>
      </c>
      <c r="CI7" s="141">
        <f t="shared" si="2"/>
        <v>108243284</v>
      </c>
    </row>
    <row r="8" spans="1:87" ht="12" customHeight="1">
      <c r="A8" s="142" t="s">
        <v>89</v>
      </c>
      <c r="B8" s="140" t="s">
        <v>326</v>
      </c>
      <c r="C8" s="142" t="s">
        <v>396</v>
      </c>
      <c r="D8" s="141">
        <f>+SUM(E8,J8)</f>
        <v>28688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28688</v>
      </c>
      <c r="K8" s="141">
        <v>0</v>
      </c>
      <c r="L8" s="141">
        <f>+SUM(M8,R8,V8,W8,AC8)</f>
        <v>15364837</v>
      </c>
      <c r="M8" s="141">
        <f>+SUM(N8:Q8)</f>
        <v>4769393</v>
      </c>
      <c r="N8" s="141">
        <v>1547369</v>
      </c>
      <c r="O8" s="141">
        <v>1971894</v>
      </c>
      <c r="P8" s="141">
        <v>1250130</v>
      </c>
      <c r="Q8" s="141">
        <v>0</v>
      </c>
      <c r="R8" s="141">
        <f>+SUM(S8:U8)</f>
        <v>3684297</v>
      </c>
      <c r="S8" s="141">
        <v>345691</v>
      </c>
      <c r="T8" s="141">
        <v>3212844</v>
      </c>
      <c r="U8" s="141">
        <v>125762</v>
      </c>
      <c r="V8" s="141">
        <v>74214</v>
      </c>
      <c r="W8" s="141">
        <f>+SUM(X8:AA8)</f>
        <v>6836933</v>
      </c>
      <c r="X8" s="141">
        <v>3765890</v>
      </c>
      <c r="Y8" s="141">
        <v>2601088</v>
      </c>
      <c r="Z8" s="141">
        <v>469955</v>
      </c>
      <c r="AA8" s="141">
        <v>0</v>
      </c>
      <c r="AB8" s="141">
        <v>0</v>
      </c>
      <c r="AC8" s="141">
        <v>0</v>
      </c>
      <c r="AD8" s="141">
        <v>0</v>
      </c>
      <c r="AE8" s="141">
        <f>+SUM(D8,L8,AD8)</f>
        <v>15393525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1308189</v>
      </c>
      <c r="AO8" s="141">
        <f>+SUM(AP8:AS8)</f>
        <v>398918</v>
      </c>
      <c r="AP8" s="141">
        <v>215595</v>
      </c>
      <c r="AQ8" s="141">
        <v>0</v>
      </c>
      <c r="AR8" s="141">
        <v>183323</v>
      </c>
      <c r="AS8" s="141">
        <v>0</v>
      </c>
      <c r="AT8" s="141">
        <f>+SUM(AU8:AW8)</f>
        <v>294315</v>
      </c>
      <c r="AU8" s="141">
        <v>9214</v>
      </c>
      <c r="AV8" s="141">
        <v>285101</v>
      </c>
      <c r="AW8" s="141">
        <v>0</v>
      </c>
      <c r="AX8" s="141">
        <v>0</v>
      </c>
      <c r="AY8" s="141">
        <f>+SUM(AZ8:BC8)</f>
        <v>614956</v>
      </c>
      <c r="AZ8" s="141">
        <v>440955</v>
      </c>
      <c r="BA8" s="141">
        <v>170336</v>
      </c>
      <c r="BB8" s="141">
        <v>3665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1308189</v>
      </c>
      <c r="BH8" s="141">
        <f aca="true" t="shared" si="3" ref="BH8:CI8">SUM(D8,AF8)</f>
        <v>28688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28688</v>
      </c>
      <c r="BO8" s="141">
        <f t="shared" si="3"/>
        <v>0</v>
      </c>
      <c r="BP8" s="141">
        <f t="shared" si="3"/>
        <v>16673026</v>
      </c>
      <c r="BQ8" s="141">
        <f t="shared" si="3"/>
        <v>5168311</v>
      </c>
      <c r="BR8" s="141">
        <f t="shared" si="3"/>
        <v>1762964</v>
      </c>
      <c r="BS8" s="141">
        <f t="shared" si="3"/>
        <v>1971894</v>
      </c>
      <c r="BT8" s="141">
        <f t="shared" si="3"/>
        <v>1433453</v>
      </c>
      <c r="BU8" s="141">
        <f t="shared" si="3"/>
        <v>0</v>
      </c>
      <c r="BV8" s="141">
        <f t="shared" si="3"/>
        <v>3978612</v>
      </c>
      <c r="BW8" s="141">
        <f t="shared" si="3"/>
        <v>354905</v>
      </c>
      <c r="BX8" s="141">
        <f t="shared" si="3"/>
        <v>3497945</v>
      </c>
      <c r="BY8" s="141">
        <f t="shared" si="3"/>
        <v>125762</v>
      </c>
      <c r="BZ8" s="141">
        <f t="shared" si="3"/>
        <v>74214</v>
      </c>
      <c r="CA8" s="141">
        <f t="shared" si="3"/>
        <v>7451889</v>
      </c>
      <c r="CB8" s="141">
        <f t="shared" si="3"/>
        <v>4206845</v>
      </c>
      <c r="CC8" s="141">
        <f t="shared" si="3"/>
        <v>2771424</v>
      </c>
      <c r="CD8" s="141">
        <f t="shared" si="3"/>
        <v>473620</v>
      </c>
      <c r="CE8" s="141">
        <f t="shared" si="3"/>
        <v>0</v>
      </c>
      <c r="CF8" s="141">
        <f t="shared" si="3"/>
        <v>0</v>
      </c>
      <c r="CG8" s="141">
        <f t="shared" si="3"/>
        <v>0</v>
      </c>
      <c r="CH8" s="141">
        <f t="shared" si="3"/>
        <v>0</v>
      </c>
      <c r="CI8" s="141">
        <f t="shared" si="3"/>
        <v>16701714</v>
      </c>
    </row>
    <row r="9" spans="1:87" ht="12" customHeight="1">
      <c r="A9" s="142" t="s">
        <v>89</v>
      </c>
      <c r="B9" s="140" t="s">
        <v>327</v>
      </c>
      <c r="C9" s="142" t="s">
        <v>397</v>
      </c>
      <c r="D9" s="141">
        <f aca="true" t="shared" si="4" ref="D9:D72">+SUM(E9,J9)</f>
        <v>6780448</v>
      </c>
      <c r="E9" s="141">
        <f aca="true" t="shared" si="5" ref="E9:E72">+SUM(F9:I9)</f>
        <v>6780448</v>
      </c>
      <c r="F9" s="141">
        <v>0</v>
      </c>
      <c r="G9" s="141">
        <v>6780448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72">+SUM(M9,R9,V9,W9,AC9)</f>
        <v>4287427</v>
      </c>
      <c r="M9" s="141">
        <f aca="true" t="shared" si="7" ref="M9:M72">+SUM(N9:Q9)</f>
        <v>1256137</v>
      </c>
      <c r="N9" s="141">
        <v>311268</v>
      </c>
      <c r="O9" s="141">
        <v>690537</v>
      </c>
      <c r="P9" s="141">
        <v>213767</v>
      </c>
      <c r="Q9" s="141">
        <v>40565</v>
      </c>
      <c r="R9" s="141">
        <f aca="true" t="shared" si="8" ref="R9:R72">+SUM(S9:U9)</f>
        <v>935971</v>
      </c>
      <c r="S9" s="141">
        <v>82690</v>
      </c>
      <c r="T9" s="141">
        <v>807170</v>
      </c>
      <c r="U9" s="141">
        <v>46111</v>
      </c>
      <c r="V9" s="141">
        <v>0</v>
      </c>
      <c r="W9" s="141">
        <f aca="true" t="shared" si="9" ref="W9:W72">+SUM(X9:AA9)</f>
        <v>2095319</v>
      </c>
      <c r="X9" s="141">
        <v>945523</v>
      </c>
      <c r="Y9" s="141">
        <v>1064572</v>
      </c>
      <c r="Z9" s="141">
        <v>85224</v>
      </c>
      <c r="AA9" s="141">
        <v>0</v>
      </c>
      <c r="AB9" s="141">
        <v>0</v>
      </c>
      <c r="AC9" s="141">
        <v>0</v>
      </c>
      <c r="AD9" s="141">
        <v>61009</v>
      </c>
      <c r="AE9" s="141">
        <f aca="true" t="shared" si="10" ref="AE9:AE72">+SUM(D9,L9,AD9)</f>
        <v>11128884</v>
      </c>
      <c r="AF9" s="141">
        <f aca="true" t="shared" si="11" ref="AF9:AF72">+SUM(AG9,AL9)</f>
        <v>0</v>
      </c>
      <c r="AG9" s="141">
        <f aca="true" t="shared" si="12" ref="AG9:AG7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72">+SUM(AO9,AT9,AX9,AY9,BE9)</f>
        <v>397653</v>
      </c>
      <c r="AO9" s="141">
        <f aca="true" t="shared" si="14" ref="AO9:AO72">+SUM(AP9:AS9)</f>
        <v>144082</v>
      </c>
      <c r="AP9" s="141">
        <v>39957</v>
      </c>
      <c r="AQ9" s="141">
        <v>16019</v>
      </c>
      <c r="AR9" s="141">
        <v>88106</v>
      </c>
      <c r="AS9" s="141">
        <v>0</v>
      </c>
      <c r="AT9" s="141">
        <f aca="true" t="shared" si="15" ref="AT9:AT72">+SUM(AU9:AW9)</f>
        <v>154000</v>
      </c>
      <c r="AU9" s="141">
        <v>23692</v>
      </c>
      <c r="AV9" s="141">
        <v>130308</v>
      </c>
      <c r="AW9" s="141">
        <v>0</v>
      </c>
      <c r="AX9" s="141">
        <v>0</v>
      </c>
      <c r="AY9" s="141">
        <f aca="true" t="shared" si="16" ref="AY9:AY72">+SUM(AZ9:BC9)</f>
        <v>99571</v>
      </c>
      <c r="AZ9" s="141">
        <v>117</v>
      </c>
      <c r="BA9" s="141">
        <v>99454</v>
      </c>
      <c r="BB9" s="141">
        <v>0</v>
      </c>
      <c r="BC9" s="141">
        <v>0</v>
      </c>
      <c r="BD9" s="141">
        <v>0</v>
      </c>
      <c r="BE9" s="141">
        <v>0</v>
      </c>
      <c r="BF9" s="141">
        <v>65</v>
      </c>
      <c r="BG9" s="141">
        <f aca="true" t="shared" si="17" ref="BG9:BG72">+SUM(BF9,AN9,AF9)</f>
        <v>397718</v>
      </c>
      <c r="BH9" s="141">
        <f aca="true" t="shared" si="18" ref="BH9:BH72">SUM(D9,AF9)</f>
        <v>6780448</v>
      </c>
      <c r="BI9" s="141">
        <f aca="true" t="shared" si="19" ref="BI9:BI72">SUM(E9,AG9)</f>
        <v>6780448</v>
      </c>
      <c r="BJ9" s="141">
        <f aca="true" t="shared" si="20" ref="BJ9:BJ72">SUM(F9,AH9)</f>
        <v>0</v>
      </c>
      <c r="BK9" s="141">
        <f aca="true" t="shared" si="21" ref="BK9:BK72">SUM(G9,AI9)</f>
        <v>6780448</v>
      </c>
      <c r="BL9" s="141">
        <f aca="true" t="shared" si="22" ref="BL9:BL72">SUM(H9,AJ9)</f>
        <v>0</v>
      </c>
      <c r="BM9" s="141">
        <f aca="true" t="shared" si="23" ref="BM9:BM72">SUM(I9,AK9)</f>
        <v>0</v>
      </c>
      <c r="BN9" s="141">
        <f aca="true" t="shared" si="24" ref="BN9:BN72">SUM(J9,AL9)</f>
        <v>0</v>
      </c>
      <c r="BO9" s="141">
        <f aca="true" t="shared" si="25" ref="BO9:BO72">SUM(K9,AM9)</f>
        <v>0</v>
      </c>
      <c r="BP9" s="141">
        <f aca="true" t="shared" si="26" ref="BP9:BP72">SUM(L9,AN9)</f>
        <v>4685080</v>
      </c>
      <c r="BQ9" s="141">
        <f aca="true" t="shared" si="27" ref="BQ9:BQ72">SUM(M9,AO9)</f>
        <v>1400219</v>
      </c>
      <c r="BR9" s="141">
        <f aca="true" t="shared" si="28" ref="BR9:BR72">SUM(N9,AP9)</f>
        <v>351225</v>
      </c>
      <c r="BS9" s="141">
        <f aca="true" t="shared" si="29" ref="BS9:BS72">SUM(O9,AQ9)</f>
        <v>706556</v>
      </c>
      <c r="BT9" s="141">
        <f aca="true" t="shared" si="30" ref="BT9:BT72">SUM(P9,AR9)</f>
        <v>301873</v>
      </c>
      <c r="BU9" s="141">
        <f aca="true" t="shared" si="31" ref="BU9:BU72">SUM(Q9,AS9)</f>
        <v>40565</v>
      </c>
      <c r="BV9" s="141">
        <f aca="true" t="shared" si="32" ref="BV9:BV72">SUM(R9,AT9)</f>
        <v>1089971</v>
      </c>
      <c r="BW9" s="141">
        <f aca="true" t="shared" si="33" ref="BW9:BW72">SUM(S9,AU9)</f>
        <v>106382</v>
      </c>
      <c r="BX9" s="141">
        <f aca="true" t="shared" si="34" ref="BX9:BX72">SUM(T9,AV9)</f>
        <v>937478</v>
      </c>
      <c r="BY9" s="141">
        <f aca="true" t="shared" si="35" ref="BY9:BY72">SUM(U9,AW9)</f>
        <v>46111</v>
      </c>
      <c r="BZ9" s="141">
        <f aca="true" t="shared" si="36" ref="BZ9:BZ72">SUM(V9,AX9)</f>
        <v>0</v>
      </c>
      <c r="CA9" s="141">
        <f aca="true" t="shared" si="37" ref="CA9:CA72">SUM(W9,AY9)</f>
        <v>2194890</v>
      </c>
      <c r="CB9" s="141">
        <f aca="true" t="shared" si="38" ref="CB9:CB72">SUM(X9,AZ9)</f>
        <v>945640</v>
      </c>
      <c r="CC9" s="141">
        <f aca="true" t="shared" si="39" ref="CC9:CC72">SUM(Y9,BA9)</f>
        <v>1164026</v>
      </c>
      <c r="CD9" s="141">
        <f aca="true" t="shared" si="40" ref="CD9:CD72">SUM(Z9,BB9)</f>
        <v>85224</v>
      </c>
      <c r="CE9" s="141">
        <f aca="true" t="shared" si="41" ref="CE9:CE72">SUM(AA9,BC9)</f>
        <v>0</v>
      </c>
      <c r="CF9" s="141">
        <f aca="true" t="shared" si="42" ref="CF9:CF72">SUM(AB9,BD9)</f>
        <v>0</v>
      </c>
      <c r="CG9" s="141">
        <f aca="true" t="shared" si="43" ref="CG9:CG72">SUM(AC9,BE9)</f>
        <v>0</v>
      </c>
      <c r="CH9" s="141">
        <f aca="true" t="shared" si="44" ref="CH9:CH72">SUM(AD9,BF9)</f>
        <v>61074</v>
      </c>
      <c r="CI9" s="141">
        <f aca="true" t="shared" si="45" ref="CI9:CI72">SUM(AE9,BG9)</f>
        <v>11526602</v>
      </c>
    </row>
    <row r="10" spans="1:87" ht="12" customHeight="1">
      <c r="A10" s="142" t="s">
        <v>89</v>
      </c>
      <c r="B10" s="140" t="s">
        <v>328</v>
      </c>
      <c r="C10" s="142" t="s">
        <v>398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815308</v>
      </c>
      <c r="M10" s="141">
        <f t="shared" si="7"/>
        <v>507470</v>
      </c>
      <c r="N10" s="141">
        <v>112821</v>
      </c>
      <c r="O10" s="141">
        <v>374541</v>
      </c>
      <c r="P10" s="141">
        <v>0</v>
      </c>
      <c r="Q10" s="141">
        <v>20108</v>
      </c>
      <c r="R10" s="141">
        <f t="shared" si="8"/>
        <v>65117</v>
      </c>
      <c r="S10" s="141">
        <v>49626</v>
      </c>
      <c r="T10" s="141">
        <v>0</v>
      </c>
      <c r="U10" s="141">
        <v>15491</v>
      </c>
      <c r="V10" s="141">
        <v>34488</v>
      </c>
      <c r="W10" s="141">
        <f t="shared" si="9"/>
        <v>206671</v>
      </c>
      <c r="X10" s="141">
        <v>175201</v>
      </c>
      <c r="Y10" s="141">
        <v>7646</v>
      </c>
      <c r="Z10" s="141">
        <v>17283</v>
      </c>
      <c r="AA10" s="141">
        <v>6541</v>
      </c>
      <c r="AB10" s="141">
        <v>1797408</v>
      </c>
      <c r="AC10" s="141">
        <v>1562</v>
      </c>
      <c r="AD10" s="141">
        <v>360</v>
      </c>
      <c r="AE10" s="141">
        <f t="shared" si="10"/>
        <v>815668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497368</v>
      </c>
      <c r="AO10" s="141">
        <f t="shared" si="14"/>
        <v>188090</v>
      </c>
      <c r="AP10" s="141">
        <v>80129</v>
      </c>
      <c r="AQ10" s="141">
        <v>0</v>
      </c>
      <c r="AR10" s="141">
        <v>107961</v>
      </c>
      <c r="AS10" s="141">
        <v>0</v>
      </c>
      <c r="AT10" s="141">
        <f t="shared" si="15"/>
        <v>157575</v>
      </c>
      <c r="AU10" s="141">
        <v>0</v>
      </c>
      <c r="AV10" s="141">
        <v>157575</v>
      </c>
      <c r="AW10" s="141">
        <v>0</v>
      </c>
      <c r="AX10" s="141">
        <v>0</v>
      </c>
      <c r="AY10" s="141">
        <f t="shared" si="16"/>
        <v>151703</v>
      </c>
      <c r="AZ10" s="141">
        <v>136155</v>
      </c>
      <c r="BA10" s="141">
        <v>13393</v>
      </c>
      <c r="BB10" s="141">
        <v>0</v>
      </c>
      <c r="BC10" s="141">
        <v>2155</v>
      </c>
      <c r="BD10" s="141">
        <v>175853</v>
      </c>
      <c r="BE10" s="141">
        <v>0</v>
      </c>
      <c r="BF10" s="141">
        <v>0</v>
      </c>
      <c r="BG10" s="141">
        <f t="shared" si="17"/>
        <v>497368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1312676</v>
      </c>
      <c r="BQ10" s="141">
        <f t="shared" si="27"/>
        <v>695560</v>
      </c>
      <c r="BR10" s="141">
        <f t="shared" si="28"/>
        <v>192950</v>
      </c>
      <c r="BS10" s="141">
        <f t="shared" si="29"/>
        <v>374541</v>
      </c>
      <c r="BT10" s="141">
        <f t="shared" si="30"/>
        <v>107961</v>
      </c>
      <c r="BU10" s="141">
        <f t="shared" si="31"/>
        <v>20108</v>
      </c>
      <c r="BV10" s="141">
        <f t="shared" si="32"/>
        <v>222692</v>
      </c>
      <c r="BW10" s="141">
        <f t="shared" si="33"/>
        <v>49626</v>
      </c>
      <c r="BX10" s="141">
        <f t="shared" si="34"/>
        <v>157575</v>
      </c>
      <c r="BY10" s="141">
        <f t="shared" si="35"/>
        <v>15491</v>
      </c>
      <c r="BZ10" s="141">
        <f t="shared" si="36"/>
        <v>34488</v>
      </c>
      <c r="CA10" s="141">
        <f t="shared" si="37"/>
        <v>358374</v>
      </c>
      <c r="CB10" s="141">
        <f t="shared" si="38"/>
        <v>311356</v>
      </c>
      <c r="CC10" s="141">
        <f t="shared" si="39"/>
        <v>21039</v>
      </c>
      <c r="CD10" s="141">
        <f t="shared" si="40"/>
        <v>17283</v>
      </c>
      <c r="CE10" s="141">
        <f t="shared" si="41"/>
        <v>8696</v>
      </c>
      <c r="CF10" s="141">
        <f t="shared" si="42"/>
        <v>1973261</v>
      </c>
      <c r="CG10" s="141">
        <f t="shared" si="43"/>
        <v>1562</v>
      </c>
      <c r="CH10" s="141">
        <f t="shared" si="44"/>
        <v>360</v>
      </c>
      <c r="CI10" s="141">
        <f t="shared" si="45"/>
        <v>1313036</v>
      </c>
    </row>
    <row r="11" spans="1:87" ht="12" customHeight="1">
      <c r="A11" s="142" t="s">
        <v>89</v>
      </c>
      <c r="B11" s="140" t="s">
        <v>329</v>
      </c>
      <c r="C11" s="142" t="s">
        <v>399</v>
      </c>
      <c r="D11" s="141">
        <f t="shared" si="4"/>
        <v>815525</v>
      </c>
      <c r="E11" s="141">
        <f t="shared" si="5"/>
        <v>815525</v>
      </c>
      <c r="F11" s="141">
        <v>0</v>
      </c>
      <c r="G11" s="141">
        <v>815525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6423123</v>
      </c>
      <c r="M11" s="141">
        <f t="shared" si="7"/>
        <v>1997495</v>
      </c>
      <c r="N11" s="141">
        <v>668516</v>
      </c>
      <c r="O11" s="141">
        <v>1039020</v>
      </c>
      <c r="P11" s="141">
        <v>289959</v>
      </c>
      <c r="Q11" s="141">
        <v>0</v>
      </c>
      <c r="R11" s="141">
        <f t="shared" si="8"/>
        <v>1758507</v>
      </c>
      <c r="S11" s="141">
        <v>45235</v>
      </c>
      <c r="T11" s="141">
        <v>1713272</v>
      </c>
      <c r="U11" s="141">
        <v>0</v>
      </c>
      <c r="V11" s="141">
        <v>3119</v>
      </c>
      <c r="W11" s="141">
        <f t="shared" si="9"/>
        <v>2664002</v>
      </c>
      <c r="X11" s="141">
        <v>1199968</v>
      </c>
      <c r="Y11" s="141">
        <v>569331</v>
      </c>
      <c r="Z11" s="141">
        <v>360064</v>
      </c>
      <c r="AA11" s="141">
        <v>534639</v>
      </c>
      <c r="AB11" s="141">
        <v>0</v>
      </c>
      <c r="AC11" s="141">
        <v>0</v>
      </c>
      <c r="AD11" s="141">
        <v>0</v>
      </c>
      <c r="AE11" s="141">
        <f t="shared" si="10"/>
        <v>7238648</v>
      </c>
      <c r="AF11" s="141">
        <f t="shared" si="11"/>
        <v>25200</v>
      </c>
      <c r="AG11" s="141">
        <f t="shared" si="12"/>
        <v>25200</v>
      </c>
      <c r="AH11" s="141">
        <v>0</v>
      </c>
      <c r="AI11" s="141">
        <v>25200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347455</v>
      </c>
      <c r="AO11" s="141">
        <f t="shared" si="14"/>
        <v>32218</v>
      </c>
      <c r="AP11" s="141">
        <v>32218</v>
      </c>
      <c r="AQ11" s="141">
        <v>0</v>
      </c>
      <c r="AR11" s="141">
        <v>0</v>
      </c>
      <c r="AS11" s="141">
        <v>0</v>
      </c>
      <c r="AT11" s="141">
        <f t="shared" si="15"/>
        <v>165269</v>
      </c>
      <c r="AU11" s="141">
        <v>15376</v>
      </c>
      <c r="AV11" s="141">
        <v>149893</v>
      </c>
      <c r="AW11" s="141">
        <v>0</v>
      </c>
      <c r="AX11" s="141">
        <v>0</v>
      </c>
      <c r="AY11" s="141">
        <f t="shared" si="16"/>
        <v>149968</v>
      </c>
      <c r="AZ11" s="141">
        <v>103</v>
      </c>
      <c r="BA11" s="141">
        <v>138222</v>
      </c>
      <c r="BB11" s="141">
        <v>4133</v>
      </c>
      <c r="BC11" s="141">
        <v>7510</v>
      </c>
      <c r="BD11" s="141">
        <v>0</v>
      </c>
      <c r="BE11" s="141">
        <v>0</v>
      </c>
      <c r="BF11" s="141">
        <v>0</v>
      </c>
      <c r="BG11" s="141">
        <f t="shared" si="17"/>
        <v>372655</v>
      </c>
      <c r="BH11" s="141">
        <f t="shared" si="18"/>
        <v>840725</v>
      </c>
      <c r="BI11" s="141">
        <f t="shared" si="19"/>
        <v>840725</v>
      </c>
      <c r="BJ11" s="141">
        <f t="shared" si="20"/>
        <v>0</v>
      </c>
      <c r="BK11" s="141">
        <f t="shared" si="21"/>
        <v>840725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6770578</v>
      </c>
      <c r="BQ11" s="141">
        <f t="shared" si="27"/>
        <v>2029713</v>
      </c>
      <c r="BR11" s="141">
        <f t="shared" si="28"/>
        <v>700734</v>
      </c>
      <c r="BS11" s="141">
        <f t="shared" si="29"/>
        <v>1039020</v>
      </c>
      <c r="BT11" s="141">
        <f t="shared" si="30"/>
        <v>289959</v>
      </c>
      <c r="BU11" s="141">
        <f t="shared" si="31"/>
        <v>0</v>
      </c>
      <c r="BV11" s="141">
        <f t="shared" si="32"/>
        <v>1923776</v>
      </c>
      <c r="BW11" s="141">
        <f t="shared" si="33"/>
        <v>60611</v>
      </c>
      <c r="BX11" s="141">
        <f t="shared" si="34"/>
        <v>1863165</v>
      </c>
      <c r="BY11" s="141">
        <f t="shared" si="35"/>
        <v>0</v>
      </c>
      <c r="BZ11" s="141">
        <f t="shared" si="36"/>
        <v>3119</v>
      </c>
      <c r="CA11" s="141">
        <f t="shared" si="37"/>
        <v>2813970</v>
      </c>
      <c r="CB11" s="141">
        <f t="shared" si="38"/>
        <v>1200071</v>
      </c>
      <c r="CC11" s="141">
        <f t="shared" si="39"/>
        <v>707553</v>
      </c>
      <c r="CD11" s="141">
        <f t="shared" si="40"/>
        <v>364197</v>
      </c>
      <c r="CE11" s="141">
        <f t="shared" si="41"/>
        <v>542149</v>
      </c>
      <c r="CF11" s="141">
        <f t="shared" si="42"/>
        <v>0</v>
      </c>
      <c r="CG11" s="141">
        <f t="shared" si="43"/>
        <v>0</v>
      </c>
      <c r="CH11" s="141">
        <f t="shared" si="44"/>
        <v>0</v>
      </c>
      <c r="CI11" s="141">
        <f t="shared" si="45"/>
        <v>7611303</v>
      </c>
    </row>
    <row r="12" spans="1:87" ht="12" customHeight="1">
      <c r="A12" s="142" t="s">
        <v>89</v>
      </c>
      <c r="B12" s="140" t="s">
        <v>330</v>
      </c>
      <c r="C12" s="142" t="s">
        <v>400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396818</v>
      </c>
      <c r="M12" s="141">
        <f t="shared" si="7"/>
        <v>74853</v>
      </c>
      <c r="N12" s="141">
        <v>58726</v>
      </c>
      <c r="O12" s="141">
        <v>16127</v>
      </c>
      <c r="P12" s="141">
        <v>0</v>
      </c>
      <c r="Q12" s="141">
        <v>0</v>
      </c>
      <c r="R12" s="141">
        <f t="shared" si="8"/>
        <v>48392</v>
      </c>
      <c r="S12" s="141">
        <v>1176</v>
      </c>
      <c r="T12" s="141">
        <v>46889</v>
      </c>
      <c r="U12" s="141">
        <v>327</v>
      </c>
      <c r="V12" s="141">
        <v>0</v>
      </c>
      <c r="W12" s="141">
        <f t="shared" si="9"/>
        <v>273573</v>
      </c>
      <c r="X12" s="141">
        <v>205140</v>
      </c>
      <c r="Y12" s="141">
        <v>55703</v>
      </c>
      <c r="Z12" s="141">
        <v>11001</v>
      </c>
      <c r="AA12" s="141">
        <v>1729</v>
      </c>
      <c r="AB12" s="141">
        <v>361634</v>
      </c>
      <c r="AC12" s="141">
        <v>0</v>
      </c>
      <c r="AD12" s="141">
        <v>0</v>
      </c>
      <c r="AE12" s="141">
        <f t="shared" si="10"/>
        <v>396818</v>
      </c>
      <c r="AF12" s="141">
        <f t="shared" si="11"/>
        <v>24675</v>
      </c>
      <c r="AG12" s="141">
        <f t="shared" si="12"/>
        <v>24675</v>
      </c>
      <c r="AH12" s="141">
        <v>0</v>
      </c>
      <c r="AI12" s="141">
        <v>24675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180634</v>
      </c>
      <c r="AO12" s="141">
        <f t="shared" si="14"/>
        <v>26662</v>
      </c>
      <c r="AP12" s="141">
        <v>17835</v>
      </c>
      <c r="AQ12" s="141">
        <v>8827</v>
      </c>
      <c r="AR12" s="141">
        <v>0</v>
      </c>
      <c r="AS12" s="141">
        <v>0</v>
      </c>
      <c r="AT12" s="141">
        <f t="shared" si="15"/>
        <v>83579</v>
      </c>
      <c r="AU12" s="141">
        <v>0</v>
      </c>
      <c r="AV12" s="141">
        <v>83579</v>
      </c>
      <c r="AW12" s="141">
        <v>0</v>
      </c>
      <c r="AX12" s="141">
        <v>0</v>
      </c>
      <c r="AY12" s="141">
        <f t="shared" si="16"/>
        <v>70393</v>
      </c>
      <c r="AZ12" s="141">
        <v>0</v>
      </c>
      <c r="BA12" s="141">
        <v>65226</v>
      </c>
      <c r="BB12" s="141">
        <v>0</v>
      </c>
      <c r="BC12" s="141">
        <v>5167</v>
      </c>
      <c r="BD12" s="141">
        <v>35860</v>
      </c>
      <c r="BE12" s="141">
        <v>0</v>
      </c>
      <c r="BF12" s="141">
        <v>0</v>
      </c>
      <c r="BG12" s="141">
        <f t="shared" si="17"/>
        <v>205309</v>
      </c>
      <c r="BH12" s="141">
        <f t="shared" si="18"/>
        <v>24675</v>
      </c>
      <c r="BI12" s="141">
        <f t="shared" si="19"/>
        <v>24675</v>
      </c>
      <c r="BJ12" s="141">
        <f t="shared" si="20"/>
        <v>0</v>
      </c>
      <c r="BK12" s="141">
        <f t="shared" si="21"/>
        <v>24675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577452</v>
      </c>
      <c r="BQ12" s="141">
        <f t="shared" si="27"/>
        <v>101515</v>
      </c>
      <c r="BR12" s="141">
        <f t="shared" si="28"/>
        <v>76561</v>
      </c>
      <c r="BS12" s="141">
        <f t="shared" si="29"/>
        <v>24954</v>
      </c>
      <c r="BT12" s="141">
        <f t="shared" si="30"/>
        <v>0</v>
      </c>
      <c r="BU12" s="141">
        <f t="shared" si="31"/>
        <v>0</v>
      </c>
      <c r="BV12" s="141">
        <f t="shared" si="32"/>
        <v>131971</v>
      </c>
      <c r="BW12" s="141">
        <f t="shared" si="33"/>
        <v>1176</v>
      </c>
      <c r="BX12" s="141">
        <f t="shared" si="34"/>
        <v>130468</v>
      </c>
      <c r="BY12" s="141">
        <f t="shared" si="35"/>
        <v>327</v>
      </c>
      <c r="BZ12" s="141">
        <f t="shared" si="36"/>
        <v>0</v>
      </c>
      <c r="CA12" s="141">
        <f t="shared" si="37"/>
        <v>343966</v>
      </c>
      <c r="CB12" s="141">
        <f t="shared" si="38"/>
        <v>205140</v>
      </c>
      <c r="CC12" s="141">
        <f t="shared" si="39"/>
        <v>120929</v>
      </c>
      <c r="CD12" s="141">
        <f t="shared" si="40"/>
        <v>11001</v>
      </c>
      <c r="CE12" s="141">
        <f t="shared" si="41"/>
        <v>6896</v>
      </c>
      <c r="CF12" s="141">
        <f t="shared" si="42"/>
        <v>397494</v>
      </c>
      <c r="CG12" s="141">
        <f t="shared" si="43"/>
        <v>0</v>
      </c>
      <c r="CH12" s="141">
        <f t="shared" si="44"/>
        <v>0</v>
      </c>
      <c r="CI12" s="141">
        <f t="shared" si="45"/>
        <v>602127</v>
      </c>
    </row>
    <row r="13" spans="1:87" ht="12" customHeight="1">
      <c r="A13" s="142" t="s">
        <v>89</v>
      </c>
      <c r="B13" s="140" t="s">
        <v>331</v>
      </c>
      <c r="C13" s="142" t="s">
        <v>401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0</v>
      </c>
      <c r="M13" s="141">
        <f t="shared" si="7"/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f t="shared" si="9"/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451917</v>
      </c>
      <c r="AC13" s="141">
        <v>0</v>
      </c>
      <c r="AD13" s="141">
        <v>0</v>
      </c>
      <c r="AE13" s="141">
        <f t="shared" si="10"/>
        <v>0</v>
      </c>
      <c r="AF13" s="141">
        <f t="shared" si="11"/>
        <v>12600</v>
      </c>
      <c r="AG13" s="141">
        <f t="shared" si="12"/>
        <v>12600</v>
      </c>
      <c r="AH13" s="141">
        <v>0</v>
      </c>
      <c r="AI13" s="141">
        <v>12600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243896</v>
      </c>
      <c r="AO13" s="141">
        <f t="shared" si="14"/>
        <v>46773</v>
      </c>
      <c r="AP13" s="141">
        <v>46773</v>
      </c>
      <c r="AQ13" s="141">
        <v>0</v>
      </c>
      <c r="AR13" s="141">
        <v>0</v>
      </c>
      <c r="AS13" s="141">
        <v>0</v>
      </c>
      <c r="AT13" s="141">
        <f t="shared" si="15"/>
        <v>96778</v>
      </c>
      <c r="AU13" s="141">
        <v>0</v>
      </c>
      <c r="AV13" s="141">
        <v>96778</v>
      </c>
      <c r="AW13" s="141">
        <v>0</v>
      </c>
      <c r="AX13" s="141">
        <v>0</v>
      </c>
      <c r="AY13" s="141">
        <f t="shared" si="16"/>
        <v>100345</v>
      </c>
      <c r="AZ13" s="141">
        <v>47511</v>
      </c>
      <c r="BA13" s="141">
        <v>52834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f t="shared" si="17"/>
        <v>256496</v>
      </c>
      <c r="BH13" s="141">
        <f t="shared" si="18"/>
        <v>12600</v>
      </c>
      <c r="BI13" s="141">
        <f t="shared" si="19"/>
        <v>12600</v>
      </c>
      <c r="BJ13" s="141">
        <f t="shared" si="20"/>
        <v>0</v>
      </c>
      <c r="BK13" s="141">
        <f t="shared" si="21"/>
        <v>12600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243896</v>
      </c>
      <c r="BQ13" s="141">
        <f t="shared" si="27"/>
        <v>46773</v>
      </c>
      <c r="BR13" s="141">
        <f t="shared" si="28"/>
        <v>46773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96778</v>
      </c>
      <c r="BW13" s="141">
        <f t="shared" si="33"/>
        <v>0</v>
      </c>
      <c r="BX13" s="141">
        <f t="shared" si="34"/>
        <v>96778</v>
      </c>
      <c r="BY13" s="141">
        <f t="shared" si="35"/>
        <v>0</v>
      </c>
      <c r="BZ13" s="141">
        <f t="shared" si="36"/>
        <v>0</v>
      </c>
      <c r="CA13" s="141">
        <f t="shared" si="37"/>
        <v>100345</v>
      </c>
      <c r="CB13" s="141">
        <f t="shared" si="38"/>
        <v>47511</v>
      </c>
      <c r="CC13" s="141">
        <f t="shared" si="39"/>
        <v>52834</v>
      </c>
      <c r="CD13" s="141">
        <f t="shared" si="40"/>
        <v>0</v>
      </c>
      <c r="CE13" s="141">
        <f t="shared" si="41"/>
        <v>0</v>
      </c>
      <c r="CF13" s="141">
        <f t="shared" si="42"/>
        <v>451917</v>
      </c>
      <c r="CG13" s="141">
        <f t="shared" si="43"/>
        <v>0</v>
      </c>
      <c r="CH13" s="141">
        <f t="shared" si="44"/>
        <v>0</v>
      </c>
      <c r="CI13" s="141">
        <f t="shared" si="45"/>
        <v>256496</v>
      </c>
    </row>
    <row r="14" spans="1:87" ht="12" customHeight="1">
      <c r="A14" s="142" t="s">
        <v>89</v>
      </c>
      <c r="B14" s="140" t="s">
        <v>332</v>
      </c>
      <c r="C14" s="142" t="s">
        <v>402</v>
      </c>
      <c r="D14" s="141">
        <f t="shared" si="4"/>
        <v>19307</v>
      </c>
      <c r="E14" s="141">
        <f t="shared" si="5"/>
        <v>19307</v>
      </c>
      <c r="F14" s="141">
        <v>14312</v>
      </c>
      <c r="G14" s="141">
        <v>4877</v>
      </c>
      <c r="H14" s="141">
        <v>11</v>
      </c>
      <c r="I14" s="141">
        <v>107</v>
      </c>
      <c r="J14" s="141">
        <v>0</v>
      </c>
      <c r="K14" s="141">
        <v>0</v>
      </c>
      <c r="L14" s="141">
        <f t="shared" si="6"/>
        <v>6134955</v>
      </c>
      <c r="M14" s="141">
        <f t="shared" si="7"/>
        <v>2430984</v>
      </c>
      <c r="N14" s="141">
        <v>853502</v>
      </c>
      <c r="O14" s="141">
        <v>1295881</v>
      </c>
      <c r="P14" s="141">
        <v>281601</v>
      </c>
      <c r="Q14" s="141">
        <v>0</v>
      </c>
      <c r="R14" s="141">
        <f t="shared" si="8"/>
        <v>1172028</v>
      </c>
      <c r="S14" s="141">
        <v>64186</v>
      </c>
      <c r="T14" s="141">
        <v>1077438</v>
      </c>
      <c r="U14" s="141">
        <v>30404</v>
      </c>
      <c r="V14" s="141">
        <v>63672</v>
      </c>
      <c r="W14" s="141">
        <f t="shared" si="9"/>
        <v>2468271</v>
      </c>
      <c r="X14" s="141">
        <v>320756</v>
      </c>
      <c r="Y14" s="141">
        <v>1423624</v>
      </c>
      <c r="Z14" s="141">
        <v>634541</v>
      </c>
      <c r="AA14" s="141">
        <v>89350</v>
      </c>
      <c r="AB14" s="141">
        <v>0</v>
      </c>
      <c r="AC14" s="141">
        <v>0</v>
      </c>
      <c r="AD14" s="141">
        <v>361238</v>
      </c>
      <c r="AE14" s="141">
        <f t="shared" si="10"/>
        <v>6515500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79000</v>
      </c>
      <c r="AO14" s="141">
        <f t="shared" si="14"/>
        <v>13639</v>
      </c>
      <c r="AP14" s="141">
        <v>12739</v>
      </c>
      <c r="AQ14" s="141">
        <v>900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65361</v>
      </c>
      <c r="AZ14" s="141">
        <v>31139</v>
      </c>
      <c r="BA14" s="141">
        <v>15335</v>
      </c>
      <c r="BB14" s="141">
        <v>0</v>
      </c>
      <c r="BC14" s="141">
        <v>18887</v>
      </c>
      <c r="BD14" s="141">
        <v>0</v>
      </c>
      <c r="BE14" s="141">
        <v>0</v>
      </c>
      <c r="BF14" s="141">
        <v>76</v>
      </c>
      <c r="BG14" s="141">
        <f t="shared" si="17"/>
        <v>79076</v>
      </c>
      <c r="BH14" s="141">
        <f t="shared" si="18"/>
        <v>19307</v>
      </c>
      <c r="BI14" s="141">
        <f t="shared" si="19"/>
        <v>19307</v>
      </c>
      <c r="BJ14" s="141">
        <f t="shared" si="20"/>
        <v>14312</v>
      </c>
      <c r="BK14" s="141">
        <f t="shared" si="21"/>
        <v>4877</v>
      </c>
      <c r="BL14" s="141">
        <f t="shared" si="22"/>
        <v>11</v>
      </c>
      <c r="BM14" s="141">
        <f t="shared" si="23"/>
        <v>107</v>
      </c>
      <c r="BN14" s="141">
        <f t="shared" si="24"/>
        <v>0</v>
      </c>
      <c r="BO14" s="141">
        <f t="shared" si="25"/>
        <v>0</v>
      </c>
      <c r="BP14" s="141">
        <f t="shared" si="26"/>
        <v>6213955</v>
      </c>
      <c r="BQ14" s="141">
        <f t="shared" si="27"/>
        <v>2444623</v>
      </c>
      <c r="BR14" s="141">
        <f t="shared" si="28"/>
        <v>866241</v>
      </c>
      <c r="BS14" s="141">
        <f t="shared" si="29"/>
        <v>1296781</v>
      </c>
      <c r="BT14" s="141">
        <f t="shared" si="30"/>
        <v>281601</v>
      </c>
      <c r="BU14" s="141">
        <f t="shared" si="31"/>
        <v>0</v>
      </c>
      <c r="BV14" s="141">
        <f t="shared" si="32"/>
        <v>1172028</v>
      </c>
      <c r="BW14" s="141">
        <f t="shared" si="33"/>
        <v>64186</v>
      </c>
      <c r="BX14" s="141">
        <f t="shared" si="34"/>
        <v>1077438</v>
      </c>
      <c r="BY14" s="141">
        <f t="shared" si="35"/>
        <v>30404</v>
      </c>
      <c r="BZ14" s="141">
        <f t="shared" si="36"/>
        <v>63672</v>
      </c>
      <c r="CA14" s="141">
        <f t="shared" si="37"/>
        <v>2533632</v>
      </c>
      <c r="CB14" s="141">
        <f t="shared" si="38"/>
        <v>351895</v>
      </c>
      <c r="CC14" s="141">
        <f t="shared" si="39"/>
        <v>1438959</v>
      </c>
      <c r="CD14" s="141">
        <f t="shared" si="40"/>
        <v>634541</v>
      </c>
      <c r="CE14" s="141">
        <f t="shared" si="41"/>
        <v>108237</v>
      </c>
      <c r="CF14" s="141">
        <f t="shared" si="42"/>
        <v>0</v>
      </c>
      <c r="CG14" s="141">
        <f t="shared" si="43"/>
        <v>0</v>
      </c>
      <c r="CH14" s="141">
        <f t="shared" si="44"/>
        <v>361314</v>
      </c>
      <c r="CI14" s="141">
        <f t="shared" si="45"/>
        <v>6594576</v>
      </c>
    </row>
    <row r="15" spans="1:87" ht="12" customHeight="1">
      <c r="A15" s="142" t="s">
        <v>89</v>
      </c>
      <c r="B15" s="140" t="s">
        <v>333</v>
      </c>
      <c r="C15" s="142" t="s">
        <v>403</v>
      </c>
      <c r="D15" s="141">
        <f t="shared" si="4"/>
        <v>3948</v>
      </c>
      <c r="E15" s="141">
        <f t="shared" si="5"/>
        <v>3948</v>
      </c>
      <c r="F15" s="141">
        <v>0</v>
      </c>
      <c r="G15" s="141">
        <v>2940</v>
      </c>
      <c r="H15" s="141">
        <v>0</v>
      </c>
      <c r="I15" s="141">
        <v>1008</v>
      </c>
      <c r="J15" s="141">
        <v>0</v>
      </c>
      <c r="K15" s="141">
        <v>0</v>
      </c>
      <c r="L15" s="141">
        <f t="shared" si="6"/>
        <v>718483</v>
      </c>
      <c r="M15" s="141">
        <f t="shared" si="7"/>
        <v>144278</v>
      </c>
      <c r="N15" s="141">
        <v>105228</v>
      </c>
      <c r="O15" s="141">
        <v>0</v>
      </c>
      <c r="P15" s="141">
        <v>39050</v>
      </c>
      <c r="Q15" s="141">
        <v>0</v>
      </c>
      <c r="R15" s="141">
        <f t="shared" si="8"/>
        <v>135249</v>
      </c>
      <c r="S15" s="141">
        <v>1243</v>
      </c>
      <c r="T15" s="141">
        <v>134006</v>
      </c>
      <c r="U15" s="141">
        <v>0</v>
      </c>
      <c r="V15" s="141">
        <v>0</v>
      </c>
      <c r="W15" s="141">
        <f t="shared" si="9"/>
        <v>438956</v>
      </c>
      <c r="X15" s="141">
        <v>266350</v>
      </c>
      <c r="Y15" s="141">
        <v>134050</v>
      </c>
      <c r="Z15" s="141">
        <v>8662</v>
      </c>
      <c r="AA15" s="141">
        <v>29894</v>
      </c>
      <c r="AB15" s="141">
        <v>0</v>
      </c>
      <c r="AC15" s="141">
        <v>0</v>
      </c>
      <c r="AD15" s="141">
        <v>270567</v>
      </c>
      <c r="AE15" s="141">
        <f t="shared" si="10"/>
        <v>992998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102878</v>
      </c>
      <c r="AO15" s="141">
        <f t="shared" si="14"/>
        <v>7863</v>
      </c>
      <c r="AP15" s="141">
        <v>7863</v>
      </c>
      <c r="AQ15" s="141">
        <v>0</v>
      </c>
      <c r="AR15" s="141">
        <v>0</v>
      </c>
      <c r="AS15" s="141">
        <v>0</v>
      </c>
      <c r="AT15" s="141">
        <f t="shared" si="15"/>
        <v>10469</v>
      </c>
      <c r="AU15" s="141">
        <v>0</v>
      </c>
      <c r="AV15" s="141">
        <v>10469</v>
      </c>
      <c r="AW15" s="141">
        <v>0</v>
      </c>
      <c r="AX15" s="141">
        <v>0</v>
      </c>
      <c r="AY15" s="141">
        <f t="shared" si="16"/>
        <v>84546</v>
      </c>
      <c r="AZ15" s="141">
        <v>0</v>
      </c>
      <c r="BA15" s="141">
        <v>83692</v>
      </c>
      <c r="BB15" s="141">
        <v>0</v>
      </c>
      <c r="BC15" s="141">
        <v>854</v>
      </c>
      <c r="BD15" s="141">
        <v>0</v>
      </c>
      <c r="BE15" s="141">
        <v>0</v>
      </c>
      <c r="BF15" s="141">
        <v>48380</v>
      </c>
      <c r="BG15" s="141">
        <f t="shared" si="17"/>
        <v>151258</v>
      </c>
      <c r="BH15" s="141">
        <f t="shared" si="18"/>
        <v>3948</v>
      </c>
      <c r="BI15" s="141">
        <f t="shared" si="19"/>
        <v>3948</v>
      </c>
      <c r="BJ15" s="141">
        <f t="shared" si="20"/>
        <v>0</v>
      </c>
      <c r="BK15" s="141">
        <f t="shared" si="21"/>
        <v>2940</v>
      </c>
      <c r="BL15" s="141">
        <f t="shared" si="22"/>
        <v>0</v>
      </c>
      <c r="BM15" s="141">
        <f t="shared" si="23"/>
        <v>1008</v>
      </c>
      <c r="BN15" s="141">
        <f t="shared" si="24"/>
        <v>0</v>
      </c>
      <c r="BO15" s="141">
        <f t="shared" si="25"/>
        <v>0</v>
      </c>
      <c r="BP15" s="141">
        <f t="shared" si="26"/>
        <v>821361</v>
      </c>
      <c r="BQ15" s="141">
        <f t="shared" si="27"/>
        <v>152141</v>
      </c>
      <c r="BR15" s="141">
        <f t="shared" si="28"/>
        <v>113091</v>
      </c>
      <c r="BS15" s="141">
        <f t="shared" si="29"/>
        <v>0</v>
      </c>
      <c r="BT15" s="141">
        <f t="shared" si="30"/>
        <v>39050</v>
      </c>
      <c r="BU15" s="141">
        <f t="shared" si="31"/>
        <v>0</v>
      </c>
      <c r="BV15" s="141">
        <f t="shared" si="32"/>
        <v>145718</v>
      </c>
      <c r="BW15" s="141">
        <f t="shared" si="33"/>
        <v>1243</v>
      </c>
      <c r="BX15" s="141">
        <f t="shared" si="34"/>
        <v>144475</v>
      </c>
      <c r="BY15" s="141">
        <f t="shared" si="35"/>
        <v>0</v>
      </c>
      <c r="BZ15" s="141">
        <f t="shared" si="36"/>
        <v>0</v>
      </c>
      <c r="CA15" s="141">
        <f t="shared" si="37"/>
        <v>523502</v>
      </c>
      <c r="CB15" s="141">
        <f t="shared" si="38"/>
        <v>266350</v>
      </c>
      <c r="CC15" s="141">
        <f t="shared" si="39"/>
        <v>217742</v>
      </c>
      <c r="CD15" s="141">
        <f t="shared" si="40"/>
        <v>8662</v>
      </c>
      <c r="CE15" s="141">
        <f t="shared" si="41"/>
        <v>30748</v>
      </c>
      <c r="CF15" s="141">
        <f t="shared" si="42"/>
        <v>0</v>
      </c>
      <c r="CG15" s="141">
        <f t="shared" si="43"/>
        <v>0</v>
      </c>
      <c r="CH15" s="141">
        <f t="shared" si="44"/>
        <v>318947</v>
      </c>
      <c r="CI15" s="141">
        <f t="shared" si="45"/>
        <v>1144256</v>
      </c>
    </row>
    <row r="16" spans="1:87" ht="12" customHeight="1">
      <c r="A16" s="142" t="s">
        <v>89</v>
      </c>
      <c r="B16" s="140" t="s">
        <v>334</v>
      </c>
      <c r="C16" s="142" t="s">
        <v>404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226633</v>
      </c>
      <c r="M16" s="141">
        <f t="shared" si="7"/>
        <v>13445</v>
      </c>
      <c r="N16" s="141">
        <v>10084</v>
      </c>
      <c r="O16" s="141">
        <v>3361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213188</v>
      </c>
      <c r="X16" s="141">
        <v>198211</v>
      </c>
      <c r="Y16" s="141">
        <v>11029</v>
      </c>
      <c r="Z16" s="141">
        <v>0</v>
      </c>
      <c r="AA16" s="141">
        <v>3948</v>
      </c>
      <c r="AB16" s="141">
        <v>433128</v>
      </c>
      <c r="AC16" s="141">
        <v>0</v>
      </c>
      <c r="AD16" s="141">
        <v>1267</v>
      </c>
      <c r="AE16" s="141">
        <f t="shared" si="10"/>
        <v>227900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3361</v>
      </c>
      <c r="AO16" s="141">
        <f t="shared" si="14"/>
        <v>3361</v>
      </c>
      <c r="AP16" s="141">
        <v>3361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93523</v>
      </c>
      <c r="BE16" s="141">
        <v>0</v>
      </c>
      <c r="BF16" s="141">
        <v>60</v>
      </c>
      <c r="BG16" s="141">
        <f t="shared" si="17"/>
        <v>3421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229994</v>
      </c>
      <c r="BQ16" s="141">
        <f t="shared" si="27"/>
        <v>16806</v>
      </c>
      <c r="BR16" s="141">
        <f t="shared" si="28"/>
        <v>13445</v>
      </c>
      <c r="BS16" s="141">
        <f t="shared" si="29"/>
        <v>3361</v>
      </c>
      <c r="BT16" s="141">
        <f t="shared" si="30"/>
        <v>0</v>
      </c>
      <c r="BU16" s="141">
        <f t="shared" si="31"/>
        <v>0</v>
      </c>
      <c r="BV16" s="141">
        <f t="shared" si="32"/>
        <v>0</v>
      </c>
      <c r="BW16" s="141">
        <f t="shared" si="33"/>
        <v>0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213188</v>
      </c>
      <c r="CB16" s="141">
        <f t="shared" si="38"/>
        <v>198211</v>
      </c>
      <c r="CC16" s="141">
        <f t="shared" si="39"/>
        <v>11029</v>
      </c>
      <c r="CD16" s="141">
        <f t="shared" si="40"/>
        <v>0</v>
      </c>
      <c r="CE16" s="141">
        <f t="shared" si="41"/>
        <v>3948</v>
      </c>
      <c r="CF16" s="141">
        <f t="shared" si="42"/>
        <v>526651</v>
      </c>
      <c r="CG16" s="141">
        <f t="shared" si="43"/>
        <v>0</v>
      </c>
      <c r="CH16" s="141">
        <f t="shared" si="44"/>
        <v>1327</v>
      </c>
      <c r="CI16" s="141">
        <f t="shared" si="45"/>
        <v>231321</v>
      </c>
    </row>
    <row r="17" spans="1:87" ht="12" customHeight="1">
      <c r="A17" s="142" t="s">
        <v>89</v>
      </c>
      <c r="B17" s="140" t="s">
        <v>335</v>
      </c>
      <c r="C17" s="142" t="s">
        <v>405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266126</v>
      </c>
      <c r="M17" s="141">
        <f t="shared" si="7"/>
        <v>73374</v>
      </c>
      <c r="N17" s="141">
        <v>58165</v>
      </c>
      <c r="O17" s="141">
        <v>15209</v>
      </c>
      <c r="P17" s="141">
        <v>0</v>
      </c>
      <c r="Q17" s="141">
        <v>0</v>
      </c>
      <c r="R17" s="141">
        <f t="shared" si="8"/>
        <v>1050</v>
      </c>
      <c r="S17" s="141">
        <v>1050</v>
      </c>
      <c r="T17" s="141">
        <v>0</v>
      </c>
      <c r="U17" s="141">
        <v>0</v>
      </c>
      <c r="V17" s="141">
        <v>0</v>
      </c>
      <c r="W17" s="141">
        <f t="shared" si="9"/>
        <v>191702</v>
      </c>
      <c r="X17" s="141">
        <v>191702</v>
      </c>
      <c r="Y17" s="141">
        <v>0</v>
      </c>
      <c r="Z17" s="141">
        <v>0</v>
      </c>
      <c r="AA17" s="141">
        <v>0</v>
      </c>
      <c r="AB17" s="141">
        <v>404950</v>
      </c>
      <c r="AC17" s="141">
        <v>0</v>
      </c>
      <c r="AD17" s="141">
        <v>8839</v>
      </c>
      <c r="AE17" s="141">
        <f t="shared" si="10"/>
        <v>274965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80670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266126</v>
      </c>
      <c r="BQ17" s="141">
        <f t="shared" si="27"/>
        <v>73374</v>
      </c>
      <c r="BR17" s="141">
        <f t="shared" si="28"/>
        <v>58165</v>
      </c>
      <c r="BS17" s="141">
        <f t="shared" si="29"/>
        <v>15209</v>
      </c>
      <c r="BT17" s="141">
        <f t="shared" si="30"/>
        <v>0</v>
      </c>
      <c r="BU17" s="141">
        <f t="shared" si="31"/>
        <v>0</v>
      </c>
      <c r="BV17" s="141">
        <f t="shared" si="32"/>
        <v>1050</v>
      </c>
      <c r="BW17" s="141">
        <f t="shared" si="33"/>
        <v>1050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191702</v>
      </c>
      <c r="CB17" s="141">
        <f t="shared" si="38"/>
        <v>191702</v>
      </c>
      <c r="CC17" s="141">
        <f t="shared" si="39"/>
        <v>0</v>
      </c>
      <c r="CD17" s="141">
        <f t="shared" si="40"/>
        <v>0</v>
      </c>
      <c r="CE17" s="141">
        <f t="shared" si="41"/>
        <v>0</v>
      </c>
      <c r="CF17" s="141">
        <f t="shared" si="42"/>
        <v>485620</v>
      </c>
      <c r="CG17" s="141">
        <f t="shared" si="43"/>
        <v>0</v>
      </c>
      <c r="CH17" s="141">
        <f t="shared" si="44"/>
        <v>8839</v>
      </c>
      <c r="CI17" s="141">
        <f t="shared" si="45"/>
        <v>274965</v>
      </c>
    </row>
    <row r="18" spans="1:87" ht="12" customHeight="1">
      <c r="A18" s="142" t="s">
        <v>89</v>
      </c>
      <c r="B18" s="140" t="s">
        <v>336</v>
      </c>
      <c r="C18" s="142" t="s">
        <v>406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966437</v>
      </c>
      <c r="M18" s="141">
        <f t="shared" si="7"/>
        <v>152780</v>
      </c>
      <c r="N18" s="141">
        <v>65680</v>
      </c>
      <c r="O18" s="141">
        <v>87100</v>
      </c>
      <c r="P18" s="141">
        <v>0</v>
      </c>
      <c r="Q18" s="141">
        <v>0</v>
      </c>
      <c r="R18" s="141">
        <f t="shared" si="8"/>
        <v>204223</v>
      </c>
      <c r="S18" s="141">
        <v>7684</v>
      </c>
      <c r="T18" s="141">
        <v>179728</v>
      </c>
      <c r="U18" s="141">
        <v>16811</v>
      </c>
      <c r="V18" s="141">
        <v>0</v>
      </c>
      <c r="W18" s="141">
        <f t="shared" si="9"/>
        <v>605612</v>
      </c>
      <c r="X18" s="141">
        <v>187923</v>
      </c>
      <c r="Y18" s="141">
        <v>393644</v>
      </c>
      <c r="Z18" s="141">
        <v>24045</v>
      </c>
      <c r="AA18" s="141">
        <v>0</v>
      </c>
      <c r="AB18" s="141">
        <v>0</v>
      </c>
      <c r="AC18" s="141">
        <v>3822</v>
      </c>
      <c r="AD18" s="141">
        <v>312</v>
      </c>
      <c r="AE18" s="141">
        <f t="shared" si="10"/>
        <v>966749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218386</v>
      </c>
      <c r="AO18" s="141">
        <f t="shared" si="14"/>
        <v>50251</v>
      </c>
      <c r="AP18" s="141">
        <v>28689</v>
      </c>
      <c r="AQ18" s="141">
        <v>21562</v>
      </c>
      <c r="AR18" s="141">
        <v>0</v>
      </c>
      <c r="AS18" s="141">
        <v>0</v>
      </c>
      <c r="AT18" s="141">
        <f t="shared" si="15"/>
        <v>93260</v>
      </c>
      <c r="AU18" s="141">
        <v>18365</v>
      </c>
      <c r="AV18" s="141">
        <v>74895</v>
      </c>
      <c r="AW18" s="141">
        <v>0</v>
      </c>
      <c r="AX18" s="141">
        <v>0</v>
      </c>
      <c r="AY18" s="141">
        <f t="shared" si="16"/>
        <v>74735</v>
      </c>
      <c r="AZ18" s="141">
        <v>0</v>
      </c>
      <c r="BA18" s="141">
        <v>74735</v>
      </c>
      <c r="BB18" s="141">
        <v>0</v>
      </c>
      <c r="BC18" s="141">
        <v>0</v>
      </c>
      <c r="BD18" s="141">
        <v>0</v>
      </c>
      <c r="BE18" s="141">
        <v>140</v>
      </c>
      <c r="BF18" s="141">
        <v>0</v>
      </c>
      <c r="BG18" s="141">
        <f t="shared" si="17"/>
        <v>218386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1184823</v>
      </c>
      <c r="BQ18" s="141">
        <f t="shared" si="27"/>
        <v>203031</v>
      </c>
      <c r="BR18" s="141">
        <f t="shared" si="28"/>
        <v>94369</v>
      </c>
      <c r="BS18" s="141">
        <f t="shared" si="29"/>
        <v>108662</v>
      </c>
      <c r="BT18" s="141">
        <f t="shared" si="30"/>
        <v>0</v>
      </c>
      <c r="BU18" s="141">
        <f t="shared" si="31"/>
        <v>0</v>
      </c>
      <c r="BV18" s="141">
        <f t="shared" si="32"/>
        <v>297483</v>
      </c>
      <c r="BW18" s="141">
        <f t="shared" si="33"/>
        <v>26049</v>
      </c>
      <c r="BX18" s="141">
        <f t="shared" si="34"/>
        <v>254623</v>
      </c>
      <c r="BY18" s="141">
        <f t="shared" si="35"/>
        <v>16811</v>
      </c>
      <c r="BZ18" s="141">
        <f t="shared" si="36"/>
        <v>0</v>
      </c>
      <c r="CA18" s="141">
        <f t="shared" si="37"/>
        <v>680347</v>
      </c>
      <c r="CB18" s="141">
        <f t="shared" si="38"/>
        <v>187923</v>
      </c>
      <c r="CC18" s="141">
        <f t="shared" si="39"/>
        <v>468379</v>
      </c>
      <c r="CD18" s="141">
        <f t="shared" si="40"/>
        <v>24045</v>
      </c>
      <c r="CE18" s="141">
        <f t="shared" si="41"/>
        <v>0</v>
      </c>
      <c r="CF18" s="141">
        <f t="shared" si="42"/>
        <v>0</v>
      </c>
      <c r="CG18" s="141">
        <f t="shared" si="43"/>
        <v>3962</v>
      </c>
      <c r="CH18" s="141">
        <f t="shared" si="44"/>
        <v>312</v>
      </c>
      <c r="CI18" s="141">
        <f t="shared" si="45"/>
        <v>1185135</v>
      </c>
    </row>
    <row r="19" spans="1:87" ht="12" customHeight="1">
      <c r="A19" s="142" t="s">
        <v>89</v>
      </c>
      <c r="B19" s="140" t="s">
        <v>337</v>
      </c>
      <c r="C19" s="142" t="s">
        <v>407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2396170</v>
      </c>
      <c r="M19" s="141">
        <f t="shared" si="7"/>
        <v>338358</v>
      </c>
      <c r="N19" s="141">
        <v>254717</v>
      </c>
      <c r="O19" s="141">
        <v>0</v>
      </c>
      <c r="P19" s="141">
        <v>83578</v>
      </c>
      <c r="Q19" s="141">
        <v>63</v>
      </c>
      <c r="R19" s="141">
        <f t="shared" si="8"/>
        <v>356284</v>
      </c>
      <c r="S19" s="141">
        <v>6250</v>
      </c>
      <c r="T19" s="141">
        <v>334462</v>
      </c>
      <c r="U19" s="141">
        <v>15572</v>
      </c>
      <c r="V19" s="141">
        <v>0</v>
      </c>
      <c r="W19" s="141">
        <f t="shared" si="9"/>
        <v>1701528</v>
      </c>
      <c r="X19" s="141">
        <v>985846</v>
      </c>
      <c r="Y19" s="141">
        <v>523232</v>
      </c>
      <c r="Z19" s="141">
        <v>183454</v>
      </c>
      <c r="AA19" s="141">
        <v>8996</v>
      </c>
      <c r="AB19" s="141">
        <v>0</v>
      </c>
      <c r="AC19" s="141">
        <v>0</v>
      </c>
      <c r="AD19" s="141">
        <v>4009</v>
      </c>
      <c r="AE19" s="141">
        <f t="shared" si="10"/>
        <v>2400179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255227</v>
      </c>
      <c r="AO19" s="141">
        <f t="shared" si="14"/>
        <v>89192</v>
      </c>
      <c r="AP19" s="141">
        <v>34465</v>
      </c>
      <c r="AQ19" s="141">
        <v>0</v>
      </c>
      <c r="AR19" s="141">
        <v>54727</v>
      </c>
      <c r="AS19" s="141">
        <v>0</v>
      </c>
      <c r="AT19" s="141">
        <f t="shared" si="15"/>
        <v>128225</v>
      </c>
      <c r="AU19" s="141">
        <v>856</v>
      </c>
      <c r="AV19" s="141">
        <v>127369</v>
      </c>
      <c r="AW19" s="141">
        <v>0</v>
      </c>
      <c r="AX19" s="141">
        <v>0</v>
      </c>
      <c r="AY19" s="141">
        <f t="shared" si="16"/>
        <v>37810</v>
      </c>
      <c r="AZ19" s="141">
        <v>25373</v>
      </c>
      <c r="BA19" s="141">
        <v>12437</v>
      </c>
      <c r="BB19" s="141">
        <v>0</v>
      </c>
      <c r="BC19" s="141">
        <v>0</v>
      </c>
      <c r="BD19" s="141">
        <v>0</v>
      </c>
      <c r="BE19" s="141">
        <v>0</v>
      </c>
      <c r="BF19" s="141">
        <v>185</v>
      </c>
      <c r="BG19" s="141">
        <f t="shared" si="17"/>
        <v>255412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2651397</v>
      </c>
      <c r="BQ19" s="141">
        <f t="shared" si="27"/>
        <v>427550</v>
      </c>
      <c r="BR19" s="141">
        <f t="shared" si="28"/>
        <v>289182</v>
      </c>
      <c r="BS19" s="141">
        <f t="shared" si="29"/>
        <v>0</v>
      </c>
      <c r="BT19" s="141">
        <f t="shared" si="30"/>
        <v>138305</v>
      </c>
      <c r="BU19" s="141">
        <f t="shared" si="31"/>
        <v>63</v>
      </c>
      <c r="BV19" s="141">
        <f t="shared" si="32"/>
        <v>484509</v>
      </c>
      <c r="BW19" s="141">
        <f t="shared" si="33"/>
        <v>7106</v>
      </c>
      <c r="BX19" s="141">
        <f t="shared" si="34"/>
        <v>461831</v>
      </c>
      <c r="BY19" s="141">
        <f t="shared" si="35"/>
        <v>15572</v>
      </c>
      <c r="BZ19" s="141">
        <f t="shared" si="36"/>
        <v>0</v>
      </c>
      <c r="CA19" s="141">
        <f t="shared" si="37"/>
        <v>1739338</v>
      </c>
      <c r="CB19" s="141">
        <f t="shared" si="38"/>
        <v>1011219</v>
      </c>
      <c r="CC19" s="141">
        <f t="shared" si="39"/>
        <v>535669</v>
      </c>
      <c r="CD19" s="141">
        <f t="shared" si="40"/>
        <v>183454</v>
      </c>
      <c r="CE19" s="141">
        <f t="shared" si="41"/>
        <v>8996</v>
      </c>
      <c r="CF19" s="141">
        <f t="shared" si="42"/>
        <v>0</v>
      </c>
      <c r="CG19" s="141">
        <f t="shared" si="43"/>
        <v>0</v>
      </c>
      <c r="CH19" s="141">
        <f t="shared" si="44"/>
        <v>4194</v>
      </c>
      <c r="CI19" s="141">
        <f t="shared" si="45"/>
        <v>2655591</v>
      </c>
    </row>
    <row r="20" spans="1:87" ht="12" customHeight="1">
      <c r="A20" s="142" t="s">
        <v>89</v>
      </c>
      <c r="B20" s="140" t="s">
        <v>338</v>
      </c>
      <c r="C20" s="142" t="s">
        <v>408</v>
      </c>
      <c r="D20" s="141">
        <f t="shared" si="4"/>
        <v>606439</v>
      </c>
      <c r="E20" s="141">
        <f t="shared" si="5"/>
        <v>606439</v>
      </c>
      <c r="F20" s="141">
        <v>0</v>
      </c>
      <c r="G20" s="141">
        <v>606439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1865258</v>
      </c>
      <c r="M20" s="141">
        <f t="shared" si="7"/>
        <v>342631</v>
      </c>
      <c r="N20" s="141">
        <v>103975</v>
      </c>
      <c r="O20" s="141">
        <v>109123</v>
      </c>
      <c r="P20" s="141">
        <v>119313</v>
      </c>
      <c r="Q20" s="141">
        <v>10220</v>
      </c>
      <c r="R20" s="141">
        <f t="shared" si="8"/>
        <v>442829</v>
      </c>
      <c r="S20" s="141">
        <v>6962</v>
      </c>
      <c r="T20" s="141">
        <v>422518</v>
      </c>
      <c r="U20" s="141">
        <v>13349</v>
      </c>
      <c r="V20" s="141">
        <v>0</v>
      </c>
      <c r="W20" s="141">
        <f t="shared" si="9"/>
        <v>1079798</v>
      </c>
      <c r="X20" s="141">
        <v>410079</v>
      </c>
      <c r="Y20" s="141">
        <v>597486</v>
      </c>
      <c r="Z20" s="141">
        <v>68978</v>
      </c>
      <c r="AA20" s="141">
        <v>3255</v>
      </c>
      <c r="AB20" s="141">
        <v>0</v>
      </c>
      <c r="AC20" s="141">
        <v>0</v>
      </c>
      <c r="AD20" s="141">
        <v>20487</v>
      </c>
      <c r="AE20" s="141">
        <f t="shared" si="10"/>
        <v>2492184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128318</v>
      </c>
      <c r="AO20" s="141">
        <f t="shared" si="14"/>
        <v>16176</v>
      </c>
      <c r="AP20" s="141">
        <v>6026</v>
      </c>
      <c r="AQ20" s="141">
        <v>0</v>
      </c>
      <c r="AR20" s="141">
        <v>10150</v>
      </c>
      <c r="AS20" s="141">
        <v>0</v>
      </c>
      <c r="AT20" s="141">
        <f t="shared" si="15"/>
        <v>48891</v>
      </c>
      <c r="AU20" s="141">
        <v>0</v>
      </c>
      <c r="AV20" s="141">
        <v>48891</v>
      </c>
      <c r="AW20" s="141">
        <v>0</v>
      </c>
      <c r="AX20" s="141">
        <v>0</v>
      </c>
      <c r="AY20" s="141">
        <f t="shared" si="16"/>
        <v>63251</v>
      </c>
      <c r="AZ20" s="141">
        <v>16622</v>
      </c>
      <c r="BA20" s="141">
        <v>46270</v>
      </c>
      <c r="BB20" s="141">
        <v>359</v>
      </c>
      <c r="BC20" s="141">
        <v>0</v>
      </c>
      <c r="BD20" s="141">
        <v>0</v>
      </c>
      <c r="BE20" s="141">
        <v>0</v>
      </c>
      <c r="BF20" s="141">
        <v>267</v>
      </c>
      <c r="BG20" s="141">
        <f t="shared" si="17"/>
        <v>128585</v>
      </c>
      <c r="BH20" s="141">
        <f t="shared" si="18"/>
        <v>606439</v>
      </c>
      <c r="BI20" s="141">
        <f t="shared" si="19"/>
        <v>606439</v>
      </c>
      <c r="BJ20" s="141">
        <f t="shared" si="20"/>
        <v>0</v>
      </c>
      <c r="BK20" s="141">
        <f t="shared" si="21"/>
        <v>606439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1993576</v>
      </c>
      <c r="BQ20" s="141">
        <f t="shared" si="27"/>
        <v>358807</v>
      </c>
      <c r="BR20" s="141">
        <f t="shared" si="28"/>
        <v>110001</v>
      </c>
      <c r="BS20" s="141">
        <f t="shared" si="29"/>
        <v>109123</v>
      </c>
      <c r="BT20" s="141">
        <f t="shared" si="30"/>
        <v>129463</v>
      </c>
      <c r="BU20" s="141">
        <f t="shared" si="31"/>
        <v>10220</v>
      </c>
      <c r="BV20" s="141">
        <f t="shared" si="32"/>
        <v>491720</v>
      </c>
      <c r="BW20" s="141">
        <f t="shared" si="33"/>
        <v>6962</v>
      </c>
      <c r="BX20" s="141">
        <f t="shared" si="34"/>
        <v>471409</v>
      </c>
      <c r="BY20" s="141">
        <f t="shared" si="35"/>
        <v>13349</v>
      </c>
      <c r="BZ20" s="141">
        <f t="shared" si="36"/>
        <v>0</v>
      </c>
      <c r="CA20" s="141">
        <f t="shared" si="37"/>
        <v>1143049</v>
      </c>
      <c r="CB20" s="141">
        <f t="shared" si="38"/>
        <v>426701</v>
      </c>
      <c r="CC20" s="141">
        <f t="shared" si="39"/>
        <v>643756</v>
      </c>
      <c r="CD20" s="141">
        <f t="shared" si="40"/>
        <v>69337</v>
      </c>
      <c r="CE20" s="141">
        <f t="shared" si="41"/>
        <v>3255</v>
      </c>
      <c r="CF20" s="141">
        <f t="shared" si="42"/>
        <v>0</v>
      </c>
      <c r="CG20" s="141">
        <f t="shared" si="43"/>
        <v>0</v>
      </c>
      <c r="CH20" s="141">
        <f t="shared" si="44"/>
        <v>20754</v>
      </c>
      <c r="CI20" s="141">
        <f t="shared" si="45"/>
        <v>2620769</v>
      </c>
    </row>
    <row r="21" spans="1:87" ht="12" customHeight="1">
      <c r="A21" s="142" t="s">
        <v>89</v>
      </c>
      <c r="B21" s="140" t="s">
        <v>339</v>
      </c>
      <c r="C21" s="142" t="s">
        <v>409</v>
      </c>
      <c r="D21" s="141">
        <f t="shared" si="4"/>
        <v>259350</v>
      </c>
      <c r="E21" s="141">
        <f t="shared" si="5"/>
        <v>259350</v>
      </c>
      <c r="F21" s="141">
        <v>0</v>
      </c>
      <c r="G21" s="141">
        <v>259350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709704</v>
      </c>
      <c r="M21" s="141">
        <f t="shared" si="7"/>
        <v>133668</v>
      </c>
      <c r="N21" s="141">
        <v>77241</v>
      </c>
      <c r="O21" s="141">
        <v>6735</v>
      </c>
      <c r="P21" s="141">
        <v>43374</v>
      </c>
      <c r="Q21" s="141">
        <v>6318</v>
      </c>
      <c r="R21" s="141">
        <f t="shared" si="8"/>
        <v>200771</v>
      </c>
      <c r="S21" s="141">
        <v>9436</v>
      </c>
      <c r="T21" s="141">
        <v>180397</v>
      </c>
      <c r="U21" s="141">
        <v>10938</v>
      </c>
      <c r="V21" s="141">
        <v>0</v>
      </c>
      <c r="W21" s="141">
        <f t="shared" si="9"/>
        <v>375265</v>
      </c>
      <c r="X21" s="141">
        <v>195474</v>
      </c>
      <c r="Y21" s="141">
        <v>110698</v>
      </c>
      <c r="Z21" s="141">
        <v>63578</v>
      </c>
      <c r="AA21" s="141">
        <v>5515</v>
      </c>
      <c r="AB21" s="141">
        <v>0</v>
      </c>
      <c r="AC21" s="141">
        <v>0</v>
      </c>
      <c r="AD21" s="141">
        <v>2924</v>
      </c>
      <c r="AE21" s="141">
        <f t="shared" si="10"/>
        <v>971978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162026</v>
      </c>
      <c r="AO21" s="141">
        <f t="shared" si="14"/>
        <v>8134</v>
      </c>
      <c r="AP21" s="141">
        <v>8134</v>
      </c>
      <c r="AQ21" s="141">
        <v>0</v>
      </c>
      <c r="AR21" s="141">
        <v>0</v>
      </c>
      <c r="AS21" s="141">
        <v>0</v>
      </c>
      <c r="AT21" s="141">
        <f t="shared" si="15"/>
        <v>103072</v>
      </c>
      <c r="AU21" s="141">
        <v>162</v>
      </c>
      <c r="AV21" s="141">
        <v>102910</v>
      </c>
      <c r="AW21" s="141">
        <v>0</v>
      </c>
      <c r="AX21" s="141">
        <v>0</v>
      </c>
      <c r="AY21" s="141">
        <f t="shared" si="16"/>
        <v>50820</v>
      </c>
      <c r="AZ21" s="141">
        <v>0</v>
      </c>
      <c r="BA21" s="141">
        <v>48385</v>
      </c>
      <c r="BB21" s="141">
        <v>0</v>
      </c>
      <c r="BC21" s="141">
        <v>2435</v>
      </c>
      <c r="BD21" s="141">
        <v>0</v>
      </c>
      <c r="BE21" s="141">
        <v>0</v>
      </c>
      <c r="BF21" s="141">
        <v>9713</v>
      </c>
      <c r="BG21" s="141">
        <f t="shared" si="17"/>
        <v>171739</v>
      </c>
      <c r="BH21" s="141">
        <f t="shared" si="18"/>
        <v>259350</v>
      </c>
      <c r="BI21" s="141">
        <f t="shared" si="19"/>
        <v>259350</v>
      </c>
      <c r="BJ21" s="141">
        <f t="shared" si="20"/>
        <v>0</v>
      </c>
      <c r="BK21" s="141">
        <f t="shared" si="21"/>
        <v>259350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871730</v>
      </c>
      <c r="BQ21" s="141">
        <f t="shared" si="27"/>
        <v>141802</v>
      </c>
      <c r="BR21" s="141">
        <f t="shared" si="28"/>
        <v>85375</v>
      </c>
      <c r="BS21" s="141">
        <f t="shared" si="29"/>
        <v>6735</v>
      </c>
      <c r="BT21" s="141">
        <f t="shared" si="30"/>
        <v>43374</v>
      </c>
      <c r="BU21" s="141">
        <f t="shared" si="31"/>
        <v>6318</v>
      </c>
      <c r="BV21" s="141">
        <f t="shared" si="32"/>
        <v>303843</v>
      </c>
      <c r="BW21" s="141">
        <f t="shared" si="33"/>
        <v>9598</v>
      </c>
      <c r="BX21" s="141">
        <f t="shared" si="34"/>
        <v>283307</v>
      </c>
      <c r="BY21" s="141">
        <f t="shared" si="35"/>
        <v>10938</v>
      </c>
      <c r="BZ21" s="141">
        <f t="shared" si="36"/>
        <v>0</v>
      </c>
      <c r="CA21" s="141">
        <f t="shared" si="37"/>
        <v>426085</v>
      </c>
      <c r="CB21" s="141">
        <f t="shared" si="38"/>
        <v>195474</v>
      </c>
      <c r="CC21" s="141">
        <f t="shared" si="39"/>
        <v>159083</v>
      </c>
      <c r="CD21" s="141">
        <f t="shared" si="40"/>
        <v>63578</v>
      </c>
      <c r="CE21" s="141">
        <f t="shared" si="41"/>
        <v>7950</v>
      </c>
      <c r="CF21" s="141">
        <f t="shared" si="42"/>
        <v>0</v>
      </c>
      <c r="CG21" s="141">
        <f t="shared" si="43"/>
        <v>0</v>
      </c>
      <c r="CH21" s="141">
        <f t="shared" si="44"/>
        <v>12637</v>
      </c>
      <c r="CI21" s="141">
        <f t="shared" si="45"/>
        <v>1143717</v>
      </c>
    </row>
    <row r="22" spans="1:87" ht="12" customHeight="1">
      <c r="A22" s="142" t="s">
        <v>89</v>
      </c>
      <c r="B22" s="140" t="s">
        <v>340</v>
      </c>
      <c r="C22" s="142" t="s">
        <v>410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55078</v>
      </c>
      <c r="L22" s="141">
        <f t="shared" si="6"/>
        <v>818256</v>
      </c>
      <c r="M22" s="141">
        <f t="shared" si="7"/>
        <v>67308</v>
      </c>
      <c r="N22" s="141">
        <v>59518</v>
      </c>
      <c r="O22" s="141">
        <v>7790</v>
      </c>
      <c r="P22" s="141">
        <v>0</v>
      </c>
      <c r="Q22" s="141">
        <v>0</v>
      </c>
      <c r="R22" s="141">
        <f t="shared" si="8"/>
        <v>1131</v>
      </c>
      <c r="S22" s="141">
        <v>1131</v>
      </c>
      <c r="T22" s="141">
        <v>0</v>
      </c>
      <c r="U22" s="141">
        <v>0</v>
      </c>
      <c r="V22" s="141">
        <v>0</v>
      </c>
      <c r="W22" s="141">
        <f t="shared" si="9"/>
        <v>749817</v>
      </c>
      <c r="X22" s="141">
        <v>493879</v>
      </c>
      <c r="Y22" s="141">
        <v>250966</v>
      </c>
      <c r="Z22" s="141">
        <v>930</v>
      </c>
      <c r="AA22" s="141">
        <v>4042</v>
      </c>
      <c r="AB22" s="141">
        <v>487585</v>
      </c>
      <c r="AC22" s="141">
        <v>0</v>
      </c>
      <c r="AD22" s="141">
        <v>0</v>
      </c>
      <c r="AE22" s="141">
        <f t="shared" si="10"/>
        <v>818256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45329</v>
      </c>
      <c r="AO22" s="141">
        <f t="shared" si="14"/>
        <v>31958</v>
      </c>
      <c r="AP22" s="141">
        <v>31958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13371</v>
      </c>
      <c r="AZ22" s="141">
        <v>13371</v>
      </c>
      <c r="BA22" s="141">
        <v>0</v>
      </c>
      <c r="BB22" s="141">
        <v>0</v>
      </c>
      <c r="BC22" s="141">
        <v>0</v>
      </c>
      <c r="BD22" s="141">
        <v>184450</v>
      </c>
      <c r="BE22" s="141">
        <v>0</v>
      </c>
      <c r="BF22" s="141">
        <v>0</v>
      </c>
      <c r="BG22" s="141">
        <f t="shared" si="17"/>
        <v>45329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55078</v>
      </c>
      <c r="BP22" s="141">
        <f t="shared" si="26"/>
        <v>863585</v>
      </c>
      <c r="BQ22" s="141">
        <f t="shared" si="27"/>
        <v>99266</v>
      </c>
      <c r="BR22" s="141">
        <f t="shared" si="28"/>
        <v>91476</v>
      </c>
      <c r="BS22" s="141">
        <f t="shared" si="29"/>
        <v>7790</v>
      </c>
      <c r="BT22" s="141">
        <f t="shared" si="30"/>
        <v>0</v>
      </c>
      <c r="BU22" s="141">
        <f t="shared" si="31"/>
        <v>0</v>
      </c>
      <c r="BV22" s="141">
        <f t="shared" si="32"/>
        <v>1131</v>
      </c>
      <c r="BW22" s="141">
        <f t="shared" si="33"/>
        <v>1131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763188</v>
      </c>
      <c r="CB22" s="141">
        <f t="shared" si="38"/>
        <v>507250</v>
      </c>
      <c r="CC22" s="141">
        <f t="shared" si="39"/>
        <v>250966</v>
      </c>
      <c r="CD22" s="141">
        <f t="shared" si="40"/>
        <v>930</v>
      </c>
      <c r="CE22" s="141">
        <f t="shared" si="41"/>
        <v>4042</v>
      </c>
      <c r="CF22" s="141">
        <f t="shared" si="42"/>
        <v>672035</v>
      </c>
      <c r="CG22" s="141">
        <f t="shared" si="43"/>
        <v>0</v>
      </c>
      <c r="CH22" s="141">
        <f t="shared" si="44"/>
        <v>0</v>
      </c>
      <c r="CI22" s="141">
        <f t="shared" si="45"/>
        <v>863585</v>
      </c>
    </row>
    <row r="23" spans="1:87" ht="12" customHeight="1">
      <c r="A23" s="142" t="s">
        <v>89</v>
      </c>
      <c r="B23" s="140" t="s">
        <v>341</v>
      </c>
      <c r="C23" s="142" t="s">
        <v>411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324718</v>
      </c>
      <c r="L23" s="141">
        <f t="shared" si="6"/>
        <v>429266</v>
      </c>
      <c r="M23" s="141">
        <f t="shared" si="7"/>
        <v>57913</v>
      </c>
      <c r="N23" s="141">
        <v>45913</v>
      </c>
      <c r="O23" s="141">
        <v>12000</v>
      </c>
      <c r="P23" s="141">
        <v>0</v>
      </c>
      <c r="Q23" s="141">
        <v>0</v>
      </c>
      <c r="R23" s="141">
        <f t="shared" si="8"/>
        <v>4515</v>
      </c>
      <c r="S23" s="141">
        <v>0</v>
      </c>
      <c r="T23" s="141">
        <v>0</v>
      </c>
      <c r="U23" s="141">
        <v>4515</v>
      </c>
      <c r="V23" s="141">
        <v>0</v>
      </c>
      <c r="W23" s="141">
        <f t="shared" si="9"/>
        <v>366838</v>
      </c>
      <c r="X23" s="141">
        <v>366838</v>
      </c>
      <c r="Y23" s="141">
        <v>0</v>
      </c>
      <c r="Z23" s="141">
        <v>0</v>
      </c>
      <c r="AA23" s="141">
        <v>0</v>
      </c>
      <c r="AB23" s="141">
        <v>979107</v>
      </c>
      <c r="AC23" s="141">
        <v>0</v>
      </c>
      <c r="AD23" s="141">
        <v>56376</v>
      </c>
      <c r="AE23" s="141">
        <f t="shared" si="10"/>
        <v>485642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115363</v>
      </c>
      <c r="AO23" s="141">
        <f t="shared" si="14"/>
        <v>76441</v>
      </c>
      <c r="AP23" s="141">
        <v>49440</v>
      </c>
      <c r="AQ23" s="141">
        <v>0</v>
      </c>
      <c r="AR23" s="141">
        <v>27001</v>
      </c>
      <c r="AS23" s="141">
        <v>0</v>
      </c>
      <c r="AT23" s="141">
        <f t="shared" si="15"/>
        <v>37457</v>
      </c>
      <c r="AU23" s="141">
        <v>0</v>
      </c>
      <c r="AV23" s="141">
        <v>36600</v>
      </c>
      <c r="AW23" s="141">
        <v>857</v>
      </c>
      <c r="AX23" s="141">
        <v>0</v>
      </c>
      <c r="AY23" s="141">
        <f t="shared" si="16"/>
        <v>1465</v>
      </c>
      <c r="AZ23" s="141">
        <v>0</v>
      </c>
      <c r="BA23" s="141">
        <v>0</v>
      </c>
      <c r="BB23" s="141">
        <v>0</v>
      </c>
      <c r="BC23" s="141">
        <v>1465</v>
      </c>
      <c r="BD23" s="141">
        <v>0</v>
      </c>
      <c r="BE23" s="141">
        <v>0</v>
      </c>
      <c r="BF23" s="141">
        <v>117903</v>
      </c>
      <c r="BG23" s="141">
        <f t="shared" si="17"/>
        <v>233266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324718</v>
      </c>
      <c r="BP23" s="141">
        <f t="shared" si="26"/>
        <v>544629</v>
      </c>
      <c r="BQ23" s="141">
        <f t="shared" si="27"/>
        <v>134354</v>
      </c>
      <c r="BR23" s="141">
        <f t="shared" si="28"/>
        <v>95353</v>
      </c>
      <c r="BS23" s="141">
        <f t="shared" si="29"/>
        <v>12000</v>
      </c>
      <c r="BT23" s="141">
        <f t="shared" si="30"/>
        <v>27001</v>
      </c>
      <c r="BU23" s="141">
        <f t="shared" si="31"/>
        <v>0</v>
      </c>
      <c r="BV23" s="141">
        <f t="shared" si="32"/>
        <v>41972</v>
      </c>
      <c r="BW23" s="141">
        <f t="shared" si="33"/>
        <v>0</v>
      </c>
      <c r="BX23" s="141">
        <f t="shared" si="34"/>
        <v>36600</v>
      </c>
      <c r="BY23" s="141">
        <f t="shared" si="35"/>
        <v>5372</v>
      </c>
      <c r="BZ23" s="141">
        <f t="shared" si="36"/>
        <v>0</v>
      </c>
      <c r="CA23" s="141">
        <f t="shared" si="37"/>
        <v>368303</v>
      </c>
      <c r="CB23" s="141">
        <f t="shared" si="38"/>
        <v>366838</v>
      </c>
      <c r="CC23" s="141">
        <f t="shared" si="39"/>
        <v>0</v>
      </c>
      <c r="CD23" s="141">
        <f t="shared" si="40"/>
        <v>0</v>
      </c>
      <c r="CE23" s="141">
        <f t="shared" si="41"/>
        <v>1465</v>
      </c>
      <c r="CF23" s="141">
        <f t="shared" si="42"/>
        <v>979107</v>
      </c>
      <c r="CG23" s="141">
        <f t="shared" si="43"/>
        <v>0</v>
      </c>
      <c r="CH23" s="141">
        <f t="shared" si="44"/>
        <v>174279</v>
      </c>
      <c r="CI23" s="141">
        <f t="shared" si="45"/>
        <v>718908</v>
      </c>
    </row>
    <row r="24" spans="1:87" ht="12" customHeight="1">
      <c r="A24" s="142" t="s">
        <v>89</v>
      </c>
      <c r="B24" s="140" t="s">
        <v>342</v>
      </c>
      <c r="C24" s="142" t="s">
        <v>412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2376177</v>
      </c>
      <c r="M24" s="141">
        <f t="shared" si="7"/>
        <v>471125</v>
      </c>
      <c r="N24" s="141">
        <v>85745</v>
      </c>
      <c r="O24" s="141">
        <v>205410</v>
      </c>
      <c r="P24" s="141">
        <v>179970</v>
      </c>
      <c r="Q24" s="141">
        <v>0</v>
      </c>
      <c r="R24" s="141">
        <f t="shared" si="8"/>
        <v>300800</v>
      </c>
      <c r="S24" s="141">
        <v>34135</v>
      </c>
      <c r="T24" s="141">
        <v>266665</v>
      </c>
      <c r="U24" s="141">
        <v>0</v>
      </c>
      <c r="V24" s="141">
        <v>0</v>
      </c>
      <c r="W24" s="141">
        <f t="shared" si="9"/>
        <v>1604252</v>
      </c>
      <c r="X24" s="141">
        <v>565751</v>
      </c>
      <c r="Y24" s="141">
        <v>814993</v>
      </c>
      <c r="Z24" s="141">
        <v>223508</v>
      </c>
      <c r="AA24" s="141">
        <v>0</v>
      </c>
      <c r="AB24" s="141">
        <v>0</v>
      </c>
      <c r="AC24" s="141">
        <v>0</v>
      </c>
      <c r="AD24" s="141">
        <v>30041</v>
      </c>
      <c r="AE24" s="141">
        <f t="shared" si="10"/>
        <v>2406218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21747</v>
      </c>
      <c r="AO24" s="141">
        <f t="shared" si="14"/>
        <v>7811</v>
      </c>
      <c r="AP24" s="141">
        <v>7811</v>
      </c>
      <c r="AQ24" s="141">
        <v>0</v>
      </c>
      <c r="AR24" s="141">
        <v>0</v>
      </c>
      <c r="AS24" s="141">
        <v>0</v>
      </c>
      <c r="AT24" s="141">
        <f t="shared" si="15"/>
        <v>13936</v>
      </c>
      <c r="AU24" s="141">
        <v>13936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210063</v>
      </c>
      <c r="BE24" s="141">
        <v>0</v>
      </c>
      <c r="BF24" s="141">
        <v>0</v>
      </c>
      <c r="BG24" s="141">
        <f t="shared" si="17"/>
        <v>21747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2397924</v>
      </c>
      <c r="BQ24" s="141">
        <f t="shared" si="27"/>
        <v>478936</v>
      </c>
      <c r="BR24" s="141">
        <f t="shared" si="28"/>
        <v>93556</v>
      </c>
      <c r="BS24" s="141">
        <f t="shared" si="29"/>
        <v>205410</v>
      </c>
      <c r="BT24" s="141">
        <f t="shared" si="30"/>
        <v>179970</v>
      </c>
      <c r="BU24" s="141">
        <f t="shared" si="31"/>
        <v>0</v>
      </c>
      <c r="BV24" s="141">
        <f t="shared" si="32"/>
        <v>314736</v>
      </c>
      <c r="BW24" s="141">
        <f t="shared" si="33"/>
        <v>48071</v>
      </c>
      <c r="BX24" s="141">
        <f t="shared" si="34"/>
        <v>266665</v>
      </c>
      <c r="BY24" s="141">
        <f t="shared" si="35"/>
        <v>0</v>
      </c>
      <c r="BZ24" s="141">
        <f t="shared" si="36"/>
        <v>0</v>
      </c>
      <c r="CA24" s="141">
        <f t="shared" si="37"/>
        <v>1604252</v>
      </c>
      <c r="CB24" s="141">
        <f t="shared" si="38"/>
        <v>565751</v>
      </c>
      <c r="CC24" s="141">
        <f t="shared" si="39"/>
        <v>814993</v>
      </c>
      <c r="CD24" s="141">
        <f t="shared" si="40"/>
        <v>223508</v>
      </c>
      <c r="CE24" s="141">
        <f t="shared" si="41"/>
        <v>0</v>
      </c>
      <c r="CF24" s="141">
        <f t="shared" si="42"/>
        <v>210063</v>
      </c>
      <c r="CG24" s="141">
        <f t="shared" si="43"/>
        <v>0</v>
      </c>
      <c r="CH24" s="141">
        <f t="shared" si="44"/>
        <v>30041</v>
      </c>
      <c r="CI24" s="141">
        <f t="shared" si="45"/>
        <v>2427965</v>
      </c>
    </row>
    <row r="25" spans="1:87" ht="12" customHeight="1">
      <c r="A25" s="142" t="s">
        <v>89</v>
      </c>
      <c r="B25" s="140" t="s">
        <v>343</v>
      </c>
      <c r="C25" s="142" t="s">
        <v>413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92130</v>
      </c>
      <c r="L25" s="141">
        <f t="shared" si="6"/>
        <v>1235763</v>
      </c>
      <c r="M25" s="141">
        <f t="shared" si="7"/>
        <v>167563</v>
      </c>
      <c r="N25" s="141">
        <v>167563</v>
      </c>
      <c r="O25" s="141">
        <v>0</v>
      </c>
      <c r="P25" s="141">
        <v>0</v>
      </c>
      <c r="Q25" s="141">
        <v>0</v>
      </c>
      <c r="R25" s="141">
        <f t="shared" si="8"/>
        <v>14239</v>
      </c>
      <c r="S25" s="141">
        <v>8336</v>
      </c>
      <c r="T25" s="141">
        <v>5903</v>
      </c>
      <c r="U25" s="141">
        <v>0</v>
      </c>
      <c r="V25" s="141">
        <v>0</v>
      </c>
      <c r="W25" s="141">
        <f t="shared" si="9"/>
        <v>1053961</v>
      </c>
      <c r="X25" s="141">
        <v>824332</v>
      </c>
      <c r="Y25" s="141">
        <v>168710</v>
      </c>
      <c r="Z25" s="141">
        <v>60919</v>
      </c>
      <c r="AA25" s="141">
        <v>0</v>
      </c>
      <c r="AB25" s="141">
        <v>1233883</v>
      </c>
      <c r="AC25" s="141">
        <v>0</v>
      </c>
      <c r="AD25" s="141">
        <v>0</v>
      </c>
      <c r="AE25" s="141">
        <f t="shared" si="10"/>
        <v>1235763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26667</v>
      </c>
      <c r="AO25" s="141">
        <f t="shared" si="14"/>
        <v>7285</v>
      </c>
      <c r="AP25" s="141">
        <v>7285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19382</v>
      </c>
      <c r="AZ25" s="141">
        <v>19382</v>
      </c>
      <c r="BA25" s="141">
        <v>0</v>
      </c>
      <c r="BB25" s="141">
        <v>0</v>
      </c>
      <c r="BC25" s="141">
        <v>0</v>
      </c>
      <c r="BD25" s="141">
        <v>64058</v>
      </c>
      <c r="BE25" s="141">
        <v>0</v>
      </c>
      <c r="BF25" s="141">
        <v>671</v>
      </c>
      <c r="BG25" s="141">
        <f t="shared" si="17"/>
        <v>27338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92130</v>
      </c>
      <c r="BP25" s="141">
        <f t="shared" si="26"/>
        <v>1262430</v>
      </c>
      <c r="BQ25" s="141">
        <f t="shared" si="27"/>
        <v>174848</v>
      </c>
      <c r="BR25" s="141">
        <f t="shared" si="28"/>
        <v>174848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14239</v>
      </c>
      <c r="BW25" s="141">
        <f t="shared" si="33"/>
        <v>8336</v>
      </c>
      <c r="BX25" s="141">
        <f t="shared" si="34"/>
        <v>5903</v>
      </c>
      <c r="BY25" s="141">
        <f t="shared" si="35"/>
        <v>0</v>
      </c>
      <c r="BZ25" s="141">
        <f t="shared" si="36"/>
        <v>0</v>
      </c>
      <c r="CA25" s="141">
        <f t="shared" si="37"/>
        <v>1073343</v>
      </c>
      <c r="CB25" s="141">
        <f t="shared" si="38"/>
        <v>843714</v>
      </c>
      <c r="CC25" s="141">
        <f t="shared" si="39"/>
        <v>168710</v>
      </c>
      <c r="CD25" s="141">
        <f t="shared" si="40"/>
        <v>60919</v>
      </c>
      <c r="CE25" s="141">
        <f t="shared" si="41"/>
        <v>0</v>
      </c>
      <c r="CF25" s="141">
        <f t="shared" si="42"/>
        <v>1297941</v>
      </c>
      <c r="CG25" s="141">
        <f t="shared" si="43"/>
        <v>0</v>
      </c>
      <c r="CH25" s="141">
        <f t="shared" si="44"/>
        <v>671</v>
      </c>
      <c r="CI25" s="141">
        <f t="shared" si="45"/>
        <v>1263101</v>
      </c>
    </row>
    <row r="26" spans="1:87" ht="12" customHeight="1">
      <c r="A26" s="142" t="s">
        <v>89</v>
      </c>
      <c r="B26" s="140" t="s">
        <v>344</v>
      </c>
      <c r="C26" s="142" t="s">
        <v>414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118347</v>
      </c>
      <c r="L26" s="141">
        <f t="shared" si="6"/>
        <v>1454383</v>
      </c>
      <c r="M26" s="141">
        <f t="shared" si="7"/>
        <v>474559</v>
      </c>
      <c r="N26" s="141">
        <v>148250</v>
      </c>
      <c r="O26" s="141">
        <v>282483</v>
      </c>
      <c r="P26" s="141">
        <v>43826</v>
      </c>
      <c r="Q26" s="141">
        <v>0</v>
      </c>
      <c r="R26" s="141">
        <f t="shared" si="8"/>
        <v>150664</v>
      </c>
      <c r="S26" s="141">
        <v>18559</v>
      </c>
      <c r="T26" s="141">
        <v>98164</v>
      </c>
      <c r="U26" s="141">
        <v>33941</v>
      </c>
      <c r="V26" s="141">
        <v>0</v>
      </c>
      <c r="W26" s="141">
        <f t="shared" si="9"/>
        <v>829160</v>
      </c>
      <c r="X26" s="141">
        <v>638168</v>
      </c>
      <c r="Y26" s="141">
        <v>190992</v>
      </c>
      <c r="Z26" s="141">
        <v>0</v>
      </c>
      <c r="AA26" s="141">
        <v>0</v>
      </c>
      <c r="AB26" s="141">
        <v>1585012</v>
      </c>
      <c r="AC26" s="141">
        <v>0</v>
      </c>
      <c r="AD26" s="141">
        <v>184853</v>
      </c>
      <c r="AE26" s="141">
        <f t="shared" si="10"/>
        <v>1639236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68816</v>
      </c>
      <c r="AO26" s="141">
        <f t="shared" si="14"/>
        <v>29218</v>
      </c>
      <c r="AP26" s="141">
        <v>29218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39598</v>
      </c>
      <c r="AZ26" s="141">
        <v>39598</v>
      </c>
      <c r="BA26" s="141">
        <v>0</v>
      </c>
      <c r="BB26" s="141">
        <v>0</v>
      </c>
      <c r="BC26" s="141">
        <v>0</v>
      </c>
      <c r="BD26" s="141">
        <v>115819</v>
      </c>
      <c r="BE26" s="141">
        <v>0</v>
      </c>
      <c r="BF26" s="141">
        <v>21263</v>
      </c>
      <c r="BG26" s="141">
        <f t="shared" si="17"/>
        <v>90079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118347</v>
      </c>
      <c r="BP26" s="141">
        <f t="shared" si="26"/>
        <v>1523199</v>
      </c>
      <c r="BQ26" s="141">
        <f t="shared" si="27"/>
        <v>503777</v>
      </c>
      <c r="BR26" s="141">
        <f t="shared" si="28"/>
        <v>177468</v>
      </c>
      <c r="BS26" s="141">
        <f t="shared" si="29"/>
        <v>282483</v>
      </c>
      <c r="BT26" s="141">
        <f t="shared" si="30"/>
        <v>43826</v>
      </c>
      <c r="BU26" s="141">
        <f t="shared" si="31"/>
        <v>0</v>
      </c>
      <c r="BV26" s="141">
        <f t="shared" si="32"/>
        <v>150664</v>
      </c>
      <c r="BW26" s="141">
        <f t="shared" si="33"/>
        <v>18559</v>
      </c>
      <c r="BX26" s="141">
        <f t="shared" si="34"/>
        <v>98164</v>
      </c>
      <c r="BY26" s="141">
        <f t="shared" si="35"/>
        <v>33941</v>
      </c>
      <c r="BZ26" s="141">
        <f t="shared" si="36"/>
        <v>0</v>
      </c>
      <c r="CA26" s="141">
        <f t="shared" si="37"/>
        <v>868758</v>
      </c>
      <c r="CB26" s="141">
        <f t="shared" si="38"/>
        <v>677766</v>
      </c>
      <c r="CC26" s="141">
        <f t="shared" si="39"/>
        <v>190992</v>
      </c>
      <c r="CD26" s="141">
        <f t="shared" si="40"/>
        <v>0</v>
      </c>
      <c r="CE26" s="141">
        <f t="shared" si="41"/>
        <v>0</v>
      </c>
      <c r="CF26" s="141">
        <f t="shared" si="42"/>
        <v>1700831</v>
      </c>
      <c r="CG26" s="141">
        <f t="shared" si="43"/>
        <v>0</v>
      </c>
      <c r="CH26" s="141">
        <f t="shared" si="44"/>
        <v>206116</v>
      </c>
      <c r="CI26" s="141">
        <f t="shared" si="45"/>
        <v>1729315</v>
      </c>
    </row>
    <row r="27" spans="1:87" ht="12" customHeight="1">
      <c r="A27" s="142" t="s">
        <v>89</v>
      </c>
      <c r="B27" s="140" t="s">
        <v>345</v>
      </c>
      <c r="C27" s="142" t="s">
        <v>415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334203</v>
      </c>
      <c r="M27" s="141">
        <f t="shared" si="7"/>
        <v>23145</v>
      </c>
      <c r="N27" s="141">
        <v>23145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311058</v>
      </c>
      <c r="X27" s="141">
        <v>311058</v>
      </c>
      <c r="Y27" s="141">
        <v>0</v>
      </c>
      <c r="Z27" s="141">
        <v>0</v>
      </c>
      <c r="AA27" s="141">
        <v>0</v>
      </c>
      <c r="AB27" s="141">
        <v>518015</v>
      </c>
      <c r="AC27" s="141">
        <v>0</v>
      </c>
      <c r="AD27" s="141">
        <v>13359</v>
      </c>
      <c r="AE27" s="141">
        <f t="shared" si="10"/>
        <v>347562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16725</v>
      </c>
      <c r="AO27" s="141">
        <f t="shared" si="14"/>
        <v>7715</v>
      </c>
      <c r="AP27" s="141">
        <v>7715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9010</v>
      </c>
      <c r="AZ27" s="141">
        <v>9010</v>
      </c>
      <c r="BA27" s="141">
        <v>0</v>
      </c>
      <c r="BB27" s="141">
        <v>0</v>
      </c>
      <c r="BC27" s="141">
        <v>0</v>
      </c>
      <c r="BD27" s="141">
        <v>26505</v>
      </c>
      <c r="BE27" s="141">
        <v>0</v>
      </c>
      <c r="BF27" s="141">
        <v>5</v>
      </c>
      <c r="BG27" s="141">
        <f t="shared" si="17"/>
        <v>16730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350928</v>
      </c>
      <c r="BQ27" s="141">
        <f t="shared" si="27"/>
        <v>30860</v>
      </c>
      <c r="BR27" s="141">
        <f t="shared" si="28"/>
        <v>30860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320068</v>
      </c>
      <c r="CB27" s="141">
        <f t="shared" si="38"/>
        <v>320068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544520</v>
      </c>
      <c r="CG27" s="141">
        <f t="shared" si="43"/>
        <v>0</v>
      </c>
      <c r="CH27" s="141">
        <f t="shared" si="44"/>
        <v>13364</v>
      </c>
      <c r="CI27" s="141">
        <f t="shared" si="45"/>
        <v>364292</v>
      </c>
    </row>
    <row r="28" spans="1:87" ht="12" customHeight="1">
      <c r="A28" s="142" t="s">
        <v>89</v>
      </c>
      <c r="B28" s="140" t="s">
        <v>346</v>
      </c>
      <c r="C28" s="142" t="s">
        <v>416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547642</v>
      </c>
      <c r="M28" s="141">
        <f t="shared" si="7"/>
        <v>31963</v>
      </c>
      <c r="N28" s="141">
        <v>31963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515679</v>
      </c>
      <c r="X28" s="141">
        <v>515679</v>
      </c>
      <c r="Y28" s="141">
        <v>0</v>
      </c>
      <c r="Z28" s="141">
        <v>0</v>
      </c>
      <c r="AA28" s="141">
        <v>0</v>
      </c>
      <c r="AB28" s="141">
        <v>617982</v>
      </c>
      <c r="AC28" s="141">
        <v>0</v>
      </c>
      <c r="AD28" s="141">
        <v>13896</v>
      </c>
      <c r="AE28" s="141">
        <f t="shared" si="10"/>
        <v>561538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11762</v>
      </c>
      <c r="AO28" s="141">
        <f t="shared" si="14"/>
        <v>7991</v>
      </c>
      <c r="AP28" s="141">
        <v>7991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3771</v>
      </c>
      <c r="AZ28" s="141">
        <v>3771</v>
      </c>
      <c r="BA28" s="141">
        <v>0</v>
      </c>
      <c r="BB28" s="141">
        <v>0</v>
      </c>
      <c r="BC28" s="141">
        <v>0</v>
      </c>
      <c r="BD28" s="141">
        <v>31620</v>
      </c>
      <c r="BE28" s="141">
        <v>0</v>
      </c>
      <c r="BF28" s="141">
        <v>1320</v>
      </c>
      <c r="BG28" s="141">
        <f t="shared" si="17"/>
        <v>13082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559404</v>
      </c>
      <c r="BQ28" s="141">
        <f t="shared" si="27"/>
        <v>39954</v>
      </c>
      <c r="BR28" s="141">
        <f t="shared" si="28"/>
        <v>39954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519450</v>
      </c>
      <c r="CB28" s="141">
        <f t="shared" si="38"/>
        <v>519450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649602</v>
      </c>
      <c r="CG28" s="141">
        <f t="shared" si="43"/>
        <v>0</v>
      </c>
      <c r="CH28" s="141">
        <f t="shared" si="44"/>
        <v>15216</v>
      </c>
      <c r="CI28" s="141">
        <f t="shared" si="45"/>
        <v>574620</v>
      </c>
    </row>
    <row r="29" spans="1:87" ht="12" customHeight="1">
      <c r="A29" s="142" t="s">
        <v>89</v>
      </c>
      <c r="B29" s="140" t="s">
        <v>347</v>
      </c>
      <c r="C29" s="142" t="s">
        <v>417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1657889</v>
      </c>
      <c r="M29" s="141">
        <f t="shared" si="7"/>
        <v>150852</v>
      </c>
      <c r="N29" s="141">
        <v>127152</v>
      </c>
      <c r="O29" s="141">
        <v>23700</v>
      </c>
      <c r="P29" s="141">
        <v>0</v>
      </c>
      <c r="Q29" s="141">
        <v>0</v>
      </c>
      <c r="R29" s="141">
        <f t="shared" si="8"/>
        <v>452732</v>
      </c>
      <c r="S29" s="141">
        <v>8995</v>
      </c>
      <c r="T29" s="141">
        <v>420314</v>
      </c>
      <c r="U29" s="141">
        <v>23423</v>
      </c>
      <c r="V29" s="141">
        <v>0</v>
      </c>
      <c r="W29" s="141">
        <f t="shared" si="9"/>
        <v>1054305</v>
      </c>
      <c r="X29" s="141">
        <v>494361</v>
      </c>
      <c r="Y29" s="141">
        <v>402486</v>
      </c>
      <c r="Z29" s="141">
        <v>150377</v>
      </c>
      <c r="AA29" s="141">
        <v>7081</v>
      </c>
      <c r="AB29" s="141">
        <v>0</v>
      </c>
      <c r="AC29" s="141">
        <v>0</v>
      </c>
      <c r="AD29" s="141">
        <v>68679</v>
      </c>
      <c r="AE29" s="141">
        <f t="shared" si="10"/>
        <v>1726568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6081</v>
      </c>
      <c r="AO29" s="141">
        <f t="shared" si="14"/>
        <v>6081</v>
      </c>
      <c r="AP29" s="141">
        <v>6081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295250</v>
      </c>
      <c r="BE29" s="141">
        <v>0</v>
      </c>
      <c r="BF29" s="141">
        <v>3037</v>
      </c>
      <c r="BG29" s="141">
        <f t="shared" si="17"/>
        <v>9118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1663970</v>
      </c>
      <c r="BQ29" s="141">
        <f t="shared" si="27"/>
        <v>156933</v>
      </c>
      <c r="BR29" s="141">
        <f t="shared" si="28"/>
        <v>133233</v>
      </c>
      <c r="BS29" s="141">
        <f t="shared" si="29"/>
        <v>23700</v>
      </c>
      <c r="BT29" s="141">
        <f t="shared" si="30"/>
        <v>0</v>
      </c>
      <c r="BU29" s="141">
        <f t="shared" si="31"/>
        <v>0</v>
      </c>
      <c r="BV29" s="141">
        <f t="shared" si="32"/>
        <v>452732</v>
      </c>
      <c r="BW29" s="141">
        <f t="shared" si="33"/>
        <v>8995</v>
      </c>
      <c r="BX29" s="141">
        <f t="shared" si="34"/>
        <v>420314</v>
      </c>
      <c r="BY29" s="141">
        <f t="shared" si="35"/>
        <v>23423</v>
      </c>
      <c r="BZ29" s="141">
        <f t="shared" si="36"/>
        <v>0</v>
      </c>
      <c r="CA29" s="141">
        <f t="shared" si="37"/>
        <v>1054305</v>
      </c>
      <c r="CB29" s="141">
        <f t="shared" si="38"/>
        <v>494361</v>
      </c>
      <c r="CC29" s="141">
        <f t="shared" si="39"/>
        <v>402486</v>
      </c>
      <c r="CD29" s="141">
        <f t="shared" si="40"/>
        <v>150377</v>
      </c>
      <c r="CE29" s="141">
        <f t="shared" si="41"/>
        <v>7081</v>
      </c>
      <c r="CF29" s="141">
        <f t="shared" si="42"/>
        <v>295250</v>
      </c>
      <c r="CG29" s="141">
        <f t="shared" si="43"/>
        <v>0</v>
      </c>
      <c r="CH29" s="141">
        <f t="shared" si="44"/>
        <v>71716</v>
      </c>
      <c r="CI29" s="141">
        <f t="shared" si="45"/>
        <v>1735686</v>
      </c>
    </row>
    <row r="30" spans="1:87" ht="12" customHeight="1">
      <c r="A30" s="142" t="s">
        <v>89</v>
      </c>
      <c r="B30" s="140" t="s">
        <v>348</v>
      </c>
      <c r="C30" s="142" t="s">
        <v>418</v>
      </c>
      <c r="D30" s="141">
        <f t="shared" si="4"/>
        <v>4515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4515</v>
      </c>
      <c r="K30" s="141">
        <v>0</v>
      </c>
      <c r="L30" s="141">
        <f t="shared" si="6"/>
        <v>820292</v>
      </c>
      <c r="M30" s="141">
        <f t="shared" si="7"/>
        <v>99595</v>
      </c>
      <c r="N30" s="141">
        <v>41935</v>
      </c>
      <c r="O30" s="141">
        <v>10484</v>
      </c>
      <c r="P30" s="141">
        <v>47176</v>
      </c>
      <c r="Q30" s="141">
        <v>0</v>
      </c>
      <c r="R30" s="141">
        <f t="shared" si="8"/>
        <v>41864</v>
      </c>
      <c r="S30" s="141">
        <v>0</v>
      </c>
      <c r="T30" s="141">
        <v>41864</v>
      </c>
      <c r="U30" s="141">
        <v>0</v>
      </c>
      <c r="V30" s="141">
        <v>0</v>
      </c>
      <c r="W30" s="141">
        <f t="shared" si="9"/>
        <v>678833</v>
      </c>
      <c r="X30" s="141">
        <v>179347</v>
      </c>
      <c r="Y30" s="141">
        <v>496695</v>
      </c>
      <c r="Z30" s="141">
        <v>2791</v>
      </c>
      <c r="AA30" s="141">
        <v>0</v>
      </c>
      <c r="AB30" s="141">
        <v>0</v>
      </c>
      <c r="AC30" s="141">
        <v>0</v>
      </c>
      <c r="AD30" s="141">
        <v>3673</v>
      </c>
      <c r="AE30" s="141">
        <f t="shared" si="10"/>
        <v>828480</v>
      </c>
      <c r="AF30" s="141">
        <f t="shared" si="11"/>
        <v>321337</v>
      </c>
      <c r="AG30" s="141">
        <f t="shared" si="12"/>
        <v>318150</v>
      </c>
      <c r="AH30" s="141">
        <v>0</v>
      </c>
      <c r="AI30" s="141">
        <v>318150</v>
      </c>
      <c r="AJ30" s="141">
        <v>0</v>
      </c>
      <c r="AK30" s="141">
        <v>0</v>
      </c>
      <c r="AL30" s="141">
        <v>3187</v>
      </c>
      <c r="AM30" s="141">
        <v>0</v>
      </c>
      <c r="AN30" s="141">
        <f t="shared" si="13"/>
        <v>118368</v>
      </c>
      <c r="AO30" s="141">
        <f t="shared" si="14"/>
        <v>31452</v>
      </c>
      <c r="AP30" s="141">
        <v>20968</v>
      </c>
      <c r="AQ30" s="141">
        <v>0</v>
      </c>
      <c r="AR30" s="141">
        <v>10484</v>
      </c>
      <c r="AS30" s="141">
        <v>0</v>
      </c>
      <c r="AT30" s="141">
        <f t="shared" si="15"/>
        <v>37363</v>
      </c>
      <c r="AU30" s="141">
        <v>0</v>
      </c>
      <c r="AV30" s="141">
        <v>37363</v>
      </c>
      <c r="AW30" s="141">
        <v>0</v>
      </c>
      <c r="AX30" s="141">
        <v>0</v>
      </c>
      <c r="AY30" s="141">
        <f t="shared" si="16"/>
        <v>49553</v>
      </c>
      <c r="AZ30" s="141">
        <v>22667</v>
      </c>
      <c r="BA30" s="141">
        <v>25884</v>
      </c>
      <c r="BB30" s="141">
        <v>1002</v>
      </c>
      <c r="BC30" s="141">
        <v>0</v>
      </c>
      <c r="BD30" s="141">
        <v>0</v>
      </c>
      <c r="BE30" s="141">
        <v>0</v>
      </c>
      <c r="BF30" s="141">
        <v>3673</v>
      </c>
      <c r="BG30" s="141">
        <f t="shared" si="17"/>
        <v>443378</v>
      </c>
      <c r="BH30" s="141">
        <f t="shared" si="18"/>
        <v>325852</v>
      </c>
      <c r="BI30" s="141">
        <f t="shared" si="19"/>
        <v>318150</v>
      </c>
      <c r="BJ30" s="141">
        <f t="shared" si="20"/>
        <v>0</v>
      </c>
      <c r="BK30" s="141">
        <f t="shared" si="21"/>
        <v>318150</v>
      </c>
      <c r="BL30" s="141">
        <f t="shared" si="22"/>
        <v>0</v>
      </c>
      <c r="BM30" s="141">
        <f t="shared" si="23"/>
        <v>0</v>
      </c>
      <c r="BN30" s="141">
        <f t="shared" si="24"/>
        <v>7702</v>
      </c>
      <c r="BO30" s="141">
        <f t="shared" si="25"/>
        <v>0</v>
      </c>
      <c r="BP30" s="141">
        <f t="shared" si="26"/>
        <v>938660</v>
      </c>
      <c r="BQ30" s="141">
        <f t="shared" si="27"/>
        <v>131047</v>
      </c>
      <c r="BR30" s="141">
        <f t="shared" si="28"/>
        <v>62903</v>
      </c>
      <c r="BS30" s="141">
        <f t="shared" si="29"/>
        <v>10484</v>
      </c>
      <c r="BT30" s="141">
        <f t="shared" si="30"/>
        <v>57660</v>
      </c>
      <c r="BU30" s="141">
        <f t="shared" si="31"/>
        <v>0</v>
      </c>
      <c r="BV30" s="141">
        <f t="shared" si="32"/>
        <v>79227</v>
      </c>
      <c r="BW30" s="141">
        <f t="shared" si="33"/>
        <v>0</v>
      </c>
      <c r="BX30" s="141">
        <f t="shared" si="34"/>
        <v>79227</v>
      </c>
      <c r="BY30" s="141">
        <f t="shared" si="35"/>
        <v>0</v>
      </c>
      <c r="BZ30" s="141">
        <f t="shared" si="36"/>
        <v>0</v>
      </c>
      <c r="CA30" s="141">
        <f t="shared" si="37"/>
        <v>728386</v>
      </c>
      <c r="CB30" s="141">
        <f t="shared" si="38"/>
        <v>202014</v>
      </c>
      <c r="CC30" s="141">
        <f t="shared" si="39"/>
        <v>522579</v>
      </c>
      <c r="CD30" s="141">
        <f t="shared" si="40"/>
        <v>3793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7346</v>
      </c>
      <c r="CI30" s="141">
        <f t="shared" si="45"/>
        <v>1271858</v>
      </c>
    </row>
    <row r="31" spans="1:87" ht="12" customHeight="1">
      <c r="A31" s="142" t="s">
        <v>89</v>
      </c>
      <c r="B31" s="140" t="s">
        <v>349</v>
      </c>
      <c r="C31" s="142" t="s">
        <v>419</v>
      </c>
      <c r="D31" s="141">
        <f t="shared" si="4"/>
        <v>461406</v>
      </c>
      <c r="E31" s="141">
        <f t="shared" si="5"/>
        <v>461406</v>
      </c>
      <c r="F31" s="141">
        <v>0</v>
      </c>
      <c r="G31" s="141">
        <v>461406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1266519</v>
      </c>
      <c r="M31" s="141">
        <f t="shared" si="7"/>
        <v>112218</v>
      </c>
      <c r="N31" s="141">
        <v>112218</v>
      </c>
      <c r="O31" s="141">
        <v>0</v>
      </c>
      <c r="P31" s="141">
        <v>0</v>
      </c>
      <c r="Q31" s="141">
        <v>0</v>
      </c>
      <c r="R31" s="141">
        <f t="shared" si="8"/>
        <v>249070</v>
      </c>
      <c r="S31" s="141">
        <v>0</v>
      </c>
      <c r="T31" s="141">
        <v>249070</v>
      </c>
      <c r="U31" s="141">
        <v>0</v>
      </c>
      <c r="V31" s="141">
        <v>0</v>
      </c>
      <c r="W31" s="141">
        <f t="shared" si="9"/>
        <v>905231</v>
      </c>
      <c r="X31" s="141">
        <v>474651</v>
      </c>
      <c r="Y31" s="141">
        <v>275968</v>
      </c>
      <c r="Z31" s="141">
        <v>148839</v>
      </c>
      <c r="AA31" s="141">
        <v>5773</v>
      </c>
      <c r="AB31" s="141">
        <v>0</v>
      </c>
      <c r="AC31" s="141">
        <v>0</v>
      </c>
      <c r="AD31" s="141">
        <v>72115</v>
      </c>
      <c r="AE31" s="141">
        <f t="shared" si="10"/>
        <v>1800040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29647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461406</v>
      </c>
      <c r="BI31" s="141">
        <f t="shared" si="19"/>
        <v>461406</v>
      </c>
      <c r="BJ31" s="141">
        <f t="shared" si="20"/>
        <v>0</v>
      </c>
      <c r="BK31" s="141">
        <f t="shared" si="21"/>
        <v>461406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1266519</v>
      </c>
      <c r="BQ31" s="141">
        <f t="shared" si="27"/>
        <v>112218</v>
      </c>
      <c r="BR31" s="141">
        <f t="shared" si="28"/>
        <v>112218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249070</v>
      </c>
      <c r="BW31" s="141">
        <f t="shared" si="33"/>
        <v>0</v>
      </c>
      <c r="BX31" s="141">
        <f t="shared" si="34"/>
        <v>249070</v>
      </c>
      <c r="BY31" s="141">
        <f t="shared" si="35"/>
        <v>0</v>
      </c>
      <c r="BZ31" s="141">
        <f t="shared" si="36"/>
        <v>0</v>
      </c>
      <c r="CA31" s="141">
        <f t="shared" si="37"/>
        <v>905231</v>
      </c>
      <c r="CB31" s="141">
        <f t="shared" si="38"/>
        <v>474651</v>
      </c>
      <c r="CC31" s="141">
        <f t="shared" si="39"/>
        <v>275968</v>
      </c>
      <c r="CD31" s="141">
        <f t="shared" si="40"/>
        <v>148839</v>
      </c>
      <c r="CE31" s="141">
        <f t="shared" si="41"/>
        <v>5773</v>
      </c>
      <c r="CF31" s="141">
        <f t="shared" si="42"/>
        <v>29647</v>
      </c>
      <c r="CG31" s="141">
        <f t="shared" si="43"/>
        <v>0</v>
      </c>
      <c r="CH31" s="141">
        <f t="shared" si="44"/>
        <v>72115</v>
      </c>
      <c r="CI31" s="141">
        <f t="shared" si="45"/>
        <v>1800040</v>
      </c>
    </row>
    <row r="32" spans="1:87" ht="12" customHeight="1">
      <c r="A32" s="142" t="s">
        <v>89</v>
      </c>
      <c r="B32" s="140" t="s">
        <v>350</v>
      </c>
      <c r="C32" s="142" t="s">
        <v>420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226041</v>
      </c>
      <c r="M32" s="141">
        <f t="shared" si="7"/>
        <v>41977</v>
      </c>
      <c r="N32" s="141">
        <v>32886</v>
      </c>
      <c r="O32" s="141">
        <v>9091</v>
      </c>
      <c r="P32" s="141">
        <v>0</v>
      </c>
      <c r="Q32" s="141">
        <v>0</v>
      </c>
      <c r="R32" s="141">
        <f t="shared" si="8"/>
        <v>5546</v>
      </c>
      <c r="S32" s="141">
        <v>5546</v>
      </c>
      <c r="T32" s="141">
        <v>0</v>
      </c>
      <c r="U32" s="141">
        <v>0</v>
      </c>
      <c r="V32" s="141">
        <v>0</v>
      </c>
      <c r="W32" s="141">
        <f t="shared" si="9"/>
        <v>178496</v>
      </c>
      <c r="X32" s="141">
        <v>178496</v>
      </c>
      <c r="Y32" s="141">
        <v>0</v>
      </c>
      <c r="Z32" s="141">
        <v>0</v>
      </c>
      <c r="AA32" s="141">
        <v>0</v>
      </c>
      <c r="AB32" s="141">
        <v>475831</v>
      </c>
      <c r="AC32" s="141">
        <v>22</v>
      </c>
      <c r="AD32" s="141">
        <v>2449</v>
      </c>
      <c r="AE32" s="141">
        <f t="shared" si="10"/>
        <v>228490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17942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226041</v>
      </c>
      <c r="BQ32" s="141">
        <f t="shared" si="27"/>
        <v>41977</v>
      </c>
      <c r="BR32" s="141">
        <f t="shared" si="28"/>
        <v>32886</v>
      </c>
      <c r="BS32" s="141">
        <f t="shared" si="29"/>
        <v>9091</v>
      </c>
      <c r="BT32" s="141">
        <f t="shared" si="30"/>
        <v>0</v>
      </c>
      <c r="BU32" s="141">
        <f t="shared" si="31"/>
        <v>0</v>
      </c>
      <c r="BV32" s="141">
        <f t="shared" si="32"/>
        <v>5546</v>
      </c>
      <c r="BW32" s="141">
        <f t="shared" si="33"/>
        <v>5546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178496</v>
      </c>
      <c r="CB32" s="141">
        <f t="shared" si="38"/>
        <v>178496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493773</v>
      </c>
      <c r="CG32" s="141">
        <f t="shared" si="43"/>
        <v>22</v>
      </c>
      <c r="CH32" s="141">
        <f t="shared" si="44"/>
        <v>2449</v>
      </c>
      <c r="CI32" s="141">
        <f t="shared" si="45"/>
        <v>228490</v>
      </c>
    </row>
    <row r="33" spans="1:87" ht="12" customHeight="1">
      <c r="A33" s="142" t="s">
        <v>89</v>
      </c>
      <c r="B33" s="140" t="s">
        <v>351</v>
      </c>
      <c r="C33" s="142" t="s">
        <v>421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877575</v>
      </c>
      <c r="M33" s="141">
        <f t="shared" si="7"/>
        <v>60382</v>
      </c>
      <c r="N33" s="141">
        <v>60382</v>
      </c>
      <c r="O33" s="141">
        <v>0</v>
      </c>
      <c r="P33" s="141">
        <v>0</v>
      </c>
      <c r="Q33" s="141">
        <v>0</v>
      </c>
      <c r="R33" s="141">
        <f t="shared" si="8"/>
        <v>199431</v>
      </c>
      <c r="S33" s="141">
        <v>0</v>
      </c>
      <c r="T33" s="141">
        <v>199431</v>
      </c>
      <c r="U33" s="141">
        <v>0</v>
      </c>
      <c r="V33" s="141">
        <v>0</v>
      </c>
      <c r="W33" s="141">
        <f t="shared" si="9"/>
        <v>617762</v>
      </c>
      <c r="X33" s="141">
        <v>263026</v>
      </c>
      <c r="Y33" s="141">
        <v>321810</v>
      </c>
      <c r="Z33" s="141">
        <v>32926</v>
      </c>
      <c r="AA33" s="141">
        <v>0</v>
      </c>
      <c r="AB33" s="141">
        <v>0</v>
      </c>
      <c r="AC33" s="141">
        <v>0</v>
      </c>
      <c r="AD33" s="141">
        <v>0</v>
      </c>
      <c r="AE33" s="141">
        <f t="shared" si="10"/>
        <v>877575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3178</v>
      </c>
      <c r="AO33" s="141">
        <f t="shared" si="14"/>
        <v>3178</v>
      </c>
      <c r="AP33" s="141">
        <v>3178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20651</v>
      </c>
      <c r="BE33" s="141">
        <v>0</v>
      </c>
      <c r="BF33" s="141">
        <v>0</v>
      </c>
      <c r="BG33" s="141">
        <f t="shared" si="17"/>
        <v>3178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880753</v>
      </c>
      <c r="BQ33" s="141">
        <f t="shared" si="27"/>
        <v>63560</v>
      </c>
      <c r="BR33" s="141">
        <f t="shared" si="28"/>
        <v>63560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199431</v>
      </c>
      <c r="BW33" s="141">
        <f t="shared" si="33"/>
        <v>0</v>
      </c>
      <c r="BX33" s="141">
        <f t="shared" si="34"/>
        <v>199431</v>
      </c>
      <c r="BY33" s="141">
        <f t="shared" si="35"/>
        <v>0</v>
      </c>
      <c r="BZ33" s="141">
        <f t="shared" si="36"/>
        <v>0</v>
      </c>
      <c r="CA33" s="141">
        <f t="shared" si="37"/>
        <v>617762</v>
      </c>
      <c r="CB33" s="141">
        <f t="shared" si="38"/>
        <v>263026</v>
      </c>
      <c r="CC33" s="141">
        <f t="shared" si="39"/>
        <v>321810</v>
      </c>
      <c r="CD33" s="141">
        <f t="shared" si="40"/>
        <v>32926</v>
      </c>
      <c r="CE33" s="141">
        <f t="shared" si="41"/>
        <v>0</v>
      </c>
      <c r="CF33" s="141">
        <f t="shared" si="42"/>
        <v>20651</v>
      </c>
      <c r="CG33" s="141">
        <f t="shared" si="43"/>
        <v>0</v>
      </c>
      <c r="CH33" s="141">
        <f t="shared" si="44"/>
        <v>0</v>
      </c>
      <c r="CI33" s="141">
        <f t="shared" si="45"/>
        <v>880753</v>
      </c>
    </row>
    <row r="34" spans="1:87" ht="12" customHeight="1">
      <c r="A34" s="142" t="s">
        <v>89</v>
      </c>
      <c r="B34" s="140" t="s">
        <v>352</v>
      </c>
      <c r="C34" s="142" t="s">
        <v>422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544781</v>
      </c>
      <c r="M34" s="141">
        <f t="shared" si="7"/>
        <v>122434</v>
      </c>
      <c r="N34" s="141">
        <v>122434</v>
      </c>
      <c r="O34" s="141">
        <v>0</v>
      </c>
      <c r="P34" s="141">
        <v>0</v>
      </c>
      <c r="Q34" s="141">
        <v>0</v>
      </c>
      <c r="R34" s="141">
        <f t="shared" si="8"/>
        <v>8898</v>
      </c>
      <c r="S34" s="141">
        <v>8898</v>
      </c>
      <c r="T34" s="141">
        <v>0</v>
      </c>
      <c r="U34" s="141">
        <v>0</v>
      </c>
      <c r="V34" s="141">
        <v>0</v>
      </c>
      <c r="W34" s="141">
        <f t="shared" si="9"/>
        <v>413449</v>
      </c>
      <c r="X34" s="141">
        <v>413366</v>
      </c>
      <c r="Y34" s="141">
        <v>0</v>
      </c>
      <c r="Z34" s="141">
        <v>0</v>
      </c>
      <c r="AA34" s="141">
        <v>83</v>
      </c>
      <c r="AB34" s="141">
        <v>905008</v>
      </c>
      <c r="AC34" s="141">
        <v>0</v>
      </c>
      <c r="AD34" s="141">
        <v>43808</v>
      </c>
      <c r="AE34" s="141">
        <f t="shared" si="10"/>
        <v>588589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32016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544781</v>
      </c>
      <c r="BQ34" s="141">
        <f t="shared" si="27"/>
        <v>122434</v>
      </c>
      <c r="BR34" s="141">
        <f t="shared" si="28"/>
        <v>122434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8898</v>
      </c>
      <c r="BW34" s="141">
        <f t="shared" si="33"/>
        <v>8898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413449</v>
      </c>
      <c r="CB34" s="141">
        <f t="shared" si="38"/>
        <v>413366</v>
      </c>
      <c r="CC34" s="141">
        <f t="shared" si="39"/>
        <v>0</v>
      </c>
      <c r="CD34" s="141">
        <f t="shared" si="40"/>
        <v>0</v>
      </c>
      <c r="CE34" s="141">
        <f t="shared" si="41"/>
        <v>83</v>
      </c>
      <c r="CF34" s="141">
        <f t="shared" si="42"/>
        <v>937024</v>
      </c>
      <c r="CG34" s="141">
        <f t="shared" si="43"/>
        <v>0</v>
      </c>
      <c r="CH34" s="141">
        <f t="shared" si="44"/>
        <v>43808</v>
      </c>
      <c r="CI34" s="141">
        <f t="shared" si="45"/>
        <v>588589</v>
      </c>
    </row>
    <row r="35" spans="1:87" ht="12" customHeight="1">
      <c r="A35" s="142" t="s">
        <v>89</v>
      </c>
      <c r="B35" s="140" t="s">
        <v>353</v>
      </c>
      <c r="C35" s="142" t="s">
        <v>423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936555</v>
      </c>
      <c r="M35" s="141">
        <f t="shared" si="7"/>
        <v>205657</v>
      </c>
      <c r="N35" s="141">
        <v>50807</v>
      </c>
      <c r="O35" s="141">
        <v>124536</v>
      </c>
      <c r="P35" s="141">
        <v>30314</v>
      </c>
      <c r="Q35" s="141">
        <v>0</v>
      </c>
      <c r="R35" s="141">
        <f t="shared" si="8"/>
        <v>203233</v>
      </c>
      <c r="S35" s="141">
        <v>10264</v>
      </c>
      <c r="T35" s="141">
        <v>192969</v>
      </c>
      <c r="U35" s="141">
        <v>0</v>
      </c>
      <c r="V35" s="141">
        <v>18621</v>
      </c>
      <c r="W35" s="141">
        <f t="shared" si="9"/>
        <v>509044</v>
      </c>
      <c r="X35" s="141">
        <v>145136</v>
      </c>
      <c r="Y35" s="141">
        <v>189221</v>
      </c>
      <c r="Z35" s="141">
        <v>174687</v>
      </c>
      <c r="AA35" s="141">
        <v>0</v>
      </c>
      <c r="AB35" s="141">
        <v>0</v>
      </c>
      <c r="AC35" s="141">
        <v>0</v>
      </c>
      <c r="AD35" s="141">
        <v>10708</v>
      </c>
      <c r="AE35" s="141">
        <f t="shared" si="10"/>
        <v>947263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10330</v>
      </c>
      <c r="AO35" s="141">
        <f t="shared" si="14"/>
        <v>802</v>
      </c>
      <c r="AP35" s="141">
        <v>802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9528</v>
      </c>
      <c r="AZ35" s="141">
        <v>9528</v>
      </c>
      <c r="BA35" s="141">
        <v>0</v>
      </c>
      <c r="BB35" s="141">
        <v>0</v>
      </c>
      <c r="BC35" s="141">
        <v>0</v>
      </c>
      <c r="BD35" s="141">
        <v>70477</v>
      </c>
      <c r="BE35" s="141">
        <v>0</v>
      </c>
      <c r="BF35" s="141">
        <v>0</v>
      </c>
      <c r="BG35" s="141">
        <f t="shared" si="17"/>
        <v>10330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946885</v>
      </c>
      <c r="BQ35" s="141">
        <f t="shared" si="27"/>
        <v>206459</v>
      </c>
      <c r="BR35" s="141">
        <f t="shared" si="28"/>
        <v>51609</v>
      </c>
      <c r="BS35" s="141">
        <f t="shared" si="29"/>
        <v>124536</v>
      </c>
      <c r="BT35" s="141">
        <f t="shared" si="30"/>
        <v>30314</v>
      </c>
      <c r="BU35" s="141">
        <f t="shared" si="31"/>
        <v>0</v>
      </c>
      <c r="BV35" s="141">
        <f t="shared" si="32"/>
        <v>203233</v>
      </c>
      <c r="BW35" s="141">
        <f t="shared" si="33"/>
        <v>10264</v>
      </c>
      <c r="BX35" s="141">
        <f t="shared" si="34"/>
        <v>192969</v>
      </c>
      <c r="BY35" s="141">
        <f t="shared" si="35"/>
        <v>0</v>
      </c>
      <c r="BZ35" s="141">
        <f t="shared" si="36"/>
        <v>18621</v>
      </c>
      <c r="CA35" s="141">
        <f t="shared" si="37"/>
        <v>518572</v>
      </c>
      <c r="CB35" s="141">
        <f t="shared" si="38"/>
        <v>154664</v>
      </c>
      <c r="CC35" s="141">
        <f t="shared" si="39"/>
        <v>189221</v>
      </c>
      <c r="CD35" s="141">
        <f t="shared" si="40"/>
        <v>174687</v>
      </c>
      <c r="CE35" s="141">
        <f t="shared" si="41"/>
        <v>0</v>
      </c>
      <c r="CF35" s="141">
        <f t="shared" si="42"/>
        <v>70477</v>
      </c>
      <c r="CG35" s="141">
        <f t="shared" si="43"/>
        <v>0</v>
      </c>
      <c r="CH35" s="141">
        <f t="shared" si="44"/>
        <v>10708</v>
      </c>
      <c r="CI35" s="141">
        <f t="shared" si="45"/>
        <v>957593</v>
      </c>
    </row>
    <row r="36" spans="1:87" ht="12" customHeight="1">
      <c r="A36" s="142" t="s">
        <v>89</v>
      </c>
      <c r="B36" s="140" t="s">
        <v>354</v>
      </c>
      <c r="C36" s="142" t="s">
        <v>424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950266</v>
      </c>
      <c r="AC36" s="141">
        <v>0</v>
      </c>
      <c r="AD36" s="141">
        <v>0</v>
      </c>
      <c r="AE36" s="141">
        <f t="shared" si="10"/>
        <v>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132534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0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0</v>
      </c>
      <c r="CB36" s="141">
        <f t="shared" si="38"/>
        <v>0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1082800</v>
      </c>
      <c r="CG36" s="141">
        <f t="shared" si="43"/>
        <v>0</v>
      </c>
      <c r="CH36" s="141">
        <f t="shared" si="44"/>
        <v>0</v>
      </c>
      <c r="CI36" s="141">
        <f t="shared" si="45"/>
        <v>0</v>
      </c>
    </row>
    <row r="37" spans="1:87" ht="12" customHeight="1">
      <c r="A37" s="142" t="s">
        <v>89</v>
      </c>
      <c r="B37" s="140" t="s">
        <v>355</v>
      </c>
      <c r="C37" s="142" t="s">
        <v>425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43670</v>
      </c>
      <c r="L37" s="141">
        <f t="shared" si="6"/>
        <v>465157</v>
      </c>
      <c r="M37" s="141">
        <f t="shared" si="7"/>
        <v>72582</v>
      </c>
      <c r="N37" s="141">
        <v>39507</v>
      </c>
      <c r="O37" s="141">
        <v>33075</v>
      </c>
      <c r="P37" s="141">
        <v>0</v>
      </c>
      <c r="Q37" s="141">
        <v>0</v>
      </c>
      <c r="R37" s="141">
        <f t="shared" si="8"/>
        <v>1303</v>
      </c>
      <c r="S37" s="141">
        <v>1303</v>
      </c>
      <c r="T37" s="141">
        <v>0</v>
      </c>
      <c r="U37" s="141">
        <v>0</v>
      </c>
      <c r="V37" s="141">
        <v>0</v>
      </c>
      <c r="W37" s="141">
        <f t="shared" si="9"/>
        <v>391272</v>
      </c>
      <c r="X37" s="141">
        <v>277122</v>
      </c>
      <c r="Y37" s="141">
        <v>114150</v>
      </c>
      <c r="Z37" s="141">
        <v>0</v>
      </c>
      <c r="AA37" s="141">
        <v>0</v>
      </c>
      <c r="AB37" s="141">
        <v>251720</v>
      </c>
      <c r="AC37" s="141">
        <v>0</v>
      </c>
      <c r="AD37" s="141">
        <v>52683</v>
      </c>
      <c r="AE37" s="141">
        <f t="shared" si="10"/>
        <v>517840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12331</v>
      </c>
      <c r="AO37" s="141">
        <f t="shared" si="14"/>
        <v>9877</v>
      </c>
      <c r="AP37" s="141">
        <v>9877</v>
      </c>
      <c r="AQ37" s="141">
        <v>0</v>
      </c>
      <c r="AR37" s="141">
        <v>0</v>
      </c>
      <c r="AS37" s="141">
        <v>0</v>
      </c>
      <c r="AT37" s="141">
        <f t="shared" si="15"/>
        <v>61</v>
      </c>
      <c r="AU37" s="141">
        <v>61</v>
      </c>
      <c r="AV37" s="141">
        <v>0</v>
      </c>
      <c r="AW37" s="141">
        <v>0</v>
      </c>
      <c r="AX37" s="141">
        <v>0</v>
      </c>
      <c r="AY37" s="141">
        <f t="shared" si="16"/>
        <v>2393</v>
      </c>
      <c r="AZ37" s="141">
        <v>2393</v>
      </c>
      <c r="BA37" s="141">
        <v>0</v>
      </c>
      <c r="BB37" s="141">
        <v>0</v>
      </c>
      <c r="BC37" s="141">
        <v>0</v>
      </c>
      <c r="BD37" s="141">
        <v>72002</v>
      </c>
      <c r="BE37" s="141">
        <v>0</v>
      </c>
      <c r="BF37" s="141">
        <v>7507</v>
      </c>
      <c r="BG37" s="141">
        <f t="shared" si="17"/>
        <v>19838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43670</v>
      </c>
      <c r="BP37" s="141">
        <f t="shared" si="26"/>
        <v>477488</v>
      </c>
      <c r="BQ37" s="141">
        <f t="shared" si="27"/>
        <v>82459</v>
      </c>
      <c r="BR37" s="141">
        <f t="shared" si="28"/>
        <v>49384</v>
      </c>
      <c r="BS37" s="141">
        <f t="shared" si="29"/>
        <v>33075</v>
      </c>
      <c r="BT37" s="141">
        <f t="shared" si="30"/>
        <v>0</v>
      </c>
      <c r="BU37" s="141">
        <f t="shared" si="31"/>
        <v>0</v>
      </c>
      <c r="BV37" s="141">
        <f t="shared" si="32"/>
        <v>1364</v>
      </c>
      <c r="BW37" s="141">
        <f t="shared" si="33"/>
        <v>1364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393665</v>
      </c>
      <c r="CB37" s="141">
        <f t="shared" si="38"/>
        <v>279515</v>
      </c>
      <c r="CC37" s="141">
        <f t="shared" si="39"/>
        <v>114150</v>
      </c>
      <c r="CD37" s="141">
        <f t="shared" si="40"/>
        <v>0</v>
      </c>
      <c r="CE37" s="141">
        <f t="shared" si="41"/>
        <v>0</v>
      </c>
      <c r="CF37" s="141">
        <f t="shared" si="42"/>
        <v>323722</v>
      </c>
      <c r="CG37" s="141">
        <f t="shared" si="43"/>
        <v>0</v>
      </c>
      <c r="CH37" s="141">
        <f t="shared" si="44"/>
        <v>60190</v>
      </c>
      <c r="CI37" s="141">
        <f t="shared" si="45"/>
        <v>537678</v>
      </c>
    </row>
    <row r="38" spans="1:87" ht="12" customHeight="1">
      <c r="A38" s="142" t="s">
        <v>89</v>
      </c>
      <c r="B38" s="140" t="s">
        <v>356</v>
      </c>
      <c r="C38" s="142" t="s">
        <v>426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39315</v>
      </c>
      <c r="L38" s="141">
        <f t="shared" si="6"/>
        <v>533112</v>
      </c>
      <c r="M38" s="141">
        <f t="shared" si="7"/>
        <v>107878</v>
      </c>
      <c r="N38" s="141">
        <v>68650</v>
      </c>
      <c r="O38" s="141">
        <v>19614</v>
      </c>
      <c r="P38" s="141">
        <v>9807</v>
      </c>
      <c r="Q38" s="141">
        <v>9807</v>
      </c>
      <c r="R38" s="141">
        <f t="shared" si="8"/>
        <v>56069</v>
      </c>
      <c r="S38" s="141">
        <v>0</v>
      </c>
      <c r="T38" s="141">
        <v>56069</v>
      </c>
      <c r="U38" s="141">
        <v>0</v>
      </c>
      <c r="V38" s="141">
        <v>0</v>
      </c>
      <c r="W38" s="141">
        <f t="shared" si="9"/>
        <v>368932</v>
      </c>
      <c r="X38" s="141">
        <v>266757</v>
      </c>
      <c r="Y38" s="141">
        <v>98608</v>
      </c>
      <c r="Z38" s="141">
        <v>3567</v>
      </c>
      <c r="AA38" s="141">
        <v>0</v>
      </c>
      <c r="AB38" s="141">
        <v>526544</v>
      </c>
      <c r="AC38" s="141">
        <v>233</v>
      </c>
      <c r="AD38" s="141">
        <v>16416</v>
      </c>
      <c r="AE38" s="141">
        <f t="shared" si="10"/>
        <v>549528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31244</v>
      </c>
      <c r="AO38" s="141">
        <f t="shared" si="14"/>
        <v>9807</v>
      </c>
      <c r="AP38" s="141">
        <v>9807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21437</v>
      </c>
      <c r="AZ38" s="141">
        <v>21437</v>
      </c>
      <c r="BA38" s="141">
        <v>0</v>
      </c>
      <c r="BB38" s="141">
        <v>0</v>
      </c>
      <c r="BC38" s="141">
        <v>0</v>
      </c>
      <c r="BD38" s="141">
        <v>64787</v>
      </c>
      <c r="BE38" s="141">
        <v>0</v>
      </c>
      <c r="BF38" s="141">
        <v>336</v>
      </c>
      <c r="BG38" s="141">
        <f t="shared" si="17"/>
        <v>31580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39315</v>
      </c>
      <c r="BP38" s="141">
        <f t="shared" si="26"/>
        <v>564356</v>
      </c>
      <c r="BQ38" s="141">
        <f t="shared" si="27"/>
        <v>117685</v>
      </c>
      <c r="BR38" s="141">
        <f t="shared" si="28"/>
        <v>78457</v>
      </c>
      <c r="BS38" s="141">
        <f t="shared" si="29"/>
        <v>19614</v>
      </c>
      <c r="BT38" s="141">
        <f t="shared" si="30"/>
        <v>9807</v>
      </c>
      <c r="BU38" s="141">
        <f t="shared" si="31"/>
        <v>9807</v>
      </c>
      <c r="BV38" s="141">
        <f t="shared" si="32"/>
        <v>56069</v>
      </c>
      <c r="BW38" s="141">
        <f t="shared" si="33"/>
        <v>0</v>
      </c>
      <c r="BX38" s="141">
        <f t="shared" si="34"/>
        <v>56069</v>
      </c>
      <c r="BY38" s="141">
        <f t="shared" si="35"/>
        <v>0</v>
      </c>
      <c r="BZ38" s="141">
        <f t="shared" si="36"/>
        <v>0</v>
      </c>
      <c r="CA38" s="141">
        <f t="shared" si="37"/>
        <v>390369</v>
      </c>
      <c r="CB38" s="141">
        <f t="shared" si="38"/>
        <v>288194</v>
      </c>
      <c r="CC38" s="141">
        <f t="shared" si="39"/>
        <v>98608</v>
      </c>
      <c r="CD38" s="141">
        <f t="shared" si="40"/>
        <v>3567</v>
      </c>
      <c r="CE38" s="141">
        <f t="shared" si="41"/>
        <v>0</v>
      </c>
      <c r="CF38" s="141">
        <f t="shared" si="42"/>
        <v>591331</v>
      </c>
      <c r="CG38" s="141">
        <f t="shared" si="43"/>
        <v>233</v>
      </c>
      <c r="CH38" s="141">
        <f t="shared" si="44"/>
        <v>16752</v>
      </c>
      <c r="CI38" s="141">
        <f t="shared" si="45"/>
        <v>581108</v>
      </c>
    </row>
    <row r="39" spans="1:87" ht="12" customHeight="1">
      <c r="A39" s="142" t="s">
        <v>89</v>
      </c>
      <c r="B39" s="140" t="s">
        <v>357</v>
      </c>
      <c r="C39" s="142" t="s">
        <v>427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330772</v>
      </c>
      <c r="M39" s="141">
        <f t="shared" si="7"/>
        <v>168175</v>
      </c>
      <c r="N39" s="141">
        <v>32498</v>
      </c>
      <c r="O39" s="141">
        <v>135677</v>
      </c>
      <c r="P39" s="141">
        <v>0</v>
      </c>
      <c r="Q39" s="141">
        <v>0</v>
      </c>
      <c r="R39" s="141">
        <f t="shared" si="8"/>
        <v>9283</v>
      </c>
      <c r="S39" s="141">
        <v>9283</v>
      </c>
      <c r="T39" s="141">
        <v>0</v>
      </c>
      <c r="U39" s="141">
        <v>0</v>
      </c>
      <c r="V39" s="141">
        <v>0</v>
      </c>
      <c r="W39" s="141">
        <f t="shared" si="9"/>
        <v>153314</v>
      </c>
      <c r="X39" s="141">
        <v>153314</v>
      </c>
      <c r="Y39" s="141">
        <v>0</v>
      </c>
      <c r="Z39" s="141">
        <v>0</v>
      </c>
      <c r="AA39" s="141">
        <v>0</v>
      </c>
      <c r="AB39" s="141">
        <v>660268</v>
      </c>
      <c r="AC39" s="141">
        <v>0</v>
      </c>
      <c r="AD39" s="141">
        <v>30795</v>
      </c>
      <c r="AE39" s="141">
        <f t="shared" si="10"/>
        <v>361567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84796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330772</v>
      </c>
      <c r="BQ39" s="141">
        <f t="shared" si="27"/>
        <v>168175</v>
      </c>
      <c r="BR39" s="141">
        <f t="shared" si="28"/>
        <v>32498</v>
      </c>
      <c r="BS39" s="141">
        <f t="shared" si="29"/>
        <v>135677</v>
      </c>
      <c r="BT39" s="141">
        <f t="shared" si="30"/>
        <v>0</v>
      </c>
      <c r="BU39" s="141">
        <f t="shared" si="31"/>
        <v>0</v>
      </c>
      <c r="BV39" s="141">
        <f t="shared" si="32"/>
        <v>9283</v>
      </c>
      <c r="BW39" s="141">
        <f t="shared" si="33"/>
        <v>9283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153314</v>
      </c>
      <c r="CB39" s="141">
        <f t="shared" si="38"/>
        <v>153314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745064</v>
      </c>
      <c r="CG39" s="141">
        <f t="shared" si="43"/>
        <v>0</v>
      </c>
      <c r="CH39" s="141">
        <f t="shared" si="44"/>
        <v>30795</v>
      </c>
      <c r="CI39" s="141">
        <f t="shared" si="45"/>
        <v>361567</v>
      </c>
    </row>
    <row r="40" spans="1:87" ht="12" customHeight="1">
      <c r="A40" s="142" t="s">
        <v>89</v>
      </c>
      <c r="B40" s="140" t="s">
        <v>358</v>
      </c>
      <c r="C40" s="142" t="s">
        <v>428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56306</v>
      </c>
      <c r="L40" s="141">
        <f t="shared" si="6"/>
        <v>655912</v>
      </c>
      <c r="M40" s="141">
        <f t="shared" si="7"/>
        <v>65708</v>
      </c>
      <c r="N40" s="141">
        <v>65708</v>
      </c>
      <c r="O40" s="141">
        <v>0</v>
      </c>
      <c r="P40" s="141">
        <v>0</v>
      </c>
      <c r="Q40" s="141">
        <v>0</v>
      </c>
      <c r="R40" s="141">
        <f t="shared" si="8"/>
        <v>3311</v>
      </c>
      <c r="S40" s="141">
        <v>0</v>
      </c>
      <c r="T40" s="141">
        <v>0</v>
      </c>
      <c r="U40" s="141">
        <v>3311</v>
      </c>
      <c r="V40" s="141">
        <v>0</v>
      </c>
      <c r="W40" s="141">
        <f t="shared" si="9"/>
        <v>583229</v>
      </c>
      <c r="X40" s="141">
        <v>420836</v>
      </c>
      <c r="Y40" s="141">
        <v>153687</v>
      </c>
      <c r="Z40" s="141">
        <v>7003</v>
      </c>
      <c r="AA40" s="141">
        <v>1703</v>
      </c>
      <c r="AB40" s="141">
        <v>754107</v>
      </c>
      <c r="AC40" s="141">
        <v>3664</v>
      </c>
      <c r="AD40" s="141">
        <v>35444</v>
      </c>
      <c r="AE40" s="141">
        <f t="shared" si="10"/>
        <v>691356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41605</v>
      </c>
      <c r="AO40" s="141">
        <f t="shared" si="14"/>
        <v>8213</v>
      </c>
      <c r="AP40" s="141">
        <v>8213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33392</v>
      </c>
      <c r="AZ40" s="141">
        <v>33392</v>
      </c>
      <c r="BA40" s="141">
        <v>0</v>
      </c>
      <c r="BB40" s="141">
        <v>0</v>
      </c>
      <c r="BC40" s="141">
        <v>0</v>
      </c>
      <c r="BD40" s="141">
        <v>70813</v>
      </c>
      <c r="BE40" s="141">
        <v>0</v>
      </c>
      <c r="BF40" s="141">
        <v>536</v>
      </c>
      <c r="BG40" s="141">
        <f t="shared" si="17"/>
        <v>42141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56306</v>
      </c>
      <c r="BP40" s="141">
        <f t="shared" si="26"/>
        <v>697517</v>
      </c>
      <c r="BQ40" s="141">
        <f t="shared" si="27"/>
        <v>73921</v>
      </c>
      <c r="BR40" s="141">
        <f t="shared" si="28"/>
        <v>73921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3311</v>
      </c>
      <c r="BW40" s="141">
        <f t="shared" si="33"/>
        <v>0</v>
      </c>
      <c r="BX40" s="141">
        <f t="shared" si="34"/>
        <v>0</v>
      </c>
      <c r="BY40" s="141">
        <f t="shared" si="35"/>
        <v>3311</v>
      </c>
      <c r="BZ40" s="141">
        <f t="shared" si="36"/>
        <v>0</v>
      </c>
      <c r="CA40" s="141">
        <f t="shared" si="37"/>
        <v>616621</v>
      </c>
      <c r="CB40" s="141">
        <f t="shared" si="38"/>
        <v>454228</v>
      </c>
      <c r="CC40" s="141">
        <f t="shared" si="39"/>
        <v>153687</v>
      </c>
      <c r="CD40" s="141">
        <f t="shared" si="40"/>
        <v>7003</v>
      </c>
      <c r="CE40" s="141">
        <f t="shared" si="41"/>
        <v>1703</v>
      </c>
      <c r="CF40" s="141">
        <f t="shared" si="42"/>
        <v>824920</v>
      </c>
      <c r="CG40" s="141">
        <f t="shared" si="43"/>
        <v>3664</v>
      </c>
      <c r="CH40" s="141">
        <f t="shared" si="44"/>
        <v>35980</v>
      </c>
      <c r="CI40" s="141">
        <f t="shared" si="45"/>
        <v>733497</v>
      </c>
    </row>
    <row r="41" spans="1:87" ht="12" customHeight="1">
      <c r="A41" s="142" t="s">
        <v>89</v>
      </c>
      <c r="B41" s="140" t="s">
        <v>359</v>
      </c>
      <c r="C41" s="142" t="s">
        <v>429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13774</v>
      </c>
      <c r="L41" s="141">
        <f t="shared" si="6"/>
        <v>43236</v>
      </c>
      <c r="M41" s="141">
        <f t="shared" si="7"/>
        <v>43236</v>
      </c>
      <c r="N41" s="141">
        <v>43236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388771</v>
      </c>
      <c r="AC41" s="141">
        <v>0</v>
      </c>
      <c r="AD41" s="141">
        <v>0</v>
      </c>
      <c r="AE41" s="141">
        <f t="shared" si="10"/>
        <v>43236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9491</v>
      </c>
      <c r="AO41" s="141">
        <f t="shared" si="14"/>
        <v>9491</v>
      </c>
      <c r="AP41" s="141">
        <v>9491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91400</v>
      </c>
      <c r="BE41" s="141">
        <v>0</v>
      </c>
      <c r="BF41" s="141">
        <v>0</v>
      </c>
      <c r="BG41" s="141">
        <f t="shared" si="17"/>
        <v>9491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13774</v>
      </c>
      <c r="BP41" s="141">
        <f t="shared" si="26"/>
        <v>52727</v>
      </c>
      <c r="BQ41" s="141">
        <f t="shared" si="27"/>
        <v>52727</v>
      </c>
      <c r="BR41" s="141">
        <f t="shared" si="28"/>
        <v>52727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0</v>
      </c>
      <c r="CB41" s="141">
        <f t="shared" si="38"/>
        <v>0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480171</v>
      </c>
      <c r="CG41" s="141">
        <f t="shared" si="43"/>
        <v>0</v>
      </c>
      <c r="CH41" s="141">
        <f t="shared" si="44"/>
        <v>0</v>
      </c>
      <c r="CI41" s="141">
        <f t="shared" si="45"/>
        <v>52727</v>
      </c>
    </row>
    <row r="42" spans="1:87" ht="12" customHeight="1">
      <c r="A42" s="142" t="s">
        <v>89</v>
      </c>
      <c r="B42" s="140" t="s">
        <v>360</v>
      </c>
      <c r="C42" s="142" t="s">
        <v>430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1163372</v>
      </c>
      <c r="M42" s="141">
        <f t="shared" si="7"/>
        <v>237774</v>
      </c>
      <c r="N42" s="141">
        <v>117648</v>
      </c>
      <c r="O42" s="141">
        <v>120126</v>
      </c>
      <c r="P42" s="141">
        <v>0</v>
      </c>
      <c r="Q42" s="141">
        <v>0</v>
      </c>
      <c r="R42" s="141">
        <f t="shared" si="8"/>
        <v>231127</v>
      </c>
      <c r="S42" s="141">
        <v>8027</v>
      </c>
      <c r="T42" s="141">
        <v>208535</v>
      </c>
      <c r="U42" s="141">
        <v>14565</v>
      </c>
      <c r="V42" s="141">
        <v>0</v>
      </c>
      <c r="W42" s="141">
        <f t="shared" si="9"/>
        <v>694471</v>
      </c>
      <c r="X42" s="141">
        <v>266106</v>
      </c>
      <c r="Y42" s="141">
        <v>329268</v>
      </c>
      <c r="Z42" s="141">
        <v>99097</v>
      </c>
      <c r="AA42" s="141">
        <v>0</v>
      </c>
      <c r="AB42" s="141">
        <v>0</v>
      </c>
      <c r="AC42" s="141">
        <v>0</v>
      </c>
      <c r="AD42" s="141">
        <v>0</v>
      </c>
      <c r="AE42" s="141">
        <f t="shared" si="10"/>
        <v>1163372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5324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134167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5324</v>
      </c>
      <c r="BP42" s="141">
        <f t="shared" si="26"/>
        <v>1163372</v>
      </c>
      <c r="BQ42" s="141">
        <f t="shared" si="27"/>
        <v>237774</v>
      </c>
      <c r="BR42" s="141">
        <f t="shared" si="28"/>
        <v>117648</v>
      </c>
      <c r="BS42" s="141">
        <f t="shared" si="29"/>
        <v>120126</v>
      </c>
      <c r="BT42" s="141">
        <f t="shared" si="30"/>
        <v>0</v>
      </c>
      <c r="BU42" s="141">
        <f t="shared" si="31"/>
        <v>0</v>
      </c>
      <c r="BV42" s="141">
        <f t="shared" si="32"/>
        <v>231127</v>
      </c>
      <c r="BW42" s="141">
        <f t="shared" si="33"/>
        <v>8027</v>
      </c>
      <c r="BX42" s="141">
        <f t="shared" si="34"/>
        <v>208535</v>
      </c>
      <c r="BY42" s="141">
        <f t="shared" si="35"/>
        <v>14565</v>
      </c>
      <c r="BZ42" s="141">
        <f t="shared" si="36"/>
        <v>0</v>
      </c>
      <c r="CA42" s="141">
        <f t="shared" si="37"/>
        <v>694471</v>
      </c>
      <c r="CB42" s="141">
        <f t="shared" si="38"/>
        <v>266106</v>
      </c>
      <c r="CC42" s="141">
        <f t="shared" si="39"/>
        <v>329268</v>
      </c>
      <c r="CD42" s="141">
        <f t="shared" si="40"/>
        <v>99097</v>
      </c>
      <c r="CE42" s="141">
        <f t="shared" si="41"/>
        <v>0</v>
      </c>
      <c r="CF42" s="141">
        <f t="shared" si="42"/>
        <v>134167</v>
      </c>
      <c r="CG42" s="141">
        <f t="shared" si="43"/>
        <v>0</v>
      </c>
      <c r="CH42" s="141">
        <f t="shared" si="44"/>
        <v>0</v>
      </c>
      <c r="CI42" s="141">
        <f t="shared" si="45"/>
        <v>1163372</v>
      </c>
    </row>
    <row r="43" spans="1:87" ht="12" customHeight="1">
      <c r="A43" s="142" t="s">
        <v>89</v>
      </c>
      <c r="B43" s="140" t="s">
        <v>361</v>
      </c>
      <c r="C43" s="142" t="s">
        <v>431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f t="shared" si="6"/>
        <v>585521</v>
      </c>
      <c r="M43" s="141">
        <f t="shared" si="7"/>
        <v>35974</v>
      </c>
      <c r="N43" s="141">
        <v>30474</v>
      </c>
      <c r="O43" s="141">
        <v>5500</v>
      </c>
      <c r="P43" s="141">
        <v>0</v>
      </c>
      <c r="Q43" s="141">
        <v>0</v>
      </c>
      <c r="R43" s="141">
        <f t="shared" si="8"/>
        <v>6738</v>
      </c>
      <c r="S43" s="141">
        <v>0</v>
      </c>
      <c r="T43" s="141">
        <v>5650</v>
      </c>
      <c r="U43" s="141">
        <v>1088</v>
      </c>
      <c r="V43" s="141">
        <v>0</v>
      </c>
      <c r="W43" s="141">
        <f t="shared" si="9"/>
        <v>541002</v>
      </c>
      <c r="X43" s="141">
        <v>116205</v>
      </c>
      <c r="Y43" s="141">
        <v>384797</v>
      </c>
      <c r="Z43" s="141">
        <v>6633</v>
      </c>
      <c r="AA43" s="141">
        <v>33367</v>
      </c>
      <c r="AB43" s="141">
        <v>0</v>
      </c>
      <c r="AC43" s="141">
        <v>1807</v>
      </c>
      <c r="AD43" s="141">
        <v>25814</v>
      </c>
      <c r="AE43" s="141">
        <f t="shared" si="10"/>
        <v>611335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145770</v>
      </c>
      <c r="AO43" s="141">
        <f t="shared" si="14"/>
        <v>14390</v>
      </c>
      <c r="AP43" s="141">
        <v>14390</v>
      </c>
      <c r="AQ43" s="141">
        <v>0</v>
      </c>
      <c r="AR43" s="141">
        <v>0</v>
      </c>
      <c r="AS43" s="141">
        <v>0</v>
      </c>
      <c r="AT43" s="141">
        <f t="shared" si="15"/>
        <v>82070</v>
      </c>
      <c r="AU43" s="141">
        <v>0</v>
      </c>
      <c r="AV43" s="141">
        <v>82070</v>
      </c>
      <c r="AW43" s="141">
        <v>0</v>
      </c>
      <c r="AX43" s="141">
        <v>0</v>
      </c>
      <c r="AY43" s="141">
        <f t="shared" si="16"/>
        <v>46368</v>
      </c>
      <c r="AZ43" s="141">
        <v>0</v>
      </c>
      <c r="BA43" s="141">
        <v>46368</v>
      </c>
      <c r="BB43" s="141">
        <v>0</v>
      </c>
      <c r="BC43" s="141">
        <v>0</v>
      </c>
      <c r="BD43" s="141">
        <v>0</v>
      </c>
      <c r="BE43" s="141">
        <v>2942</v>
      </c>
      <c r="BF43" s="141">
        <v>845</v>
      </c>
      <c r="BG43" s="141">
        <f t="shared" si="17"/>
        <v>146615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731291</v>
      </c>
      <c r="BQ43" s="141">
        <f t="shared" si="27"/>
        <v>50364</v>
      </c>
      <c r="BR43" s="141">
        <f t="shared" si="28"/>
        <v>44864</v>
      </c>
      <c r="BS43" s="141">
        <f t="shared" si="29"/>
        <v>5500</v>
      </c>
      <c r="BT43" s="141">
        <f t="shared" si="30"/>
        <v>0</v>
      </c>
      <c r="BU43" s="141">
        <f t="shared" si="31"/>
        <v>0</v>
      </c>
      <c r="BV43" s="141">
        <f t="shared" si="32"/>
        <v>88808</v>
      </c>
      <c r="BW43" s="141">
        <f t="shared" si="33"/>
        <v>0</v>
      </c>
      <c r="BX43" s="141">
        <f t="shared" si="34"/>
        <v>87720</v>
      </c>
      <c r="BY43" s="141">
        <f t="shared" si="35"/>
        <v>1088</v>
      </c>
      <c r="BZ43" s="141">
        <f t="shared" si="36"/>
        <v>0</v>
      </c>
      <c r="CA43" s="141">
        <f t="shared" si="37"/>
        <v>587370</v>
      </c>
      <c r="CB43" s="141">
        <f t="shared" si="38"/>
        <v>116205</v>
      </c>
      <c r="CC43" s="141">
        <f t="shared" si="39"/>
        <v>431165</v>
      </c>
      <c r="CD43" s="141">
        <f t="shared" si="40"/>
        <v>6633</v>
      </c>
      <c r="CE43" s="141">
        <f t="shared" si="41"/>
        <v>33367</v>
      </c>
      <c r="CF43" s="141">
        <f t="shared" si="42"/>
        <v>0</v>
      </c>
      <c r="CG43" s="141">
        <f t="shared" si="43"/>
        <v>4749</v>
      </c>
      <c r="CH43" s="141">
        <f t="shared" si="44"/>
        <v>26659</v>
      </c>
      <c r="CI43" s="141">
        <f t="shared" si="45"/>
        <v>757950</v>
      </c>
    </row>
    <row r="44" spans="1:87" ht="12" customHeight="1">
      <c r="A44" s="142" t="s">
        <v>89</v>
      </c>
      <c r="B44" s="140" t="s">
        <v>362</v>
      </c>
      <c r="C44" s="142" t="s">
        <v>432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5200</v>
      </c>
      <c r="M44" s="141">
        <f t="shared" si="7"/>
        <v>5200</v>
      </c>
      <c r="N44" s="141">
        <v>5200</v>
      </c>
      <c r="O44" s="141">
        <v>0</v>
      </c>
      <c r="P44" s="141">
        <v>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484154</v>
      </c>
      <c r="AC44" s="141">
        <v>0</v>
      </c>
      <c r="AD44" s="141">
        <v>0</v>
      </c>
      <c r="AE44" s="141">
        <f t="shared" si="10"/>
        <v>5200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4200</v>
      </c>
      <c r="AO44" s="141">
        <f t="shared" si="14"/>
        <v>4200</v>
      </c>
      <c r="AP44" s="141">
        <v>4200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107707</v>
      </c>
      <c r="BE44" s="141">
        <v>0</v>
      </c>
      <c r="BF44" s="141">
        <v>0</v>
      </c>
      <c r="BG44" s="141">
        <f t="shared" si="17"/>
        <v>4200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9400</v>
      </c>
      <c r="BQ44" s="141">
        <f t="shared" si="27"/>
        <v>9400</v>
      </c>
      <c r="BR44" s="141">
        <f t="shared" si="28"/>
        <v>9400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0</v>
      </c>
      <c r="CA44" s="141">
        <f t="shared" si="37"/>
        <v>0</v>
      </c>
      <c r="CB44" s="141">
        <f t="shared" si="38"/>
        <v>0</v>
      </c>
      <c r="CC44" s="141">
        <f t="shared" si="39"/>
        <v>0</v>
      </c>
      <c r="CD44" s="141">
        <f t="shared" si="40"/>
        <v>0</v>
      </c>
      <c r="CE44" s="141">
        <f t="shared" si="41"/>
        <v>0</v>
      </c>
      <c r="CF44" s="141">
        <f t="shared" si="42"/>
        <v>591861</v>
      </c>
      <c r="CG44" s="141">
        <f t="shared" si="43"/>
        <v>0</v>
      </c>
      <c r="CH44" s="141">
        <f t="shared" si="44"/>
        <v>0</v>
      </c>
      <c r="CI44" s="141">
        <f t="shared" si="45"/>
        <v>9400</v>
      </c>
    </row>
    <row r="45" spans="1:87" ht="12" customHeight="1">
      <c r="A45" s="142" t="s">
        <v>89</v>
      </c>
      <c r="B45" s="140" t="s">
        <v>363</v>
      </c>
      <c r="C45" s="142" t="s">
        <v>433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876752</v>
      </c>
      <c r="M45" s="141">
        <f t="shared" si="7"/>
        <v>63500</v>
      </c>
      <c r="N45" s="141">
        <v>42357</v>
      </c>
      <c r="O45" s="141">
        <v>0</v>
      </c>
      <c r="P45" s="141">
        <v>14085</v>
      </c>
      <c r="Q45" s="141">
        <v>7058</v>
      </c>
      <c r="R45" s="141">
        <f t="shared" si="8"/>
        <v>6077</v>
      </c>
      <c r="S45" s="141">
        <v>1026</v>
      </c>
      <c r="T45" s="141">
        <v>1535</v>
      </c>
      <c r="U45" s="141">
        <v>3516</v>
      </c>
      <c r="V45" s="141">
        <v>0</v>
      </c>
      <c r="W45" s="141">
        <f t="shared" si="9"/>
        <v>807175</v>
      </c>
      <c r="X45" s="141">
        <v>121256</v>
      </c>
      <c r="Y45" s="141">
        <v>665796</v>
      </c>
      <c r="Z45" s="141">
        <v>18756</v>
      </c>
      <c r="AA45" s="141">
        <v>1367</v>
      </c>
      <c r="AB45" s="141">
        <v>0</v>
      </c>
      <c r="AC45" s="141">
        <v>0</v>
      </c>
      <c r="AD45" s="141">
        <v>26424</v>
      </c>
      <c r="AE45" s="141">
        <f t="shared" si="10"/>
        <v>903176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7059</v>
      </c>
      <c r="AO45" s="141">
        <f t="shared" si="14"/>
        <v>7059</v>
      </c>
      <c r="AP45" s="141">
        <v>7059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107146</v>
      </c>
      <c r="BE45" s="141">
        <v>0</v>
      </c>
      <c r="BF45" s="141">
        <v>2790</v>
      </c>
      <c r="BG45" s="141">
        <f t="shared" si="17"/>
        <v>9849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883811</v>
      </c>
      <c r="BQ45" s="141">
        <f t="shared" si="27"/>
        <v>70559</v>
      </c>
      <c r="BR45" s="141">
        <f t="shared" si="28"/>
        <v>49416</v>
      </c>
      <c r="BS45" s="141">
        <f t="shared" si="29"/>
        <v>0</v>
      </c>
      <c r="BT45" s="141">
        <f t="shared" si="30"/>
        <v>14085</v>
      </c>
      <c r="BU45" s="141">
        <f t="shared" si="31"/>
        <v>7058</v>
      </c>
      <c r="BV45" s="141">
        <f t="shared" si="32"/>
        <v>6077</v>
      </c>
      <c r="BW45" s="141">
        <f t="shared" si="33"/>
        <v>1026</v>
      </c>
      <c r="BX45" s="141">
        <f t="shared" si="34"/>
        <v>1535</v>
      </c>
      <c r="BY45" s="141">
        <f t="shared" si="35"/>
        <v>3516</v>
      </c>
      <c r="BZ45" s="141">
        <f t="shared" si="36"/>
        <v>0</v>
      </c>
      <c r="CA45" s="141">
        <f t="shared" si="37"/>
        <v>807175</v>
      </c>
      <c r="CB45" s="141">
        <f t="shared" si="38"/>
        <v>121256</v>
      </c>
      <c r="CC45" s="141">
        <f t="shared" si="39"/>
        <v>665796</v>
      </c>
      <c r="CD45" s="141">
        <f t="shared" si="40"/>
        <v>18756</v>
      </c>
      <c r="CE45" s="141">
        <f t="shared" si="41"/>
        <v>1367</v>
      </c>
      <c r="CF45" s="141">
        <f t="shared" si="42"/>
        <v>107146</v>
      </c>
      <c r="CG45" s="141">
        <f t="shared" si="43"/>
        <v>0</v>
      </c>
      <c r="CH45" s="141">
        <f t="shared" si="44"/>
        <v>29214</v>
      </c>
      <c r="CI45" s="141">
        <f t="shared" si="45"/>
        <v>913025</v>
      </c>
    </row>
    <row r="46" spans="1:87" ht="12" customHeight="1">
      <c r="A46" s="142" t="s">
        <v>89</v>
      </c>
      <c r="B46" s="140" t="s">
        <v>364</v>
      </c>
      <c r="C46" s="142" t="s">
        <v>434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30229</v>
      </c>
      <c r="L46" s="141">
        <f t="shared" si="6"/>
        <v>368765</v>
      </c>
      <c r="M46" s="141">
        <f t="shared" si="7"/>
        <v>135179</v>
      </c>
      <c r="N46" s="141">
        <v>58823</v>
      </c>
      <c r="O46" s="141">
        <v>51872</v>
      </c>
      <c r="P46" s="141">
        <v>16646</v>
      </c>
      <c r="Q46" s="141">
        <v>7838</v>
      </c>
      <c r="R46" s="141">
        <f t="shared" si="8"/>
        <v>23323</v>
      </c>
      <c r="S46" s="141">
        <v>3535</v>
      </c>
      <c r="T46" s="141">
        <v>19788</v>
      </c>
      <c r="U46" s="141">
        <v>0</v>
      </c>
      <c r="V46" s="141">
        <v>0</v>
      </c>
      <c r="W46" s="141">
        <f t="shared" si="9"/>
        <v>210263</v>
      </c>
      <c r="X46" s="141">
        <v>122378</v>
      </c>
      <c r="Y46" s="141">
        <v>75234</v>
      </c>
      <c r="Z46" s="141">
        <v>7840</v>
      </c>
      <c r="AA46" s="141">
        <v>4811</v>
      </c>
      <c r="AB46" s="141">
        <v>404858</v>
      </c>
      <c r="AC46" s="141">
        <v>0</v>
      </c>
      <c r="AD46" s="141">
        <v>10532</v>
      </c>
      <c r="AE46" s="141">
        <f t="shared" si="10"/>
        <v>379297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16874</v>
      </c>
      <c r="AO46" s="141">
        <f t="shared" si="14"/>
        <v>6350</v>
      </c>
      <c r="AP46" s="141">
        <v>6350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10524</v>
      </c>
      <c r="AZ46" s="141">
        <v>10290</v>
      </c>
      <c r="BA46" s="141">
        <v>0</v>
      </c>
      <c r="BB46" s="141">
        <v>0</v>
      </c>
      <c r="BC46" s="141">
        <v>234</v>
      </c>
      <c r="BD46" s="141">
        <v>36603</v>
      </c>
      <c r="BE46" s="141">
        <v>0</v>
      </c>
      <c r="BF46" s="141">
        <v>149</v>
      </c>
      <c r="BG46" s="141">
        <f t="shared" si="17"/>
        <v>17023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30229</v>
      </c>
      <c r="BP46" s="141">
        <f t="shared" si="26"/>
        <v>385639</v>
      </c>
      <c r="BQ46" s="141">
        <f t="shared" si="27"/>
        <v>141529</v>
      </c>
      <c r="BR46" s="141">
        <f t="shared" si="28"/>
        <v>65173</v>
      </c>
      <c r="BS46" s="141">
        <f t="shared" si="29"/>
        <v>51872</v>
      </c>
      <c r="BT46" s="141">
        <f t="shared" si="30"/>
        <v>16646</v>
      </c>
      <c r="BU46" s="141">
        <f t="shared" si="31"/>
        <v>7838</v>
      </c>
      <c r="BV46" s="141">
        <f t="shared" si="32"/>
        <v>23323</v>
      </c>
      <c r="BW46" s="141">
        <f t="shared" si="33"/>
        <v>3535</v>
      </c>
      <c r="BX46" s="141">
        <f t="shared" si="34"/>
        <v>19788</v>
      </c>
      <c r="BY46" s="141">
        <f t="shared" si="35"/>
        <v>0</v>
      </c>
      <c r="BZ46" s="141">
        <f t="shared" si="36"/>
        <v>0</v>
      </c>
      <c r="CA46" s="141">
        <f t="shared" si="37"/>
        <v>220787</v>
      </c>
      <c r="CB46" s="141">
        <f t="shared" si="38"/>
        <v>132668</v>
      </c>
      <c r="CC46" s="141">
        <f t="shared" si="39"/>
        <v>75234</v>
      </c>
      <c r="CD46" s="141">
        <f t="shared" si="40"/>
        <v>7840</v>
      </c>
      <c r="CE46" s="141">
        <f t="shared" si="41"/>
        <v>5045</v>
      </c>
      <c r="CF46" s="141">
        <f t="shared" si="42"/>
        <v>441461</v>
      </c>
      <c r="CG46" s="141">
        <f t="shared" si="43"/>
        <v>0</v>
      </c>
      <c r="CH46" s="141">
        <f t="shared" si="44"/>
        <v>10681</v>
      </c>
      <c r="CI46" s="141">
        <f t="shared" si="45"/>
        <v>396320</v>
      </c>
    </row>
    <row r="47" spans="1:87" ht="12" customHeight="1">
      <c r="A47" s="142" t="s">
        <v>89</v>
      </c>
      <c r="B47" s="140" t="s">
        <v>365</v>
      </c>
      <c r="C47" s="142" t="s">
        <v>435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f t="shared" si="6"/>
        <v>1615679</v>
      </c>
      <c r="M47" s="141">
        <f t="shared" si="7"/>
        <v>66067</v>
      </c>
      <c r="N47" s="141">
        <v>49033</v>
      </c>
      <c r="O47" s="141">
        <v>0</v>
      </c>
      <c r="P47" s="141">
        <v>17034</v>
      </c>
      <c r="Q47" s="141">
        <v>0</v>
      </c>
      <c r="R47" s="141">
        <f t="shared" si="8"/>
        <v>343761</v>
      </c>
      <c r="S47" s="141">
        <v>0</v>
      </c>
      <c r="T47" s="141">
        <v>342686</v>
      </c>
      <c r="U47" s="141">
        <v>1075</v>
      </c>
      <c r="V47" s="141">
        <v>0</v>
      </c>
      <c r="W47" s="141">
        <f t="shared" si="9"/>
        <v>1202438</v>
      </c>
      <c r="X47" s="141">
        <v>545589</v>
      </c>
      <c r="Y47" s="141">
        <v>588024</v>
      </c>
      <c r="Z47" s="141">
        <v>68825</v>
      </c>
      <c r="AA47" s="141">
        <v>0</v>
      </c>
      <c r="AB47" s="141">
        <v>0</v>
      </c>
      <c r="AC47" s="141">
        <v>3413</v>
      </c>
      <c r="AD47" s="141">
        <v>54501</v>
      </c>
      <c r="AE47" s="141">
        <f t="shared" si="10"/>
        <v>1670180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96112</v>
      </c>
      <c r="BE47" s="141">
        <v>0</v>
      </c>
      <c r="BF47" s="141">
        <v>0</v>
      </c>
      <c r="BG47" s="141">
        <f t="shared" si="17"/>
        <v>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1615679</v>
      </c>
      <c r="BQ47" s="141">
        <f t="shared" si="27"/>
        <v>66067</v>
      </c>
      <c r="BR47" s="141">
        <f t="shared" si="28"/>
        <v>49033</v>
      </c>
      <c r="BS47" s="141">
        <f t="shared" si="29"/>
        <v>0</v>
      </c>
      <c r="BT47" s="141">
        <f t="shared" si="30"/>
        <v>17034</v>
      </c>
      <c r="BU47" s="141">
        <f t="shared" si="31"/>
        <v>0</v>
      </c>
      <c r="BV47" s="141">
        <f t="shared" si="32"/>
        <v>343761</v>
      </c>
      <c r="BW47" s="141">
        <f t="shared" si="33"/>
        <v>0</v>
      </c>
      <c r="BX47" s="141">
        <f t="shared" si="34"/>
        <v>342686</v>
      </c>
      <c r="BY47" s="141">
        <f t="shared" si="35"/>
        <v>1075</v>
      </c>
      <c r="BZ47" s="141">
        <f t="shared" si="36"/>
        <v>0</v>
      </c>
      <c r="CA47" s="141">
        <f t="shared" si="37"/>
        <v>1202438</v>
      </c>
      <c r="CB47" s="141">
        <f t="shared" si="38"/>
        <v>545589</v>
      </c>
      <c r="CC47" s="141">
        <f t="shared" si="39"/>
        <v>588024</v>
      </c>
      <c r="CD47" s="141">
        <f t="shared" si="40"/>
        <v>68825</v>
      </c>
      <c r="CE47" s="141">
        <f t="shared" si="41"/>
        <v>0</v>
      </c>
      <c r="CF47" s="141">
        <f t="shared" si="42"/>
        <v>96112</v>
      </c>
      <c r="CG47" s="141">
        <f t="shared" si="43"/>
        <v>3413</v>
      </c>
      <c r="CH47" s="141">
        <f t="shared" si="44"/>
        <v>54501</v>
      </c>
      <c r="CI47" s="141">
        <f t="shared" si="45"/>
        <v>1670180</v>
      </c>
    </row>
    <row r="48" spans="1:87" ht="12" customHeight="1">
      <c r="A48" s="142" t="s">
        <v>89</v>
      </c>
      <c r="B48" s="140" t="s">
        <v>366</v>
      </c>
      <c r="C48" s="142" t="s">
        <v>436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527328</v>
      </c>
      <c r="M48" s="141">
        <f t="shared" si="7"/>
        <v>59673</v>
      </c>
      <c r="N48" s="141">
        <v>59673</v>
      </c>
      <c r="O48" s="141">
        <v>0</v>
      </c>
      <c r="P48" s="141">
        <v>0</v>
      </c>
      <c r="Q48" s="141">
        <v>0</v>
      </c>
      <c r="R48" s="141">
        <f t="shared" si="8"/>
        <v>140747</v>
      </c>
      <c r="S48" s="141">
        <v>0</v>
      </c>
      <c r="T48" s="141">
        <v>140747</v>
      </c>
      <c r="U48" s="141">
        <v>0</v>
      </c>
      <c r="V48" s="141">
        <v>0</v>
      </c>
      <c r="W48" s="141">
        <f t="shared" si="9"/>
        <v>326908</v>
      </c>
      <c r="X48" s="141">
        <v>101294</v>
      </c>
      <c r="Y48" s="141">
        <v>133752</v>
      </c>
      <c r="Z48" s="141">
        <v>48272</v>
      </c>
      <c r="AA48" s="141">
        <v>43590</v>
      </c>
      <c r="AB48" s="141">
        <v>0</v>
      </c>
      <c r="AC48" s="141">
        <v>0</v>
      </c>
      <c r="AD48" s="141">
        <v>89138</v>
      </c>
      <c r="AE48" s="141">
        <f t="shared" si="10"/>
        <v>616466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12548</v>
      </c>
      <c r="AO48" s="141">
        <f t="shared" si="14"/>
        <v>4783</v>
      </c>
      <c r="AP48" s="141">
        <v>4783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7765</v>
      </c>
      <c r="AZ48" s="141">
        <v>7765</v>
      </c>
      <c r="BA48" s="141">
        <v>0</v>
      </c>
      <c r="BB48" s="141">
        <v>0</v>
      </c>
      <c r="BC48" s="141">
        <v>0</v>
      </c>
      <c r="BD48" s="141">
        <v>37614</v>
      </c>
      <c r="BE48" s="141">
        <v>0</v>
      </c>
      <c r="BF48" s="141">
        <v>0</v>
      </c>
      <c r="BG48" s="141">
        <f t="shared" si="17"/>
        <v>12548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539876</v>
      </c>
      <c r="BQ48" s="141">
        <f t="shared" si="27"/>
        <v>64456</v>
      </c>
      <c r="BR48" s="141">
        <f t="shared" si="28"/>
        <v>64456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140747</v>
      </c>
      <c r="BW48" s="141">
        <f t="shared" si="33"/>
        <v>0</v>
      </c>
      <c r="BX48" s="141">
        <f t="shared" si="34"/>
        <v>140747</v>
      </c>
      <c r="BY48" s="141">
        <f t="shared" si="35"/>
        <v>0</v>
      </c>
      <c r="BZ48" s="141">
        <f t="shared" si="36"/>
        <v>0</v>
      </c>
      <c r="CA48" s="141">
        <f t="shared" si="37"/>
        <v>334673</v>
      </c>
      <c r="CB48" s="141">
        <f t="shared" si="38"/>
        <v>109059</v>
      </c>
      <c r="CC48" s="141">
        <f t="shared" si="39"/>
        <v>133752</v>
      </c>
      <c r="CD48" s="141">
        <f t="shared" si="40"/>
        <v>48272</v>
      </c>
      <c r="CE48" s="141">
        <f t="shared" si="41"/>
        <v>43590</v>
      </c>
      <c r="CF48" s="141">
        <f t="shared" si="42"/>
        <v>37614</v>
      </c>
      <c r="CG48" s="141">
        <f t="shared" si="43"/>
        <v>0</v>
      </c>
      <c r="CH48" s="141">
        <f t="shared" si="44"/>
        <v>89138</v>
      </c>
      <c r="CI48" s="141">
        <f t="shared" si="45"/>
        <v>629014</v>
      </c>
    </row>
    <row r="49" spans="1:87" ht="12" customHeight="1">
      <c r="A49" s="142" t="s">
        <v>89</v>
      </c>
      <c r="B49" s="140" t="s">
        <v>367</v>
      </c>
      <c r="C49" s="142" t="s">
        <v>437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449980</v>
      </c>
      <c r="M49" s="141">
        <f t="shared" si="7"/>
        <v>91124</v>
      </c>
      <c r="N49" s="141">
        <v>84246</v>
      </c>
      <c r="O49" s="141">
        <v>0</v>
      </c>
      <c r="P49" s="141">
        <v>6878</v>
      </c>
      <c r="Q49" s="141">
        <v>0</v>
      </c>
      <c r="R49" s="141">
        <f t="shared" si="8"/>
        <v>27969</v>
      </c>
      <c r="S49" s="141">
        <v>0</v>
      </c>
      <c r="T49" s="141">
        <v>26465</v>
      </c>
      <c r="U49" s="141">
        <v>1504</v>
      </c>
      <c r="V49" s="141">
        <v>0</v>
      </c>
      <c r="W49" s="141">
        <f t="shared" si="9"/>
        <v>330887</v>
      </c>
      <c r="X49" s="141">
        <v>204059</v>
      </c>
      <c r="Y49" s="141">
        <v>114797</v>
      </c>
      <c r="Z49" s="141">
        <v>12031</v>
      </c>
      <c r="AA49" s="141">
        <v>0</v>
      </c>
      <c r="AB49" s="141">
        <v>0</v>
      </c>
      <c r="AC49" s="141">
        <v>0</v>
      </c>
      <c r="AD49" s="141">
        <v>0</v>
      </c>
      <c r="AE49" s="141">
        <f t="shared" si="10"/>
        <v>449980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33303</v>
      </c>
      <c r="BE49" s="141">
        <v>0</v>
      </c>
      <c r="BF49" s="141">
        <v>0</v>
      </c>
      <c r="BG49" s="141">
        <f t="shared" si="17"/>
        <v>0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449980</v>
      </c>
      <c r="BQ49" s="141">
        <f t="shared" si="27"/>
        <v>91124</v>
      </c>
      <c r="BR49" s="141">
        <f t="shared" si="28"/>
        <v>84246</v>
      </c>
      <c r="BS49" s="141">
        <f t="shared" si="29"/>
        <v>0</v>
      </c>
      <c r="BT49" s="141">
        <f t="shared" si="30"/>
        <v>6878</v>
      </c>
      <c r="BU49" s="141">
        <f t="shared" si="31"/>
        <v>0</v>
      </c>
      <c r="BV49" s="141">
        <f t="shared" si="32"/>
        <v>27969</v>
      </c>
      <c r="BW49" s="141">
        <f t="shared" si="33"/>
        <v>0</v>
      </c>
      <c r="BX49" s="141">
        <f t="shared" si="34"/>
        <v>26465</v>
      </c>
      <c r="BY49" s="141">
        <f t="shared" si="35"/>
        <v>1504</v>
      </c>
      <c r="BZ49" s="141">
        <f t="shared" si="36"/>
        <v>0</v>
      </c>
      <c r="CA49" s="141">
        <f t="shared" si="37"/>
        <v>330887</v>
      </c>
      <c r="CB49" s="141">
        <f t="shared" si="38"/>
        <v>204059</v>
      </c>
      <c r="CC49" s="141">
        <f t="shared" si="39"/>
        <v>114797</v>
      </c>
      <c r="CD49" s="141">
        <f t="shared" si="40"/>
        <v>12031</v>
      </c>
      <c r="CE49" s="141">
        <f t="shared" si="41"/>
        <v>0</v>
      </c>
      <c r="CF49" s="141">
        <f t="shared" si="42"/>
        <v>33303</v>
      </c>
      <c r="CG49" s="141">
        <f t="shared" si="43"/>
        <v>0</v>
      </c>
      <c r="CH49" s="141">
        <f t="shared" si="44"/>
        <v>0</v>
      </c>
      <c r="CI49" s="141">
        <f t="shared" si="45"/>
        <v>449980</v>
      </c>
    </row>
    <row r="50" spans="1:87" ht="12" customHeight="1">
      <c r="A50" s="142" t="s">
        <v>89</v>
      </c>
      <c r="B50" s="140" t="s">
        <v>368</v>
      </c>
      <c r="C50" s="142" t="s">
        <v>438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f t="shared" si="6"/>
        <v>14903</v>
      </c>
      <c r="M50" s="141">
        <f t="shared" si="7"/>
        <v>14646</v>
      </c>
      <c r="N50" s="141">
        <v>14646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257</v>
      </c>
      <c r="X50" s="141">
        <v>92</v>
      </c>
      <c r="Y50" s="141">
        <v>165</v>
      </c>
      <c r="Z50" s="141">
        <v>0</v>
      </c>
      <c r="AA50" s="141">
        <v>0</v>
      </c>
      <c r="AB50" s="141">
        <v>288089</v>
      </c>
      <c r="AC50" s="141">
        <v>0</v>
      </c>
      <c r="AD50" s="141">
        <v>0</v>
      </c>
      <c r="AE50" s="141">
        <f t="shared" si="10"/>
        <v>14903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2457</v>
      </c>
      <c r="AN50" s="141">
        <f t="shared" si="13"/>
        <v>6199</v>
      </c>
      <c r="AO50" s="141">
        <f t="shared" si="14"/>
        <v>6199</v>
      </c>
      <c r="AP50" s="141">
        <v>6199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67272</v>
      </c>
      <c r="BE50" s="141">
        <v>0</v>
      </c>
      <c r="BF50" s="141">
        <v>0</v>
      </c>
      <c r="BG50" s="141">
        <f t="shared" si="17"/>
        <v>6199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2457</v>
      </c>
      <c r="BP50" s="141">
        <f t="shared" si="26"/>
        <v>21102</v>
      </c>
      <c r="BQ50" s="141">
        <f t="shared" si="27"/>
        <v>20845</v>
      </c>
      <c r="BR50" s="141">
        <f t="shared" si="28"/>
        <v>20845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0</v>
      </c>
      <c r="BW50" s="141">
        <f t="shared" si="33"/>
        <v>0</v>
      </c>
      <c r="BX50" s="141">
        <f t="shared" si="34"/>
        <v>0</v>
      </c>
      <c r="BY50" s="141">
        <f t="shared" si="35"/>
        <v>0</v>
      </c>
      <c r="BZ50" s="141">
        <f t="shared" si="36"/>
        <v>0</v>
      </c>
      <c r="CA50" s="141">
        <f t="shared" si="37"/>
        <v>257</v>
      </c>
      <c r="CB50" s="141">
        <f t="shared" si="38"/>
        <v>92</v>
      </c>
      <c r="CC50" s="141">
        <f t="shared" si="39"/>
        <v>165</v>
      </c>
      <c r="CD50" s="141">
        <f t="shared" si="40"/>
        <v>0</v>
      </c>
      <c r="CE50" s="141">
        <f t="shared" si="41"/>
        <v>0</v>
      </c>
      <c r="CF50" s="141">
        <f t="shared" si="42"/>
        <v>355361</v>
      </c>
      <c r="CG50" s="141">
        <f t="shared" si="43"/>
        <v>0</v>
      </c>
      <c r="CH50" s="141">
        <f t="shared" si="44"/>
        <v>0</v>
      </c>
      <c r="CI50" s="141">
        <f t="shared" si="45"/>
        <v>21102</v>
      </c>
    </row>
    <row r="51" spans="1:87" ht="12" customHeight="1">
      <c r="A51" s="142" t="s">
        <v>89</v>
      </c>
      <c r="B51" s="140" t="s">
        <v>369</v>
      </c>
      <c r="C51" s="142" t="s">
        <v>439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f t="shared" si="6"/>
        <v>18920</v>
      </c>
      <c r="M51" s="141">
        <f t="shared" si="7"/>
        <v>18920</v>
      </c>
      <c r="N51" s="141">
        <v>18920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123990</v>
      </c>
      <c r="AC51" s="141">
        <v>0</v>
      </c>
      <c r="AD51" s="141">
        <v>3534</v>
      </c>
      <c r="AE51" s="141">
        <f t="shared" si="10"/>
        <v>22454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1201</v>
      </c>
      <c r="AN51" s="141">
        <f t="shared" si="13"/>
        <v>6307</v>
      </c>
      <c r="AO51" s="141">
        <f t="shared" si="14"/>
        <v>6307</v>
      </c>
      <c r="AP51" s="141">
        <v>6307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42069</v>
      </c>
      <c r="BE51" s="141">
        <v>0</v>
      </c>
      <c r="BF51" s="141">
        <v>20</v>
      </c>
      <c r="BG51" s="141">
        <f t="shared" si="17"/>
        <v>6327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1201</v>
      </c>
      <c r="BP51" s="141">
        <f t="shared" si="26"/>
        <v>25227</v>
      </c>
      <c r="BQ51" s="141">
        <f t="shared" si="27"/>
        <v>25227</v>
      </c>
      <c r="BR51" s="141">
        <f t="shared" si="28"/>
        <v>25227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0</v>
      </c>
      <c r="CB51" s="141">
        <f t="shared" si="38"/>
        <v>0</v>
      </c>
      <c r="CC51" s="141">
        <f t="shared" si="39"/>
        <v>0</v>
      </c>
      <c r="CD51" s="141">
        <f t="shared" si="40"/>
        <v>0</v>
      </c>
      <c r="CE51" s="141">
        <f t="shared" si="41"/>
        <v>0</v>
      </c>
      <c r="CF51" s="141">
        <f t="shared" si="42"/>
        <v>166059</v>
      </c>
      <c r="CG51" s="141">
        <f t="shared" si="43"/>
        <v>0</v>
      </c>
      <c r="CH51" s="141">
        <f t="shared" si="44"/>
        <v>3554</v>
      </c>
      <c r="CI51" s="141">
        <f t="shared" si="45"/>
        <v>28781</v>
      </c>
    </row>
    <row r="52" spans="1:87" ht="12" customHeight="1">
      <c r="A52" s="142" t="s">
        <v>89</v>
      </c>
      <c r="B52" s="140" t="s">
        <v>370</v>
      </c>
      <c r="C52" s="142" t="s">
        <v>440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f t="shared" si="6"/>
        <v>73954</v>
      </c>
      <c r="M52" s="141">
        <f t="shared" si="7"/>
        <v>18514</v>
      </c>
      <c r="N52" s="141">
        <v>18514</v>
      </c>
      <c r="O52" s="141">
        <v>0</v>
      </c>
      <c r="P52" s="141">
        <v>0</v>
      </c>
      <c r="Q52" s="141">
        <v>0</v>
      </c>
      <c r="R52" s="141">
        <f t="shared" si="8"/>
        <v>55440</v>
      </c>
      <c r="S52" s="141">
        <v>55440</v>
      </c>
      <c r="T52" s="141">
        <v>0</v>
      </c>
      <c r="U52" s="141">
        <v>0</v>
      </c>
      <c r="V52" s="141">
        <v>0</v>
      </c>
      <c r="W52" s="141">
        <f t="shared" si="9"/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125859</v>
      </c>
      <c r="AC52" s="141">
        <v>0</v>
      </c>
      <c r="AD52" s="141">
        <v>0</v>
      </c>
      <c r="AE52" s="141">
        <f t="shared" si="10"/>
        <v>73954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7113</v>
      </c>
      <c r="AO52" s="141">
        <f t="shared" si="14"/>
        <v>7113</v>
      </c>
      <c r="AP52" s="141">
        <v>7113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76143</v>
      </c>
      <c r="BE52" s="141">
        <v>0</v>
      </c>
      <c r="BF52" s="141">
        <v>0</v>
      </c>
      <c r="BG52" s="141">
        <f t="shared" si="17"/>
        <v>7113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81067</v>
      </c>
      <c r="BQ52" s="141">
        <f t="shared" si="27"/>
        <v>25627</v>
      </c>
      <c r="BR52" s="141">
        <f t="shared" si="28"/>
        <v>25627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55440</v>
      </c>
      <c r="BW52" s="141">
        <f t="shared" si="33"/>
        <v>55440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0</v>
      </c>
      <c r="CB52" s="141">
        <f t="shared" si="38"/>
        <v>0</v>
      </c>
      <c r="CC52" s="141">
        <f t="shared" si="39"/>
        <v>0</v>
      </c>
      <c r="CD52" s="141">
        <f t="shared" si="40"/>
        <v>0</v>
      </c>
      <c r="CE52" s="141">
        <f t="shared" si="41"/>
        <v>0</v>
      </c>
      <c r="CF52" s="141">
        <f t="shared" si="42"/>
        <v>202002</v>
      </c>
      <c r="CG52" s="141">
        <f t="shared" si="43"/>
        <v>0</v>
      </c>
      <c r="CH52" s="141">
        <f t="shared" si="44"/>
        <v>0</v>
      </c>
      <c r="CI52" s="141">
        <f t="shared" si="45"/>
        <v>81067</v>
      </c>
    </row>
    <row r="53" spans="1:87" ht="12" customHeight="1">
      <c r="A53" s="142" t="s">
        <v>89</v>
      </c>
      <c r="B53" s="140" t="s">
        <v>371</v>
      </c>
      <c r="C53" s="142" t="s">
        <v>441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82637</v>
      </c>
      <c r="M53" s="141">
        <f t="shared" si="7"/>
        <v>21726</v>
      </c>
      <c r="N53" s="141">
        <v>21726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60911</v>
      </c>
      <c r="X53" s="141">
        <v>60911</v>
      </c>
      <c r="Y53" s="141">
        <v>0</v>
      </c>
      <c r="Z53" s="141">
        <v>0</v>
      </c>
      <c r="AA53" s="141">
        <v>0</v>
      </c>
      <c r="AB53" s="141">
        <v>160193</v>
      </c>
      <c r="AC53" s="141">
        <v>0</v>
      </c>
      <c r="AD53" s="141">
        <v>0</v>
      </c>
      <c r="AE53" s="141">
        <f t="shared" si="10"/>
        <v>82637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7242</v>
      </c>
      <c r="AO53" s="141">
        <f t="shared" si="14"/>
        <v>7242</v>
      </c>
      <c r="AP53" s="141">
        <v>7242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>
        <v>93477</v>
      </c>
      <c r="BE53" s="141">
        <v>0</v>
      </c>
      <c r="BF53" s="141">
        <v>0</v>
      </c>
      <c r="BG53" s="141">
        <f t="shared" si="17"/>
        <v>7242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89879</v>
      </c>
      <c r="BQ53" s="141">
        <f t="shared" si="27"/>
        <v>28968</v>
      </c>
      <c r="BR53" s="141">
        <f t="shared" si="28"/>
        <v>28968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60911</v>
      </c>
      <c r="CB53" s="141">
        <f t="shared" si="38"/>
        <v>60911</v>
      </c>
      <c r="CC53" s="141">
        <f t="shared" si="39"/>
        <v>0</v>
      </c>
      <c r="CD53" s="141">
        <f t="shared" si="40"/>
        <v>0</v>
      </c>
      <c r="CE53" s="141">
        <f t="shared" si="41"/>
        <v>0</v>
      </c>
      <c r="CF53" s="141">
        <f t="shared" si="42"/>
        <v>253670</v>
      </c>
      <c r="CG53" s="141">
        <f t="shared" si="43"/>
        <v>0</v>
      </c>
      <c r="CH53" s="141">
        <f t="shared" si="44"/>
        <v>0</v>
      </c>
      <c r="CI53" s="141">
        <f t="shared" si="45"/>
        <v>89879</v>
      </c>
    </row>
    <row r="54" spans="1:87" ht="12" customHeight="1">
      <c r="A54" s="142" t="s">
        <v>89</v>
      </c>
      <c r="B54" s="140" t="s">
        <v>372</v>
      </c>
      <c r="C54" s="142" t="s">
        <v>442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f t="shared" si="6"/>
        <v>96177</v>
      </c>
      <c r="M54" s="141">
        <f t="shared" si="7"/>
        <v>6442</v>
      </c>
      <c r="N54" s="141">
        <v>6442</v>
      </c>
      <c r="O54" s="141">
        <v>0</v>
      </c>
      <c r="P54" s="141">
        <v>0</v>
      </c>
      <c r="Q54" s="141">
        <v>0</v>
      </c>
      <c r="R54" s="141">
        <f t="shared" si="8"/>
        <v>365</v>
      </c>
      <c r="S54" s="141">
        <v>365</v>
      </c>
      <c r="T54" s="141">
        <v>0</v>
      </c>
      <c r="U54" s="141">
        <v>0</v>
      </c>
      <c r="V54" s="141">
        <v>0</v>
      </c>
      <c r="W54" s="141">
        <f t="shared" si="9"/>
        <v>89370</v>
      </c>
      <c r="X54" s="141">
        <v>89370</v>
      </c>
      <c r="Y54" s="141">
        <v>0</v>
      </c>
      <c r="Z54" s="141">
        <v>0</v>
      </c>
      <c r="AA54" s="141">
        <v>0</v>
      </c>
      <c r="AB54" s="141">
        <v>272533</v>
      </c>
      <c r="AC54" s="141">
        <v>0</v>
      </c>
      <c r="AD54" s="141">
        <v>4708</v>
      </c>
      <c r="AE54" s="141">
        <f t="shared" si="10"/>
        <v>100885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85</v>
      </c>
      <c r="AO54" s="141">
        <f t="shared" si="14"/>
        <v>85</v>
      </c>
      <c r="AP54" s="141">
        <v>85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167230</v>
      </c>
      <c r="BE54" s="141">
        <v>0</v>
      </c>
      <c r="BF54" s="141">
        <v>0</v>
      </c>
      <c r="BG54" s="141">
        <f t="shared" si="17"/>
        <v>85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96262</v>
      </c>
      <c r="BQ54" s="141">
        <f t="shared" si="27"/>
        <v>6527</v>
      </c>
      <c r="BR54" s="141">
        <f t="shared" si="28"/>
        <v>6527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365</v>
      </c>
      <c r="BW54" s="141">
        <f t="shared" si="33"/>
        <v>365</v>
      </c>
      <c r="BX54" s="141">
        <f t="shared" si="34"/>
        <v>0</v>
      </c>
      <c r="BY54" s="141">
        <f t="shared" si="35"/>
        <v>0</v>
      </c>
      <c r="BZ54" s="141">
        <f t="shared" si="36"/>
        <v>0</v>
      </c>
      <c r="CA54" s="141">
        <f t="shared" si="37"/>
        <v>89370</v>
      </c>
      <c r="CB54" s="141">
        <f t="shared" si="38"/>
        <v>89370</v>
      </c>
      <c r="CC54" s="141">
        <f t="shared" si="39"/>
        <v>0</v>
      </c>
      <c r="CD54" s="141">
        <f t="shared" si="40"/>
        <v>0</v>
      </c>
      <c r="CE54" s="141">
        <f t="shared" si="41"/>
        <v>0</v>
      </c>
      <c r="CF54" s="141">
        <f t="shared" si="42"/>
        <v>439763</v>
      </c>
      <c r="CG54" s="141">
        <f t="shared" si="43"/>
        <v>0</v>
      </c>
      <c r="CH54" s="141">
        <f t="shared" si="44"/>
        <v>4708</v>
      </c>
      <c r="CI54" s="141">
        <f t="shared" si="45"/>
        <v>100970</v>
      </c>
    </row>
    <row r="55" spans="1:87" ht="12" customHeight="1">
      <c r="A55" s="142" t="s">
        <v>89</v>
      </c>
      <c r="B55" s="140" t="s">
        <v>373</v>
      </c>
      <c r="C55" s="142" t="s">
        <v>443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f t="shared" si="6"/>
        <v>265420</v>
      </c>
      <c r="M55" s="141">
        <f t="shared" si="7"/>
        <v>16991</v>
      </c>
      <c r="N55" s="141">
        <v>16991</v>
      </c>
      <c r="O55" s="141">
        <v>0</v>
      </c>
      <c r="P55" s="141">
        <v>0</v>
      </c>
      <c r="Q55" s="141">
        <v>0</v>
      </c>
      <c r="R55" s="141">
        <f t="shared" si="8"/>
        <v>82043</v>
      </c>
      <c r="S55" s="141">
        <v>477</v>
      </c>
      <c r="T55" s="141">
        <v>81566</v>
      </c>
      <c r="U55" s="141">
        <v>0</v>
      </c>
      <c r="V55" s="141">
        <v>0</v>
      </c>
      <c r="W55" s="141">
        <f t="shared" si="9"/>
        <v>166386</v>
      </c>
      <c r="X55" s="141">
        <v>64688</v>
      </c>
      <c r="Y55" s="141">
        <v>88886</v>
      </c>
      <c r="Z55" s="141">
        <v>2613</v>
      </c>
      <c r="AA55" s="141">
        <v>10199</v>
      </c>
      <c r="AB55" s="141">
        <v>0</v>
      </c>
      <c r="AC55" s="141">
        <v>0</v>
      </c>
      <c r="AD55" s="141">
        <v>1651</v>
      </c>
      <c r="AE55" s="141">
        <f t="shared" si="10"/>
        <v>267071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f t="shared" si="13"/>
        <v>91748</v>
      </c>
      <c r="AO55" s="141">
        <f t="shared" si="14"/>
        <v>20858</v>
      </c>
      <c r="AP55" s="141">
        <v>20858</v>
      </c>
      <c r="AQ55" s="141">
        <v>0</v>
      </c>
      <c r="AR55" s="141">
        <v>0</v>
      </c>
      <c r="AS55" s="141">
        <v>0</v>
      </c>
      <c r="AT55" s="141">
        <f t="shared" si="15"/>
        <v>43249</v>
      </c>
      <c r="AU55" s="141">
        <v>0</v>
      </c>
      <c r="AV55" s="141">
        <v>43249</v>
      </c>
      <c r="AW55" s="141">
        <v>0</v>
      </c>
      <c r="AX55" s="141">
        <v>0</v>
      </c>
      <c r="AY55" s="141">
        <f t="shared" si="16"/>
        <v>26963</v>
      </c>
      <c r="AZ55" s="141">
        <v>0</v>
      </c>
      <c r="BA55" s="141">
        <v>26963</v>
      </c>
      <c r="BB55" s="141">
        <v>0</v>
      </c>
      <c r="BC55" s="141">
        <v>0</v>
      </c>
      <c r="BD55" s="141">
        <v>0</v>
      </c>
      <c r="BE55" s="141">
        <v>678</v>
      </c>
      <c r="BF55" s="141">
        <v>1734</v>
      </c>
      <c r="BG55" s="141">
        <f t="shared" si="17"/>
        <v>93482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357168</v>
      </c>
      <c r="BQ55" s="141">
        <f t="shared" si="27"/>
        <v>37849</v>
      </c>
      <c r="BR55" s="141">
        <f t="shared" si="28"/>
        <v>37849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125292</v>
      </c>
      <c r="BW55" s="141">
        <f t="shared" si="33"/>
        <v>477</v>
      </c>
      <c r="BX55" s="141">
        <f t="shared" si="34"/>
        <v>124815</v>
      </c>
      <c r="BY55" s="141">
        <f t="shared" si="35"/>
        <v>0</v>
      </c>
      <c r="BZ55" s="141">
        <f t="shared" si="36"/>
        <v>0</v>
      </c>
      <c r="CA55" s="141">
        <f t="shared" si="37"/>
        <v>193349</v>
      </c>
      <c r="CB55" s="141">
        <f t="shared" si="38"/>
        <v>64688</v>
      </c>
      <c r="CC55" s="141">
        <f t="shared" si="39"/>
        <v>115849</v>
      </c>
      <c r="CD55" s="141">
        <f t="shared" si="40"/>
        <v>2613</v>
      </c>
      <c r="CE55" s="141">
        <f t="shared" si="41"/>
        <v>10199</v>
      </c>
      <c r="CF55" s="141">
        <f t="shared" si="42"/>
        <v>0</v>
      </c>
      <c r="CG55" s="141">
        <f t="shared" si="43"/>
        <v>678</v>
      </c>
      <c r="CH55" s="141">
        <f t="shared" si="44"/>
        <v>3385</v>
      </c>
      <c r="CI55" s="141">
        <f t="shared" si="45"/>
        <v>360553</v>
      </c>
    </row>
    <row r="56" spans="1:87" ht="12" customHeight="1">
      <c r="A56" s="142" t="s">
        <v>89</v>
      </c>
      <c r="B56" s="140" t="s">
        <v>374</v>
      </c>
      <c r="C56" s="142" t="s">
        <v>444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10209</v>
      </c>
      <c r="L56" s="141">
        <f t="shared" si="6"/>
        <v>105719</v>
      </c>
      <c r="M56" s="141">
        <f t="shared" si="7"/>
        <v>16000</v>
      </c>
      <c r="N56" s="141">
        <v>16000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89719</v>
      </c>
      <c r="X56" s="141">
        <v>38006</v>
      </c>
      <c r="Y56" s="141">
        <v>33374</v>
      </c>
      <c r="Z56" s="141">
        <v>18339</v>
      </c>
      <c r="AA56" s="141">
        <v>0</v>
      </c>
      <c r="AB56" s="141">
        <v>58848</v>
      </c>
      <c r="AC56" s="141">
        <v>0</v>
      </c>
      <c r="AD56" s="141">
        <v>0</v>
      </c>
      <c r="AE56" s="141">
        <f t="shared" si="10"/>
        <v>105719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f t="shared" si="13"/>
        <v>2000</v>
      </c>
      <c r="AO56" s="141">
        <f t="shared" si="14"/>
        <v>2000</v>
      </c>
      <c r="AP56" s="141">
        <v>2000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>
        <v>76350</v>
      </c>
      <c r="BE56" s="141">
        <v>0</v>
      </c>
      <c r="BF56" s="141">
        <v>0</v>
      </c>
      <c r="BG56" s="141">
        <f t="shared" si="17"/>
        <v>2000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10209</v>
      </c>
      <c r="BP56" s="141">
        <f t="shared" si="26"/>
        <v>107719</v>
      </c>
      <c r="BQ56" s="141">
        <f t="shared" si="27"/>
        <v>18000</v>
      </c>
      <c r="BR56" s="141">
        <f t="shared" si="28"/>
        <v>18000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0</v>
      </c>
      <c r="BW56" s="141">
        <f t="shared" si="33"/>
        <v>0</v>
      </c>
      <c r="BX56" s="141">
        <f t="shared" si="34"/>
        <v>0</v>
      </c>
      <c r="BY56" s="141">
        <f t="shared" si="35"/>
        <v>0</v>
      </c>
      <c r="BZ56" s="141">
        <f t="shared" si="36"/>
        <v>0</v>
      </c>
      <c r="CA56" s="141">
        <f t="shared" si="37"/>
        <v>89719</v>
      </c>
      <c r="CB56" s="141">
        <f t="shared" si="38"/>
        <v>38006</v>
      </c>
      <c r="CC56" s="141">
        <f t="shared" si="39"/>
        <v>33374</v>
      </c>
      <c r="CD56" s="141">
        <f t="shared" si="40"/>
        <v>18339</v>
      </c>
      <c r="CE56" s="141">
        <f t="shared" si="41"/>
        <v>0</v>
      </c>
      <c r="CF56" s="141">
        <f t="shared" si="42"/>
        <v>135198</v>
      </c>
      <c r="CG56" s="141">
        <f t="shared" si="43"/>
        <v>0</v>
      </c>
      <c r="CH56" s="141">
        <f t="shared" si="44"/>
        <v>0</v>
      </c>
      <c r="CI56" s="141">
        <f t="shared" si="45"/>
        <v>107719</v>
      </c>
    </row>
    <row r="57" spans="1:87" ht="12" customHeight="1">
      <c r="A57" s="142" t="s">
        <v>89</v>
      </c>
      <c r="B57" s="140" t="s">
        <v>375</v>
      </c>
      <c r="C57" s="142" t="s">
        <v>445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f t="shared" si="6"/>
        <v>23676</v>
      </c>
      <c r="M57" s="141">
        <f t="shared" si="7"/>
        <v>23460</v>
      </c>
      <c r="N57" s="141">
        <v>23460</v>
      </c>
      <c r="O57" s="141">
        <v>0</v>
      </c>
      <c r="P57" s="141">
        <v>0</v>
      </c>
      <c r="Q57" s="141">
        <v>0</v>
      </c>
      <c r="R57" s="141">
        <f t="shared" si="8"/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f t="shared" si="9"/>
        <v>216</v>
      </c>
      <c r="X57" s="141">
        <v>58</v>
      </c>
      <c r="Y57" s="141">
        <v>158</v>
      </c>
      <c r="Z57" s="141">
        <v>0</v>
      </c>
      <c r="AA57" s="141">
        <v>0</v>
      </c>
      <c r="AB57" s="141">
        <v>146426</v>
      </c>
      <c r="AC57" s="141">
        <v>0</v>
      </c>
      <c r="AD57" s="141">
        <v>0</v>
      </c>
      <c r="AE57" s="141">
        <f t="shared" si="10"/>
        <v>23676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819</v>
      </c>
      <c r="AN57" s="141">
        <f t="shared" si="13"/>
        <v>7820</v>
      </c>
      <c r="AO57" s="141">
        <f t="shared" si="14"/>
        <v>7820</v>
      </c>
      <c r="AP57" s="141">
        <v>7820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>
        <v>33423</v>
      </c>
      <c r="BE57" s="141">
        <v>0</v>
      </c>
      <c r="BF57" s="141">
        <v>0</v>
      </c>
      <c r="BG57" s="141">
        <f t="shared" si="17"/>
        <v>7820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819</v>
      </c>
      <c r="BP57" s="141">
        <f t="shared" si="26"/>
        <v>31496</v>
      </c>
      <c r="BQ57" s="141">
        <f t="shared" si="27"/>
        <v>31280</v>
      </c>
      <c r="BR57" s="141">
        <f t="shared" si="28"/>
        <v>31280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0</v>
      </c>
      <c r="BW57" s="141">
        <f t="shared" si="33"/>
        <v>0</v>
      </c>
      <c r="BX57" s="141">
        <f t="shared" si="34"/>
        <v>0</v>
      </c>
      <c r="BY57" s="141">
        <f t="shared" si="35"/>
        <v>0</v>
      </c>
      <c r="BZ57" s="141">
        <f t="shared" si="36"/>
        <v>0</v>
      </c>
      <c r="CA57" s="141">
        <f t="shared" si="37"/>
        <v>216</v>
      </c>
      <c r="CB57" s="141">
        <f t="shared" si="38"/>
        <v>58</v>
      </c>
      <c r="CC57" s="141">
        <f t="shared" si="39"/>
        <v>158</v>
      </c>
      <c r="CD57" s="141">
        <f t="shared" si="40"/>
        <v>0</v>
      </c>
      <c r="CE57" s="141">
        <f t="shared" si="41"/>
        <v>0</v>
      </c>
      <c r="CF57" s="141">
        <f t="shared" si="42"/>
        <v>179849</v>
      </c>
      <c r="CG57" s="141">
        <f t="shared" si="43"/>
        <v>0</v>
      </c>
      <c r="CH57" s="141">
        <f t="shared" si="44"/>
        <v>0</v>
      </c>
      <c r="CI57" s="141">
        <f t="shared" si="45"/>
        <v>31496</v>
      </c>
    </row>
    <row r="58" spans="1:87" ht="12" customHeight="1">
      <c r="A58" s="142" t="s">
        <v>89</v>
      </c>
      <c r="B58" s="140" t="s">
        <v>376</v>
      </c>
      <c r="C58" s="142" t="s">
        <v>446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f t="shared" si="6"/>
        <v>71995</v>
      </c>
      <c r="M58" s="141">
        <f t="shared" si="7"/>
        <v>20484</v>
      </c>
      <c r="N58" s="141">
        <v>20484</v>
      </c>
      <c r="O58" s="141">
        <v>0</v>
      </c>
      <c r="P58" s="141">
        <v>0</v>
      </c>
      <c r="Q58" s="141">
        <v>0</v>
      </c>
      <c r="R58" s="141">
        <f t="shared" si="8"/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f t="shared" si="9"/>
        <v>51511</v>
      </c>
      <c r="X58" s="141">
        <v>51511</v>
      </c>
      <c r="Y58" s="141">
        <v>0</v>
      </c>
      <c r="Z58" s="141">
        <v>0</v>
      </c>
      <c r="AA58" s="141">
        <v>0</v>
      </c>
      <c r="AB58" s="141">
        <v>109111</v>
      </c>
      <c r="AC58" s="141">
        <v>0</v>
      </c>
      <c r="AD58" s="141">
        <v>0</v>
      </c>
      <c r="AE58" s="141">
        <f t="shared" si="10"/>
        <v>71995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f t="shared" si="13"/>
        <v>2276</v>
      </c>
      <c r="AO58" s="141">
        <f t="shared" si="14"/>
        <v>2276</v>
      </c>
      <c r="AP58" s="141">
        <v>2276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110371</v>
      </c>
      <c r="BE58" s="141">
        <v>0</v>
      </c>
      <c r="BF58" s="141">
        <v>0</v>
      </c>
      <c r="BG58" s="141">
        <f t="shared" si="17"/>
        <v>2276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74271</v>
      </c>
      <c r="BQ58" s="141">
        <f t="shared" si="27"/>
        <v>22760</v>
      </c>
      <c r="BR58" s="141">
        <f t="shared" si="28"/>
        <v>22760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0</v>
      </c>
      <c r="BW58" s="141">
        <f t="shared" si="33"/>
        <v>0</v>
      </c>
      <c r="BX58" s="141">
        <f t="shared" si="34"/>
        <v>0</v>
      </c>
      <c r="BY58" s="141">
        <f t="shared" si="35"/>
        <v>0</v>
      </c>
      <c r="BZ58" s="141">
        <f t="shared" si="36"/>
        <v>0</v>
      </c>
      <c r="CA58" s="141">
        <f t="shared" si="37"/>
        <v>51511</v>
      </c>
      <c r="CB58" s="141">
        <f t="shared" si="38"/>
        <v>51511</v>
      </c>
      <c r="CC58" s="141">
        <f t="shared" si="39"/>
        <v>0</v>
      </c>
      <c r="CD58" s="141">
        <f t="shared" si="40"/>
        <v>0</v>
      </c>
      <c r="CE58" s="141">
        <f t="shared" si="41"/>
        <v>0</v>
      </c>
      <c r="CF58" s="141">
        <f t="shared" si="42"/>
        <v>219482</v>
      </c>
      <c r="CG58" s="141">
        <f t="shared" si="43"/>
        <v>0</v>
      </c>
      <c r="CH58" s="141">
        <f t="shared" si="44"/>
        <v>0</v>
      </c>
      <c r="CI58" s="141">
        <f t="shared" si="45"/>
        <v>74271</v>
      </c>
    </row>
    <row r="59" spans="1:87" ht="12" customHeight="1">
      <c r="A59" s="142" t="s">
        <v>89</v>
      </c>
      <c r="B59" s="140" t="s">
        <v>377</v>
      </c>
      <c r="C59" s="142" t="s">
        <v>447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f t="shared" si="6"/>
        <v>866</v>
      </c>
      <c r="M59" s="141">
        <f t="shared" si="7"/>
        <v>866</v>
      </c>
      <c r="N59" s="141">
        <v>866</v>
      </c>
      <c r="O59" s="141">
        <v>0</v>
      </c>
      <c r="P59" s="141">
        <v>0</v>
      </c>
      <c r="Q59" s="141">
        <v>0</v>
      </c>
      <c r="R59" s="141">
        <f t="shared" si="8"/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f t="shared" si="9"/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59014</v>
      </c>
      <c r="AC59" s="141">
        <v>0</v>
      </c>
      <c r="AD59" s="141">
        <v>0</v>
      </c>
      <c r="AE59" s="141">
        <f t="shared" si="10"/>
        <v>866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f t="shared" si="13"/>
        <v>31586</v>
      </c>
      <c r="AO59" s="141">
        <f t="shared" si="14"/>
        <v>578</v>
      </c>
      <c r="AP59" s="141">
        <v>578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31008</v>
      </c>
      <c r="AZ59" s="141">
        <v>0</v>
      </c>
      <c r="BA59" s="141">
        <v>0</v>
      </c>
      <c r="BB59" s="141">
        <v>31008</v>
      </c>
      <c r="BC59" s="141">
        <v>0</v>
      </c>
      <c r="BD59" s="141">
        <v>0</v>
      </c>
      <c r="BE59" s="141">
        <v>0</v>
      </c>
      <c r="BF59" s="141">
        <v>0</v>
      </c>
      <c r="BG59" s="141">
        <f t="shared" si="17"/>
        <v>31586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32452</v>
      </c>
      <c r="BQ59" s="141">
        <f t="shared" si="27"/>
        <v>1444</v>
      </c>
      <c r="BR59" s="141">
        <f t="shared" si="28"/>
        <v>1444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0</v>
      </c>
      <c r="BW59" s="141">
        <f t="shared" si="33"/>
        <v>0</v>
      </c>
      <c r="BX59" s="141">
        <f t="shared" si="34"/>
        <v>0</v>
      </c>
      <c r="BY59" s="141">
        <f t="shared" si="35"/>
        <v>0</v>
      </c>
      <c r="BZ59" s="141">
        <f t="shared" si="36"/>
        <v>0</v>
      </c>
      <c r="CA59" s="141">
        <f t="shared" si="37"/>
        <v>31008</v>
      </c>
      <c r="CB59" s="141">
        <f t="shared" si="38"/>
        <v>0</v>
      </c>
      <c r="CC59" s="141">
        <f t="shared" si="39"/>
        <v>0</v>
      </c>
      <c r="CD59" s="141">
        <f t="shared" si="40"/>
        <v>31008</v>
      </c>
      <c r="CE59" s="141">
        <f t="shared" si="41"/>
        <v>0</v>
      </c>
      <c r="CF59" s="141">
        <f t="shared" si="42"/>
        <v>59014</v>
      </c>
      <c r="CG59" s="141">
        <f t="shared" si="43"/>
        <v>0</v>
      </c>
      <c r="CH59" s="141">
        <f t="shared" si="44"/>
        <v>0</v>
      </c>
      <c r="CI59" s="141">
        <f t="shared" si="45"/>
        <v>32452</v>
      </c>
    </row>
    <row r="60" spans="1:87" ht="12" customHeight="1">
      <c r="A60" s="142" t="s">
        <v>89</v>
      </c>
      <c r="B60" s="140" t="s">
        <v>378</v>
      </c>
      <c r="C60" s="142" t="s">
        <v>448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f t="shared" si="6"/>
        <v>3501</v>
      </c>
      <c r="M60" s="141">
        <f t="shared" si="7"/>
        <v>3501</v>
      </c>
      <c r="N60" s="141">
        <v>3501</v>
      </c>
      <c r="O60" s="141">
        <v>0</v>
      </c>
      <c r="P60" s="141">
        <v>0</v>
      </c>
      <c r="Q60" s="141">
        <v>0</v>
      </c>
      <c r="R60" s="141">
        <f t="shared" si="8"/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f t="shared" si="9"/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65532</v>
      </c>
      <c r="AC60" s="141">
        <v>0</v>
      </c>
      <c r="AD60" s="141">
        <v>0</v>
      </c>
      <c r="AE60" s="141">
        <f t="shared" si="10"/>
        <v>3501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135185</v>
      </c>
      <c r="AN60" s="141">
        <f t="shared" si="13"/>
        <v>1239</v>
      </c>
      <c r="AO60" s="141">
        <f t="shared" si="14"/>
        <v>1239</v>
      </c>
      <c r="AP60" s="141">
        <v>1239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119524</v>
      </c>
      <c r="BE60" s="141">
        <v>0</v>
      </c>
      <c r="BF60" s="141">
        <v>0</v>
      </c>
      <c r="BG60" s="141">
        <f t="shared" si="17"/>
        <v>1239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135185</v>
      </c>
      <c r="BP60" s="141">
        <f t="shared" si="26"/>
        <v>4740</v>
      </c>
      <c r="BQ60" s="141">
        <f t="shared" si="27"/>
        <v>4740</v>
      </c>
      <c r="BR60" s="141">
        <f t="shared" si="28"/>
        <v>4740</v>
      </c>
      <c r="BS60" s="141">
        <f t="shared" si="29"/>
        <v>0</v>
      </c>
      <c r="BT60" s="141">
        <f t="shared" si="30"/>
        <v>0</v>
      </c>
      <c r="BU60" s="141">
        <f t="shared" si="31"/>
        <v>0</v>
      </c>
      <c r="BV60" s="141">
        <f t="shared" si="32"/>
        <v>0</v>
      </c>
      <c r="BW60" s="141">
        <f t="shared" si="33"/>
        <v>0</v>
      </c>
      <c r="BX60" s="141">
        <f t="shared" si="34"/>
        <v>0</v>
      </c>
      <c r="BY60" s="141">
        <f t="shared" si="35"/>
        <v>0</v>
      </c>
      <c r="BZ60" s="141">
        <f t="shared" si="36"/>
        <v>0</v>
      </c>
      <c r="CA60" s="141">
        <f t="shared" si="37"/>
        <v>0</v>
      </c>
      <c r="CB60" s="141">
        <f t="shared" si="38"/>
        <v>0</v>
      </c>
      <c r="CC60" s="141">
        <f t="shared" si="39"/>
        <v>0</v>
      </c>
      <c r="CD60" s="141">
        <f t="shared" si="40"/>
        <v>0</v>
      </c>
      <c r="CE60" s="141">
        <f t="shared" si="41"/>
        <v>0</v>
      </c>
      <c r="CF60" s="141">
        <f t="shared" si="42"/>
        <v>185056</v>
      </c>
      <c r="CG60" s="141">
        <f t="shared" si="43"/>
        <v>0</v>
      </c>
      <c r="CH60" s="141">
        <f t="shared" si="44"/>
        <v>0</v>
      </c>
      <c r="CI60" s="141">
        <f t="shared" si="45"/>
        <v>4740</v>
      </c>
    </row>
    <row r="61" spans="1:87" ht="12" customHeight="1">
      <c r="A61" s="142" t="s">
        <v>89</v>
      </c>
      <c r="B61" s="140" t="s">
        <v>379</v>
      </c>
      <c r="C61" s="142" t="s">
        <v>449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f t="shared" si="6"/>
        <v>0</v>
      </c>
      <c r="M61" s="141">
        <f t="shared" si="7"/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f t="shared" si="8"/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f t="shared" si="9"/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54359</v>
      </c>
      <c r="AC61" s="141">
        <v>0</v>
      </c>
      <c r="AD61" s="141">
        <v>0</v>
      </c>
      <c r="AE61" s="141">
        <f t="shared" si="10"/>
        <v>0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295747</v>
      </c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0</v>
      </c>
      <c r="BQ61" s="141">
        <f t="shared" si="27"/>
        <v>0</v>
      </c>
      <c r="BR61" s="141">
        <f t="shared" si="28"/>
        <v>0</v>
      </c>
      <c r="BS61" s="141">
        <f t="shared" si="29"/>
        <v>0</v>
      </c>
      <c r="BT61" s="141">
        <f t="shared" si="30"/>
        <v>0</v>
      </c>
      <c r="BU61" s="141">
        <f t="shared" si="31"/>
        <v>0</v>
      </c>
      <c r="BV61" s="141">
        <f t="shared" si="32"/>
        <v>0</v>
      </c>
      <c r="BW61" s="141">
        <f t="shared" si="33"/>
        <v>0</v>
      </c>
      <c r="BX61" s="141">
        <f t="shared" si="34"/>
        <v>0</v>
      </c>
      <c r="BY61" s="141">
        <f t="shared" si="35"/>
        <v>0</v>
      </c>
      <c r="BZ61" s="141">
        <f t="shared" si="36"/>
        <v>0</v>
      </c>
      <c r="CA61" s="141">
        <f t="shared" si="37"/>
        <v>0</v>
      </c>
      <c r="CB61" s="141">
        <f t="shared" si="38"/>
        <v>0</v>
      </c>
      <c r="CC61" s="141">
        <f t="shared" si="39"/>
        <v>0</v>
      </c>
      <c r="CD61" s="141">
        <f t="shared" si="40"/>
        <v>0</v>
      </c>
      <c r="CE61" s="141">
        <f t="shared" si="41"/>
        <v>0</v>
      </c>
      <c r="CF61" s="141">
        <f t="shared" si="42"/>
        <v>350106</v>
      </c>
      <c r="CG61" s="141">
        <f t="shared" si="43"/>
        <v>0</v>
      </c>
      <c r="CH61" s="141">
        <f t="shared" si="44"/>
        <v>0</v>
      </c>
      <c r="CI61" s="141">
        <f t="shared" si="45"/>
        <v>0</v>
      </c>
    </row>
    <row r="62" spans="1:87" ht="12" customHeight="1">
      <c r="A62" s="142" t="s">
        <v>89</v>
      </c>
      <c r="B62" s="140" t="s">
        <v>380</v>
      </c>
      <c r="C62" s="142" t="s">
        <v>450</v>
      </c>
      <c r="D62" s="141">
        <f t="shared" si="4"/>
        <v>0</v>
      </c>
      <c r="E62" s="141">
        <f t="shared" si="5"/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f t="shared" si="6"/>
        <v>2128</v>
      </c>
      <c r="M62" s="141">
        <f t="shared" si="7"/>
        <v>2128</v>
      </c>
      <c r="N62" s="141">
        <v>2128</v>
      </c>
      <c r="O62" s="141">
        <v>0</v>
      </c>
      <c r="P62" s="141">
        <v>0</v>
      </c>
      <c r="Q62" s="141">
        <v>0</v>
      </c>
      <c r="R62" s="141">
        <f t="shared" si="8"/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f t="shared" si="9"/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85370</v>
      </c>
      <c r="AC62" s="141">
        <v>0</v>
      </c>
      <c r="AD62" s="141">
        <v>0</v>
      </c>
      <c r="AE62" s="141">
        <f t="shared" si="10"/>
        <v>2128</v>
      </c>
      <c r="AF62" s="141">
        <f t="shared" si="11"/>
        <v>19656</v>
      </c>
      <c r="AG62" s="141">
        <f t="shared" si="12"/>
        <v>19656</v>
      </c>
      <c r="AH62" s="141">
        <v>0</v>
      </c>
      <c r="AI62" s="141">
        <v>19656</v>
      </c>
      <c r="AJ62" s="141">
        <v>0</v>
      </c>
      <c r="AK62" s="141">
        <v>0</v>
      </c>
      <c r="AL62" s="141">
        <v>0</v>
      </c>
      <c r="AM62" s="141">
        <v>0</v>
      </c>
      <c r="AN62" s="141">
        <f t="shared" si="13"/>
        <v>201489</v>
      </c>
      <c r="AO62" s="141">
        <f t="shared" si="14"/>
        <v>67289</v>
      </c>
      <c r="AP62" s="141">
        <v>27390</v>
      </c>
      <c r="AQ62" s="141">
        <v>16717</v>
      </c>
      <c r="AR62" s="141">
        <v>23182</v>
      </c>
      <c r="AS62" s="141">
        <v>0</v>
      </c>
      <c r="AT62" s="141">
        <f t="shared" si="15"/>
        <v>84214</v>
      </c>
      <c r="AU62" s="141">
        <v>540</v>
      </c>
      <c r="AV62" s="141">
        <v>83674</v>
      </c>
      <c r="AW62" s="141">
        <v>0</v>
      </c>
      <c r="AX62" s="141">
        <v>0</v>
      </c>
      <c r="AY62" s="141">
        <f t="shared" si="16"/>
        <v>49986</v>
      </c>
      <c r="AZ62" s="141">
        <v>38728</v>
      </c>
      <c r="BA62" s="141">
        <v>11258</v>
      </c>
      <c r="BB62" s="141">
        <v>0</v>
      </c>
      <c r="BC62" s="141">
        <v>0</v>
      </c>
      <c r="BD62" s="141">
        <v>0</v>
      </c>
      <c r="BE62" s="141">
        <v>0</v>
      </c>
      <c r="BF62" s="141">
        <v>0</v>
      </c>
      <c r="BG62" s="141">
        <f t="shared" si="17"/>
        <v>221145</v>
      </c>
      <c r="BH62" s="141">
        <f t="shared" si="18"/>
        <v>19656</v>
      </c>
      <c r="BI62" s="141">
        <f t="shared" si="19"/>
        <v>19656</v>
      </c>
      <c r="BJ62" s="141">
        <f t="shared" si="20"/>
        <v>0</v>
      </c>
      <c r="BK62" s="141">
        <f t="shared" si="21"/>
        <v>19656</v>
      </c>
      <c r="BL62" s="141">
        <f t="shared" si="22"/>
        <v>0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203617</v>
      </c>
      <c r="BQ62" s="141">
        <f t="shared" si="27"/>
        <v>69417</v>
      </c>
      <c r="BR62" s="141">
        <f t="shared" si="28"/>
        <v>29518</v>
      </c>
      <c r="BS62" s="141">
        <f t="shared" si="29"/>
        <v>16717</v>
      </c>
      <c r="BT62" s="141">
        <f t="shared" si="30"/>
        <v>23182</v>
      </c>
      <c r="BU62" s="141">
        <f t="shared" si="31"/>
        <v>0</v>
      </c>
      <c r="BV62" s="141">
        <f t="shared" si="32"/>
        <v>84214</v>
      </c>
      <c r="BW62" s="141">
        <f t="shared" si="33"/>
        <v>540</v>
      </c>
      <c r="BX62" s="141">
        <f t="shared" si="34"/>
        <v>83674</v>
      </c>
      <c r="BY62" s="141">
        <f t="shared" si="35"/>
        <v>0</v>
      </c>
      <c r="BZ62" s="141">
        <f t="shared" si="36"/>
        <v>0</v>
      </c>
      <c r="CA62" s="141">
        <f t="shared" si="37"/>
        <v>49986</v>
      </c>
      <c r="CB62" s="141">
        <f t="shared" si="38"/>
        <v>38728</v>
      </c>
      <c r="CC62" s="141">
        <f t="shared" si="39"/>
        <v>11258</v>
      </c>
      <c r="CD62" s="141">
        <f t="shared" si="40"/>
        <v>0</v>
      </c>
      <c r="CE62" s="141">
        <f t="shared" si="41"/>
        <v>0</v>
      </c>
      <c r="CF62" s="141">
        <f t="shared" si="42"/>
        <v>85370</v>
      </c>
      <c r="CG62" s="141">
        <f t="shared" si="43"/>
        <v>0</v>
      </c>
      <c r="CH62" s="141">
        <f t="shared" si="44"/>
        <v>0</v>
      </c>
      <c r="CI62" s="141">
        <f t="shared" si="45"/>
        <v>223273</v>
      </c>
    </row>
    <row r="63" spans="1:87" ht="12" customHeight="1">
      <c r="A63" s="142" t="s">
        <v>89</v>
      </c>
      <c r="B63" s="140" t="s">
        <v>381</v>
      </c>
      <c r="C63" s="142" t="s">
        <v>451</v>
      </c>
      <c r="D63" s="141">
        <f t="shared" si="4"/>
        <v>0</v>
      </c>
      <c r="E63" s="141">
        <f t="shared" si="5"/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f t="shared" si="6"/>
        <v>18999</v>
      </c>
      <c r="M63" s="141">
        <f t="shared" si="7"/>
        <v>1542</v>
      </c>
      <c r="N63" s="141">
        <v>1542</v>
      </c>
      <c r="O63" s="141">
        <v>0</v>
      </c>
      <c r="P63" s="141">
        <v>0</v>
      </c>
      <c r="Q63" s="141">
        <v>0</v>
      </c>
      <c r="R63" s="141">
        <f t="shared" si="8"/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f t="shared" si="9"/>
        <v>17457</v>
      </c>
      <c r="X63" s="141">
        <v>17457</v>
      </c>
      <c r="Y63" s="141">
        <v>0</v>
      </c>
      <c r="Z63" s="141">
        <v>0</v>
      </c>
      <c r="AA63" s="141">
        <v>0</v>
      </c>
      <c r="AB63" s="141">
        <v>51463</v>
      </c>
      <c r="AC63" s="141">
        <v>0</v>
      </c>
      <c r="AD63" s="141">
        <v>0</v>
      </c>
      <c r="AE63" s="141">
        <f t="shared" si="10"/>
        <v>18999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f t="shared" si="13"/>
        <v>771</v>
      </c>
      <c r="AO63" s="141">
        <f t="shared" si="14"/>
        <v>771</v>
      </c>
      <c r="AP63" s="141">
        <v>771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>
        <v>42315</v>
      </c>
      <c r="BE63" s="141">
        <v>0</v>
      </c>
      <c r="BF63" s="141">
        <v>0</v>
      </c>
      <c r="BG63" s="141">
        <f t="shared" si="17"/>
        <v>771</v>
      </c>
      <c r="BH63" s="141">
        <f t="shared" si="18"/>
        <v>0</v>
      </c>
      <c r="BI63" s="141">
        <f t="shared" si="19"/>
        <v>0</v>
      </c>
      <c r="BJ63" s="141">
        <f t="shared" si="20"/>
        <v>0</v>
      </c>
      <c r="BK63" s="141">
        <f t="shared" si="21"/>
        <v>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19770</v>
      </c>
      <c r="BQ63" s="141">
        <f t="shared" si="27"/>
        <v>2313</v>
      </c>
      <c r="BR63" s="141">
        <f t="shared" si="28"/>
        <v>2313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0</v>
      </c>
      <c r="BW63" s="141">
        <f t="shared" si="33"/>
        <v>0</v>
      </c>
      <c r="BX63" s="141">
        <f t="shared" si="34"/>
        <v>0</v>
      </c>
      <c r="BY63" s="141">
        <f t="shared" si="35"/>
        <v>0</v>
      </c>
      <c r="BZ63" s="141">
        <f t="shared" si="36"/>
        <v>0</v>
      </c>
      <c r="CA63" s="141">
        <f t="shared" si="37"/>
        <v>17457</v>
      </c>
      <c r="CB63" s="141">
        <f t="shared" si="38"/>
        <v>17457</v>
      </c>
      <c r="CC63" s="141">
        <f t="shared" si="39"/>
        <v>0</v>
      </c>
      <c r="CD63" s="141">
        <f t="shared" si="40"/>
        <v>0</v>
      </c>
      <c r="CE63" s="141">
        <f t="shared" si="41"/>
        <v>0</v>
      </c>
      <c r="CF63" s="141">
        <f t="shared" si="42"/>
        <v>93778</v>
      </c>
      <c r="CG63" s="141">
        <f t="shared" si="43"/>
        <v>0</v>
      </c>
      <c r="CH63" s="141">
        <f t="shared" si="44"/>
        <v>0</v>
      </c>
      <c r="CI63" s="141">
        <f t="shared" si="45"/>
        <v>19770</v>
      </c>
    </row>
    <row r="64" spans="1:87" ht="12" customHeight="1">
      <c r="A64" s="142" t="s">
        <v>89</v>
      </c>
      <c r="B64" s="140" t="s">
        <v>382</v>
      </c>
      <c r="C64" s="142" t="s">
        <v>452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f t="shared" si="6"/>
        <v>17519</v>
      </c>
      <c r="M64" s="141">
        <f t="shared" si="7"/>
        <v>5123</v>
      </c>
      <c r="N64" s="141">
        <v>5123</v>
      </c>
      <c r="O64" s="141">
        <v>0</v>
      </c>
      <c r="P64" s="141">
        <v>0</v>
      </c>
      <c r="Q64" s="141">
        <v>0</v>
      </c>
      <c r="R64" s="141">
        <f t="shared" si="8"/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f t="shared" si="9"/>
        <v>12396</v>
      </c>
      <c r="X64" s="141">
        <v>12087</v>
      </c>
      <c r="Y64" s="141">
        <v>0</v>
      </c>
      <c r="Z64" s="141">
        <v>0</v>
      </c>
      <c r="AA64" s="141">
        <v>309</v>
      </c>
      <c r="AB64" s="141">
        <v>80815</v>
      </c>
      <c r="AC64" s="141">
        <v>0</v>
      </c>
      <c r="AD64" s="141">
        <v>0</v>
      </c>
      <c r="AE64" s="141">
        <f t="shared" si="10"/>
        <v>17519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f t="shared" si="13"/>
        <v>4663</v>
      </c>
      <c r="AO64" s="141">
        <f t="shared" si="14"/>
        <v>4663</v>
      </c>
      <c r="AP64" s="141">
        <v>4663</v>
      </c>
      <c r="AQ64" s="141">
        <v>0</v>
      </c>
      <c r="AR64" s="141">
        <v>0</v>
      </c>
      <c r="AS64" s="141">
        <v>0</v>
      </c>
      <c r="AT64" s="141">
        <f t="shared" si="15"/>
        <v>0</v>
      </c>
      <c r="AU64" s="141">
        <v>0</v>
      </c>
      <c r="AV64" s="141">
        <v>0</v>
      </c>
      <c r="AW64" s="141">
        <v>0</v>
      </c>
      <c r="AX64" s="141">
        <v>0</v>
      </c>
      <c r="AY64" s="141">
        <f t="shared" si="16"/>
        <v>0</v>
      </c>
      <c r="AZ64" s="141">
        <v>0</v>
      </c>
      <c r="BA64" s="141">
        <v>0</v>
      </c>
      <c r="BB64" s="141">
        <v>0</v>
      </c>
      <c r="BC64" s="141">
        <v>0</v>
      </c>
      <c r="BD64" s="141">
        <v>23362</v>
      </c>
      <c r="BE64" s="141">
        <v>0</v>
      </c>
      <c r="BF64" s="141">
        <v>0</v>
      </c>
      <c r="BG64" s="141">
        <f t="shared" si="17"/>
        <v>4663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22182</v>
      </c>
      <c r="BQ64" s="141">
        <f t="shared" si="27"/>
        <v>9786</v>
      </c>
      <c r="BR64" s="141">
        <f t="shared" si="28"/>
        <v>9786</v>
      </c>
      <c r="BS64" s="141">
        <f t="shared" si="29"/>
        <v>0</v>
      </c>
      <c r="BT64" s="141">
        <f t="shared" si="30"/>
        <v>0</v>
      </c>
      <c r="BU64" s="141">
        <f t="shared" si="31"/>
        <v>0</v>
      </c>
      <c r="BV64" s="141">
        <f t="shared" si="32"/>
        <v>0</v>
      </c>
      <c r="BW64" s="141">
        <f t="shared" si="33"/>
        <v>0</v>
      </c>
      <c r="BX64" s="141">
        <f t="shared" si="34"/>
        <v>0</v>
      </c>
      <c r="BY64" s="141">
        <f t="shared" si="35"/>
        <v>0</v>
      </c>
      <c r="BZ64" s="141">
        <f t="shared" si="36"/>
        <v>0</v>
      </c>
      <c r="CA64" s="141">
        <f t="shared" si="37"/>
        <v>12396</v>
      </c>
      <c r="CB64" s="141">
        <f t="shared" si="38"/>
        <v>12087</v>
      </c>
      <c r="CC64" s="141">
        <f t="shared" si="39"/>
        <v>0</v>
      </c>
      <c r="CD64" s="141">
        <f t="shared" si="40"/>
        <v>0</v>
      </c>
      <c r="CE64" s="141">
        <f t="shared" si="41"/>
        <v>309</v>
      </c>
      <c r="CF64" s="141">
        <f t="shared" si="42"/>
        <v>104177</v>
      </c>
      <c r="CG64" s="141">
        <f t="shared" si="43"/>
        <v>0</v>
      </c>
      <c r="CH64" s="141">
        <f t="shared" si="44"/>
        <v>0</v>
      </c>
      <c r="CI64" s="141">
        <f t="shared" si="45"/>
        <v>22182</v>
      </c>
    </row>
    <row r="65" spans="1:87" ht="12" customHeight="1">
      <c r="A65" s="142" t="s">
        <v>89</v>
      </c>
      <c r="B65" s="140" t="s">
        <v>383</v>
      </c>
      <c r="C65" s="142" t="s">
        <v>453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f t="shared" si="6"/>
        <v>31762</v>
      </c>
      <c r="M65" s="141">
        <f t="shared" si="7"/>
        <v>12905</v>
      </c>
      <c r="N65" s="141">
        <v>12727</v>
      </c>
      <c r="O65" s="141">
        <v>178</v>
      </c>
      <c r="P65" s="141">
        <v>0</v>
      </c>
      <c r="Q65" s="141">
        <v>0</v>
      </c>
      <c r="R65" s="141">
        <f t="shared" si="8"/>
        <v>69</v>
      </c>
      <c r="S65" s="141">
        <v>69</v>
      </c>
      <c r="T65" s="141">
        <v>0</v>
      </c>
      <c r="U65" s="141">
        <v>0</v>
      </c>
      <c r="V65" s="141">
        <v>0</v>
      </c>
      <c r="W65" s="141">
        <f t="shared" si="9"/>
        <v>18788</v>
      </c>
      <c r="X65" s="141">
        <v>18788</v>
      </c>
      <c r="Y65" s="141">
        <v>0</v>
      </c>
      <c r="Z65" s="141">
        <v>0</v>
      </c>
      <c r="AA65" s="141">
        <v>0</v>
      </c>
      <c r="AB65" s="141">
        <v>100893</v>
      </c>
      <c r="AC65" s="141">
        <v>0</v>
      </c>
      <c r="AD65" s="141">
        <v>0</v>
      </c>
      <c r="AE65" s="141">
        <f t="shared" si="10"/>
        <v>31762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f t="shared" si="13"/>
        <v>5496</v>
      </c>
      <c r="AO65" s="141">
        <f t="shared" si="14"/>
        <v>5370</v>
      </c>
      <c r="AP65" s="141">
        <v>5370</v>
      </c>
      <c r="AQ65" s="141">
        <v>0</v>
      </c>
      <c r="AR65" s="141">
        <v>0</v>
      </c>
      <c r="AS65" s="141">
        <v>0</v>
      </c>
      <c r="AT65" s="141">
        <f t="shared" si="15"/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f t="shared" si="16"/>
        <v>126</v>
      </c>
      <c r="AZ65" s="141">
        <v>0</v>
      </c>
      <c r="BA65" s="141">
        <v>0</v>
      </c>
      <c r="BB65" s="141">
        <v>0</v>
      </c>
      <c r="BC65" s="141">
        <v>126</v>
      </c>
      <c r="BD65" s="141">
        <v>28175</v>
      </c>
      <c r="BE65" s="141">
        <v>0</v>
      </c>
      <c r="BF65" s="141">
        <v>0</v>
      </c>
      <c r="BG65" s="141">
        <f t="shared" si="17"/>
        <v>5496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0</v>
      </c>
      <c r="BP65" s="141">
        <f t="shared" si="26"/>
        <v>37258</v>
      </c>
      <c r="BQ65" s="141">
        <f t="shared" si="27"/>
        <v>18275</v>
      </c>
      <c r="BR65" s="141">
        <f t="shared" si="28"/>
        <v>18097</v>
      </c>
      <c r="BS65" s="141">
        <f t="shared" si="29"/>
        <v>178</v>
      </c>
      <c r="BT65" s="141">
        <f t="shared" si="30"/>
        <v>0</v>
      </c>
      <c r="BU65" s="141">
        <f t="shared" si="31"/>
        <v>0</v>
      </c>
      <c r="BV65" s="141">
        <f t="shared" si="32"/>
        <v>69</v>
      </c>
      <c r="BW65" s="141">
        <f t="shared" si="33"/>
        <v>69</v>
      </c>
      <c r="BX65" s="141">
        <f t="shared" si="34"/>
        <v>0</v>
      </c>
      <c r="BY65" s="141">
        <f t="shared" si="35"/>
        <v>0</v>
      </c>
      <c r="BZ65" s="141">
        <f t="shared" si="36"/>
        <v>0</v>
      </c>
      <c r="CA65" s="141">
        <f t="shared" si="37"/>
        <v>18914</v>
      </c>
      <c r="CB65" s="141">
        <f t="shared" si="38"/>
        <v>18788</v>
      </c>
      <c r="CC65" s="141">
        <f t="shared" si="39"/>
        <v>0</v>
      </c>
      <c r="CD65" s="141">
        <f t="shared" si="40"/>
        <v>0</v>
      </c>
      <c r="CE65" s="141">
        <f t="shared" si="41"/>
        <v>126</v>
      </c>
      <c r="CF65" s="141">
        <f t="shared" si="42"/>
        <v>129068</v>
      </c>
      <c r="CG65" s="141">
        <f t="shared" si="43"/>
        <v>0</v>
      </c>
      <c r="CH65" s="141">
        <f t="shared" si="44"/>
        <v>0</v>
      </c>
      <c r="CI65" s="141">
        <f t="shared" si="45"/>
        <v>37258</v>
      </c>
    </row>
    <row r="66" spans="1:87" ht="12" customHeight="1">
      <c r="A66" s="142" t="s">
        <v>89</v>
      </c>
      <c r="B66" s="140" t="s">
        <v>384</v>
      </c>
      <c r="C66" s="142" t="s">
        <v>454</v>
      </c>
      <c r="D66" s="141">
        <f t="shared" si="4"/>
        <v>0</v>
      </c>
      <c r="E66" s="141">
        <f t="shared" si="5"/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f t="shared" si="6"/>
        <v>62315</v>
      </c>
      <c r="M66" s="141">
        <f t="shared" si="7"/>
        <v>7547</v>
      </c>
      <c r="N66" s="141">
        <v>7547</v>
      </c>
      <c r="O66" s="141">
        <v>0</v>
      </c>
      <c r="P66" s="141">
        <v>0</v>
      </c>
      <c r="Q66" s="141">
        <v>0</v>
      </c>
      <c r="R66" s="141">
        <f t="shared" si="8"/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f t="shared" si="9"/>
        <v>54768</v>
      </c>
      <c r="X66" s="141">
        <v>54768</v>
      </c>
      <c r="Y66" s="141">
        <v>0</v>
      </c>
      <c r="Z66" s="141">
        <v>0</v>
      </c>
      <c r="AA66" s="141">
        <v>0</v>
      </c>
      <c r="AB66" s="141">
        <v>161065</v>
      </c>
      <c r="AC66" s="141">
        <v>0</v>
      </c>
      <c r="AD66" s="141">
        <v>6442</v>
      </c>
      <c r="AE66" s="141">
        <f t="shared" si="10"/>
        <v>68757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f t="shared" si="13"/>
        <v>839</v>
      </c>
      <c r="AO66" s="141">
        <f t="shared" si="14"/>
        <v>839</v>
      </c>
      <c r="AP66" s="141">
        <v>839</v>
      </c>
      <c r="AQ66" s="141">
        <v>0</v>
      </c>
      <c r="AR66" s="141">
        <v>0</v>
      </c>
      <c r="AS66" s="141">
        <v>0</v>
      </c>
      <c r="AT66" s="141">
        <f t="shared" si="15"/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>
        <v>48724</v>
      </c>
      <c r="BE66" s="141">
        <v>0</v>
      </c>
      <c r="BF66" s="141">
        <v>10717</v>
      </c>
      <c r="BG66" s="141">
        <f t="shared" si="17"/>
        <v>11556</v>
      </c>
      <c r="BH66" s="141">
        <f t="shared" si="18"/>
        <v>0</v>
      </c>
      <c r="BI66" s="141">
        <f t="shared" si="19"/>
        <v>0</v>
      </c>
      <c r="BJ66" s="141">
        <f t="shared" si="20"/>
        <v>0</v>
      </c>
      <c r="BK66" s="141">
        <f t="shared" si="21"/>
        <v>0</v>
      </c>
      <c r="BL66" s="141">
        <f t="shared" si="22"/>
        <v>0</v>
      </c>
      <c r="BM66" s="141">
        <f t="shared" si="23"/>
        <v>0</v>
      </c>
      <c r="BN66" s="141">
        <f t="shared" si="24"/>
        <v>0</v>
      </c>
      <c r="BO66" s="141">
        <f t="shared" si="25"/>
        <v>0</v>
      </c>
      <c r="BP66" s="141">
        <f t="shared" si="26"/>
        <v>63154</v>
      </c>
      <c r="BQ66" s="141">
        <f t="shared" si="27"/>
        <v>8386</v>
      </c>
      <c r="BR66" s="141">
        <f t="shared" si="28"/>
        <v>8386</v>
      </c>
      <c r="BS66" s="141">
        <f t="shared" si="29"/>
        <v>0</v>
      </c>
      <c r="BT66" s="141">
        <f t="shared" si="30"/>
        <v>0</v>
      </c>
      <c r="BU66" s="141">
        <f t="shared" si="31"/>
        <v>0</v>
      </c>
      <c r="BV66" s="141">
        <f t="shared" si="32"/>
        <v>0</v>
      </c>
      <c r="BW66" s="141">
        <f t="shared" si="33"/>
        <v>0</v>
      </c>
      <c r="BX66" s="141">
        <f t="shared" si="34"/>
        <v>0</v>
      </c>
      <c r="BY66" s="141">
        <f t="shared" si="35"/>
        <v>0</v>
      </c>
      <c r="BZ66" s="141">
        <f t="shared" si="36"/>
        <v>0</v>
      </c>
      <c r="CA66" s="141">
        <f t="shared" si="37"/>
        <v>54768</v>
      </c>
      <c r="CB66" s="141">
        <f t="shared" si="38"/>
        <v>54768</v>
      </c>
      <c r="CC66" s="141">
        <f t="shared" si="39"/>
        <v>0</v>
      </c>
      <c r="CD66" s="141">
        <f t="shared" si="40"/>
        <v>0</v>
      </c>
      <c r="CE66" s="141">
        <f t="shared" si="41"/>
        <v>0</v>
      </c>
      <c r="CF66" s="141">
        <f t="shared" si="42"/>
        <v>209789</v>
      </c>
      <c r="CG66" s="141">
        <f t="shared" si="43"/>
        <v>0</v>
      </c>
      <c r="CH66" s="141">
        <f t="shared" si="44"/>
        <v>17159</v>
      </c>
      <c r="CI66" s="141">
        <f t="shared" si="45"/>
        <v>80313</v>
      </c>
    </row>
    <row r="67" spans="1:87" ht="12" customHeight="1">
      <c r="A67" s="142" t="s">
        <v>89</v>
      </c>
      <c r="B67" s="140" t="s">
        <v>385</v>
      </c>
      <c r="C67" s="142" t="s">
        <v>455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f t="shared" si="6"/>
        <v>130744</v>
      </c>
      <c r="M67" s="141">
        <f t="shared" si="7"/>
        <v>46014</v>
      </c>
      <c r="N67" s="141">
        <v>9792</v>
      </c>
      <c r="O67" s="141">
        <v>36222</v>
      </c>
      <c r="P67" s="141">
        <v>0</v>
      </c>
      <c r="Q67" s="141">
        <v>0</v>
      </c>
      <c r="R67" s="141">
        <f t="shared" si="8"/>
        <v>2430</v>
      </c>
      <c r="S67" s="141">
        <v>2430</v>
      </c>
      <c r="T67" s="141">
        <v>0</v>
      </c>
      <c r="U67" s="141">
        <v>0</v>
      </c>
      <c r="V67" s="141">
        <v>0</v>
      </c>
      <c r="W67" s="141">
        <f t="shared" si="9"/>
        <v>82300</v>
      </c>
      <c r="X67" s="141">
        <v>82300</v>
      </c>
      <c r="Y67" s="141">
        <v>0</v>
      </c>
      <c r="Z67" s="141">
        <v>0</v>
      </c>
      <c r="AA67" s="141">
        <v>0</v>
      </c>
      <c r="AB67" s="141">
        <v>415711</v>
      </c>
      <c r="AC67" s="141">
        <v>0</v>
      </c>
      <c r="AD67" s="141">
        <v>0</v>
      </c>
      <c r="AE67" s="141">
        <f t="shared" si="10"/>
        <v>130744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f t="shared" si="13"/>
        <v>325080</v>
      </c>
      <c r="AO67" s="141">
        <f t="shared" si="14"/>
        <v>15041</v>
      </c>
      <c r="AP67" s="141">
        <v>9517</v>
      </c>
      <c r="AQ67" s="141">
        <v>0</v>
      </c>
      <c r="AR67" s="141">
        <v>5524</v>
      </c>
      <c r="AS67" s="141">
        <v>0</v>
      </c>
      <c r="AT67" s="141">
        <f t="shared" si="15"/>
        <v>67377</v>
      </c>
      <c r="AU67" s="141">
        <v>0</v>
      </c>
      <c r="AV67" s="141">
        <v>67377</v>
      </c>
      <c r="AW67" s="141">
        <v>0</v>
      </c>
      <c r="AX67" s="141">
        <v>0</v>
      </c>
      <c r="AY67" s="141">
        <f t="shared" si="16"/>
        <v>242662</v>
      </c>
      <c r="AZ67" s="141">
        <v>241085</v>
      </c>
      <c r="BA67" s="141">
        <v>0</v>
      </c>
      <c r="BB67" s="141">
        <v>1577</v>
      </c>
      <c r="BC67" s="141">
        <v>0</v>
      </c>
      <c r="BD67" s="141">
        <v>0</v>
      </c>
      <c r="BE67" s="141">
        <v>0</v>
      </c>
      <c r="BF67" s="141">
        <v>3793</v>
      </c>
      <c r="BG67" s="141">
        <f t="shared" si="17"/>
        <v>328873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0</v>
      </c>
      <c r="BP67" s="141">
        <f t="shared" si="26"/>
        <v>455824</v>
      </c>
      <c r="BQ67" s="141">
        <f t="shared" si="27"/>
        <v>61055</v>
      </c>
      <c r="BR67" s="141">
        <f t="shared" si="28"/>
        <v>19309</v>
      </c>
      <c r="BS67" s="141">
        <f t="shared" si="29"/>
        <v>36222</v>
      </c>
      <c r="BT67" s="141">
        <f t="shared" si="30"/>
        <v>5524</v>
      </c>
      <c r="BU67" s="141">
        <f t="shared" si="31"/>
        <v>0</v>
      </c>
      <c r="BV67" s="141">
        <f t="shared" si="32"/>
        <v>69807</v>
      </c>
      <c r="BW67" s="141">
        <f t="shared" si="33"/>
        <v>2430</v>
      </c>
      <c r="BX67" s="141">
        <f t="shared" si="34"/>
        <v>67377</v>
      </c>
      <c r="BY67" s="141">
        <f t="shared" si="35"/>
        <v>0</v>
      </c>
      <c r="BZ67" s="141">
        <f t="shared" si="36"/>
        <v>0</v>
      </c>
      <c r="CA67" s="141">
        <f t="shared" si="37"/>
        <v>324962</v>
      </c>
      <c r="CB67" s="141">
        <f t="shared" si="38"/>
        <v>323385</v>
      </c>
      <c r="CC67" s="141">
        <f t="shared" si="39"/>
        <v>0</v>
      </c>
      <c r="CD67" s="141">
        <f t="shared" si="40"/>
        <v>1577</v>
      </c>
      <c r="CE67" s="141">
        <f t="shared" si="41"/>
        <v>0</v>
      </c>
      <c r="CF67" s="141">
        <f t="shared" si="42"/>
        <v>415711</v>
      </c>
      <c r="CG67" s="141">
        <f t="shared" si="43"/>
        <v>0</v>
      </c>
      <c r="CH67" s="141">
        <f t="shared" si="44"/>
        <v>3793</v>
      </c>
      <c r="CI67" s="141">
        <f t="shared" si="45"/>
        <v>459617</v>
      </c>
    </row>
    <row r="68" spans="1:87" ht="12" customHeight="1">
      <c r="A68" s="142" t="s">
        <v>89</v>
      </c>
      <c r="B68" s="140" t="s">
        <v>386</v>
      </c>
      <c r="C68" s="142" t="s">
        <v>456</v>
      </c>
      <c r="D68" s="141">
        <f t="shared" si="4"/>
        <v>0</v>
      </c>
      <c r="E68" s="141">
        <f t="shared" si="5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f t="shared" si="6"/>
        <v>112246</v>
      </c>
      <c r="M68" s="141">
        <f t="shared" si="7"/>
        <v>13722</v>
      </c>
      <c r="N68" s="141">
        <v>13722</v>
      </c>
      <c r="O68" s="141">
        <v>0</v>
      </c>
      <c r="P68" s="141">
        <v>0</v>
      </c>
      <c r="Q68" s="141">
        <v>0</v>
      </c>
      <c r="R68" s="141">
        <f t="shared" si="8"/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f t="shared" si="9"/>
        <v>98524</v>
      </c>
      <c r="X68" s="141">
        <v>65206</v>
      </c>
      <c r="Y68" s="141">
        <v>21409</v>
      </c>
      <c r="Z68" s="141">
        <v>28</v>
      </c>
      <c r="AA68" s="141">
        <v>11881</v>
      </c>
      <c r="AB68" s="141">
        <v>144376</v>
      </c>
      <c r="AC68" s="141">
        <v>0</v>
      </c>
      <c r="AD68" s="141">
        <v>3348</v>
      </c>
      <c r="AE68" s="141">
        <f t="shared" si="10"/>
        <v>115594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f t="shared" si="13"/>
        <v>2964</v>
      </c>
      <c r="AO68" s="141">
        <f t="shared" si="14"/>
        <v>2964</v>
      </c>
      <c r="AP68" s="141">
        <v>2964</v>
      </c>
      <c r="AQ68" s="141">
        <v>0</v>
      </c>
      <c r="AR68" s="141">
        <v>0</v>
      </c>
      <c r="AS68" s="141">
        <v>0</v>
      </c>
      <c r="AT68" s="141">
        <f t="shared" si="15"/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f t="shared" si="16"/>
        <v>0</v>
      </c>
      <c r="AZ68" s="141">
        <v>0</v>
      </c>
      <c r="BA68" s="141">
        <v>0</v>
      </c>
      <c r="BB68" s="141">
        <v>0</v>
      </c>
      <c r="BC68" s="141">
        <v>0</v>
      </c>
      <c r="BD68" s="141">
        <v>31174</v>
      </c>
      <c r="BE68" s="141">
        <v>0</v>
      </c>
      <c r="BF68" s="141">
        <v>60</v>
      </c>
      <c r="BG68" s="141">
        <f t="shared" si="17"/>
        <v>3024</v>
      </c>
      <c r="BH68" s="141">
        <f t="shared" si="18"/>
        <v>0</v>
      </c>
      <c r="BI68" s="141">
        <f t="shared" si="19"/>
        <v>0</v>
      </c>
      <c r="BJ68" s="141">
        <f t="shared" si="20"/>
        <v>0</v>
      </c>
      <c r="BK68" s="141">
        <f t="shared" si="21"/>
        <v>0</v>
      </c>
      <c r="BL68" s="141">
        <f t="shared" si="22"/>
        <v>0</v>
      </c>
      <c r="BM68" s="141">
        <f t="shared" si="23"/>
        <v>0</v>
      </c>
      <c r="BN68" s="141">
        <f t="shared" si="24"/>
        <v>0</v>
      </c>
      <c r="BO68" s="141">
        <f t="shared" si="25"/>
        <v>0</v>
      </c>
      <c r="BP68" s="141">
        <f t="shared" si="26"/>
        <v>115210</v>
      </c>
      <c r="BQ68" s="141">
        <f t="shared" si="27"/>
        <v>16686</v>
      </c>
      <c r="BR68" s="141">
        <f t="shared" si="28"/>
        <v>16686</v>
      </c>
      <c r="BS68" s="141">
        <f t="shared" si="29"/>
        <v>0</v>
      </c>
      <c r="BT68" s="141">
        <f t="shared" si="30"/>
        <v>0</v>
      </c>
      <c r="BU68" s="141">
        <f t="shared" si="31"/>
        <v>0</v>
      </c>
      <c r="BV68" s="141">
        <f t="shared" si="32"/>
        <v>0</v>
      </c>
      <c r="BW68" s="141">
        <f t="shared" si="33"/>
        <v>0</v>
      </c>
      <c r="BX68" s="141">
        <f t="shared" si="34"/>
        <v>0</v>
      </c>
      <c r="BY68" s="141">
        <f t="shared" si="35"/>
        <v>0</v>
      </c>
      <c r="BZ68" s="141">
        <f t="shared" si="36"/>
        <v>0</v>
      </c>
      <c r="CA68" s="141">
        <f t="shared" si="37"/>
        <v>98524</v>
      </c>
      <c r="CB68" s="141">
        <f t="shared" si="38"/>
        <v>65206</v>
      </c>
      <c r="CC68" s="141">
        <f t="shared" si="39"/>
        <v>21409</v>
      </c>
      <c r="CD68" s="141">
        <f t="shared" si="40"/>
        <v>28</v>
      </c>
      <c r="CE68" s="141">
        <f t="shared" si="41"/>
        <v>11881</v>
      </c>
      <c r="CF68" s="141">
        <f t="shared" si="42"/>
        <v>175550</v>
      </c>
      <c r="CG68" s="141">
        <f t="shared" si="43"/>
        <v>0</v>
      </c>
      <c r="CH68" s="141">
        <f t="shared" si="44"/>
        <v>3408</v>
      </c>
      <c r="CI68" s="141">
        <f t="shared" si="45"/>
        <v>118618</v>
      </c>
    </row>
    <row r="69" spans="1:87" ht="12" customHeight="1">
      <c r="A69" s="142" t="s">
        <v>89</v>
      </c>
      <c r="B69" s="140" t="s">
        <v>387</v>
      </c>
      <c r="C69" s="142" t="s">
        <v>457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f t="shared" si="6"/>
        <v>600</v>
      </c>
      <c r="M69" s="141">
        <f t="shared" si="7"/>
        <v>600</v>
      </c>
      <c r="N69" s="141">
        <v>600</v>
      </c>
      <c r="O69" s="141">
        <v>0</v>
      </c>
      <c r="P69" s="141">
        <v>0</v>
      </c>
      <c r="Q69" s="141">
        <v>0</v>
      </c>
      <c r="R69" s="141">
        <f t="shared" si="8"/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f t="shared" si="9"/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178138</v>
      </c>
      <c r="AC69" s="141">
        <v>0</v>
      </c>
      <c r="AD69" s="141">
        <v>0</v>
      </c>
      <c r="AE69" s="141">
        <f t="shared" si="10"/>
        <v>600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v>0</v>
      </c>
      <c r="AN69" s="141">
        <f t="shared" si="13"/>
        <v>300</v>
      </c>
      <c r="AO69" s="141">
        <f t="shared" si="14"/>
        <v>300</v>
      </c>
      <c r="AP69" s="141">
        <v>300</v>
      </c>
      <c r="AQ69" s="141">
        <v>0</v>
      </c>
      <c r="AR69" s="141">
        <v>0</v>
      </c>
      <c r="AS69" s="141">
        <v>0</v>
      </c>
      <c r="AT69" s="141">
        <f t="shared" si="15"/>
        <v>0</v>
      </c>
      <c r="AU69" s="141">
        <v>0</v>
      </c>
      <c r="AV69" s="141">
        <v>0</v>
      </c>
      <c r="AW69" s="141">
        <v>0</v>
      </c>
      <c r="AX69" s="141">
        <v>0</v>
      </c>
      <c r="AY69" s="141">
        <f t="shared" si="16"/>
        <v>0</v>
      </c>
      <c r="AZ69" s="141">
        <v>0</v>
      </c>
      <c r="BA69" s="141">
        <v>0</v>
      </c>
      <c r="BB69" s="141">
        <v>0</v>
      </c>
      <c r="BC69" s="141">
        <v>0</v>
      </c>
      <c r="BD69" s="141">
        <v>38967</v>
      </c>
      <c r="BE69" s="141">
        <v>0</v>
      </c>
      <c r="BF69" s="141">
        <v>0</v>
      </c>
      <c r="BG69" s="141">
        <f t="shared" si="17"/>
        <v>300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900</v>
      </c>
      <c r="BQ69" s="141">
        <f t="shared" si="27"/>
        <v>900</v>
      </c>
      <c r="BR69" s="141">
        <f t="shared" si="28"/>
        <v>900</v>
      </c>
      <c r="BS69" s="141">
        <f t="shared" si="29"/>
        <v>0</v>
      </c>
      <c r="BT69" s="141">
        <f t="shared" si="30"/>
        <v>0</v>
      </c>
      <c r="BU69" s="141">
        <f t="shared" si="31"/>
        <v>0</v>
      </c>
      <c r="BV69" s="141">
        <f t="shared" si="32"/>
        <v>0</v>
      </c>
      <c r="BW69" s="141">
        <f t="shared" si="33"/>
        <v>0</v>
      </c>
      <c r="BX69" s="141">
        <f t="shared" si="34"/>
        <v>0</v>
      </c>
      <c r="BY69" s="141">
        <f t="shared" si="35"/>
        <v>0</v>
      </c>
      <c r="BZ69" s="141">
        <f t="shared" si="36"/>
        <v>0</v>
      </c>
      <c r="CA69" s="141">
        <f t="shared" si="37"/>
        <v>0</v>
      </c>
      <c r="CB69" s="141">
        <f t="shared" si="38"/>
        <v>0</v>
      </c>
      <c r="CC69" s="141">
        <f t="shared" si="39"/>
        <v>0</v>
      </c>
      <c r="CD69" s="141">
        <f t="shared" si="40"/>
        <v>0</v>
      </c>
      <c r="CE69" s="141">
        <f t="shared" si="41"/>
        <v>0</v>
      </c>
      <c r="CF69" s="141">
        <f t="shared" si="42"/>
        <v>217105</v>
      </c>
      <c r="CG69" s="141">
        <f t="shared" si="43"/>
        <v>0</v>
      </c>
      <c r="CH69" s="141">
        <f t="shared" si="44"/>
        <v>0</v>
      </c>
      <c r="CI69" s="141">
        <f t="shared" si="45"/>
        <v>900</v>
      </c>
    </row>
    <row r="70" spans="1:87" ht="12" customHeight="1">
      <c r="A70" s="142" t="s">
        <v>89</v>
      </c>
      <c r="B70" s="140" t="s">
        <v>388</v>
      </c>
      <c r="C70" s="142" t="s">
        <v>458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f t="shared" si="6"/>
        <v>600</v>
      </c>
      <c r="M70" s="141">
        <f t="shared" si="7"/>
        <v>600</v>
      </c>
      <c r="N70" s="141">
        <v>600</v>
      </c>
      <c r="O70" s="141">
        <v>0</v>
      </c>
      <c r="P70" s="141">
        <v>0</v>
      </c>
      <c r="Q70" s="141">
        <v>0</v>
      </c>
      <c r="R70" s="141">
        <f t="shared" si="8"/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f t="shared" si="9"/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192983</v>
      </c>
      <c r="AC70" s="141">
        <v>0</v>
      </c>
      <c r="AD70" s="141">
        <v>0</v>
      </c>
      <c r="AE70" s="141">
        <f t="shared" si="10"/>
        <v>600</v>
      </c>
      <c r="AF70" s="141">
        <f t="shared" si="11"/>
        <v>0</v>
      </c>
      <c r="AG70" s="141">
        <f t="shared" si="12"/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v>0</v>
      </c>
      <c r="AN70" s="141">
        <f t="shared" si="13"/>
        <v>300</v>
      </c>
      <c r="AO70" s="141">
        <f t="shared" si="14"/>
        <v>300</v>
      </c>
      <c r="AP70" s="141">
        <v>300</v>
      </c>
      <c r="AQ70" s="141">
        <v>0</v>
      </c>
      <c r="AR70" s="141">
        <v>0</v>
      </c>
      <c r="AS70" s="141">
        <v>0</v>
      </c>
      <c r="AT70" s="141">
        <f t="shared" si="15"/>
        <v>0</v>
      </c>
      <c r="AU70" s="141">
        <v>0</v>
      </c>
      <c r="AV70" s="141">
        <v>0</v>
      </c>
      <c r="AW70" s="141">
        <v>0</v>
      </c>
      <c r="AX70" s="141">
        <v>0</v>
      </c>
      <c r="AY70" s="141">
        <f t="shared" si="16"/>
        <v>0</v>
      </c>
      <c r="AZ70" s="141">
        <v>0</v>
      </c>
      <c r="BA70" s="141">
        <v>0</v>
      </c>
      <c r="BB70" s="141">
        <v>0</v>
      </c>
      <c r="BC70" s="141">
        <v>0</v>
      </c>
      <c r="BD70" s="141">
        <v>42498</v>
      </c>
      <c r="BE70" s="141">
        <v>0</v>
      </c>
      <c r="BF70" s="141">
        <v>0</v>
      </c>
      <c r="BG70" s="141">
        <f t="shared" si="17"/>
        <v>300</v>
      </c>
      <c r="BH70" s="141">
        <f t="shared" si="18"/>
        <v>0</v>
      </c>
      <c r="BI70" s="141">
        <f t="shared" si="19"/>
        <v>0</v>
      </c>
      <c r="BJ70" s="141">
        <f t="shared" si="20"/>
        <v>0</v>
      </c>
      <c r="BK70" s="141">
        <f t="shared" si="21"/>
        <v>0</v>
      </c>
      <c r="BL70" s="141">
        <f t="shared" si="22"/>
        <v>0</v>
      </c>
      <c r="BM70" s="141">
        <f t="shared" si="23"/>
        <v>0</v>
      </c>
      <c r="BN70" s="141">
        <f t="shared" si="24"/>
        <v>0</v>
      </c>
      <c r="BO70" s="141">
        <f t="shared" si="25"/>
        <v>0</v>
      </c>
      <c r="BP70" s="141">
        <f t="shared" si="26"/>
        <v>900</v>
      </c>
      <c r="BQ70" s="141">
        <f t="shared" si="27"/>
        <v>900</v>
      </c>
      <c r="BR70" s="141">
        <f t="shared" si="28"/>
        <v>900</v>
      </c>
      <c r="BS70" s="141">
        <f t="shared" si="29"/>
        <v>0</v>
      </c>
      <c r="BT70" s="141">
        <f t="shared" si="30"/>
        <v>0</v>
      </c>
      <c r="BU70" s="141">
        <f t="shared" si="31"/>
        <v>0</v>
      </c>
      <c r="BV70" s="141">
        <f t="shared" si="32"/>
        <v>0</v>
      </c>
      <c r="BW70" s="141">
        <f t="shared" si="33"/>
        <v>0</v>
      </c>
      <c r="BX70" s="141">
        <f t="shared" si="34"/>
        <v>0</v>
      </c>
      <c r="BY70" s="141">
        <f t="shared" si="35"/>
        <v>0</v>
      </c>
      <c r="BZ70" s="141">
        <f t="shared" si="36"/>
        <v>0</v>
      </c>
      <c r="CA70" s="141">
        <f t="shared" si="37"/>
        <v>0</v>
      </c>
      <c r="CB70" s="141">
        <f t="shared" si="38"/>
        <v>0</v>
      </c>
      <c r="CC70" s="141">
        <f t="shared" si="39"/>
        <v>0</v>
      </c>
      <c r="CD70" s="141">
        <f t="shared" si="40"/>
        <v>0</v>
      </c>
      <c r="CE70" s="141">
        <f t="shared" si="41"/>
        <v>0</v>
      </c>
      <c r="CF70" s="141">
        <f t="shared" si="42"/>
        <v>235481</v>
      </c>
      <c r="CG70" s="141">
        <f t="shared" si="43"/>
        <v>0</v>
      </c>
      <c r="CH70" s="141">
        <f t="shared" si="44"/>
        <v>0</v>
      </c>
      <c r="CI70" s="141">
        <f t="shared" si="45"/>
        <v>900</v>
      </c>
    </row>
    <row r="71" spans="1:87" ht="12" customHeight="1">
      <c r="A71" s="142" t="s">
        <v>89</v>
      </c>
      <c r="B71" s="140" t="s">
        <v>389</v>
      </c>
      <c r="C71" s="142" t="s">
        <v>459</v>
      </c>
      <c r="D71" s="141">
        <f t="shared" si="4"/>
        <v>0</v>
      </c>
      <c r="E71" s="141">
        <f t="shared" si="5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f t="shared" si="6"/>
        <v>0</v>
      </c>
      <c r="M71" s="141">
        <f t="shared" si="7"/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f t="shared" si="8"/>
        <v>0</v>
      </c>
      <c r="S71" s="141">
        <v>0</v>
      </c>
      <c r="T71" s="141">
        <v>0</v>
      </c>
      <c r="U71" s="141">
        <v>0</v>
      </c>
      <c r="V71" s="141">
        <v>0</v>
      </c>
      <c r="W71" s="141">
        <f t="shared" si="9"/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475133</v>
      </c>
      <c r="AC71" s="141">
        <v>0</v>
      </c>
      <c r="AD71" s="141">
        <v>0</v>
      </c>
      <c r="AE71" s="141">
        <f t="shared" si="10"/>
        <v>0</v>
      </c>
      <c r="AF71" s="141">
        <f t="shared" si="11"/>
        <v>0</v>
      </c>
      <c r="AG71" s="141">
        <f t="shared" si="12"/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0</v>
      </c>
      <c r="AN71" s="141">
        <f t="shared" si="13"/>
        <v>0</v>
      </c>
      <c r="AO71" s="141">
        <f t="shared" si="14"/>
        <v>0</v>
      </c>
      <c r="AP71" s="141">
        <v>0</v>
      </c>
      <c r="AQ71" s="141">
        <v>0</v>
      </c>
      <c r="AR71" s="141">
        <v>0</v>
      </c>
      <c r="AS71" s="141">
        <v>0</v>
      </c>
      <c r="AT71" s="141">
        <f t="shared" si="15"/>
        <v>0</v>
      </c>
      <c r="AU71" s="141">
        <v>0</v>
      </c>
      <c r="AV71" s="141">
        <v>0</v>
      </c>
      <c r="AW71" s="141">
        <v>0</v>
      </c>
      <c r="AX71" s="141">
        <v>0</v>
      </c>
      <c r="AY71" s="141">
        <f t="shared" si="16"/>
        <v>0</v>
      </c>
      <c r="AZ71" s="141">
        <v>0</v>
      </c>
      <c r="BA71" s="141">
        <v>0</v>
      </c>
      <c r="BB71" s="141">
        <v>0</v>
      </c>
      <c r="BC71" s="141">
        <v>0</v>
      </c>
      <c r="BD71" s="141">
        <v>66267</v>
      </c>
      <c r="BE71" s="141">
        <v>0</v>
      </c>
      <c r="BF71" s="141">
        <v>0</v>
      </c>
      <c r="BG71" s="141">
        <f t="shared" si="17"/>
        <v>0</v>
      </c>
      <c r="BH71" s="141">
        <f t="shared" si="18"/>
        <v>0</v>
      </c>
      <c r="BI71" s="141">
        <f t="shared" si="19"/>
        <v>0</v>
      </c>
      <c r="BJ71" s="141">
        <f t="shared" si="20"/>
        <v>0</v>
      </c>
      <c r="BK71" s="141">
        <f t="shared" si="21"/>
        <v>0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0</v>
      </c>
      <c r="BQ71" s="141">
        <f t="shared" si="27"/>
        <v>0</v>
      </c>
      <c r="BR71" s="141">
        <f t="shared" si="28"/>
        <v>0</v>
      </c>
      <c r="BS71" s="141">
        <f t="shared" si="29"/>
        <v>0</v>
      </c>
      <c r="BT71" s="141">
        <f t="shared" si="30"/>
        <v>0</v>
      </c>
      <c r="BU71" s="141">
        <f t="shared" si="31"/>
        <v>0</v>
      </c>
      <c r="BV71" s="141">
        <f t="shared" si="32"/>
        <v>0</v>
      </c>
      <c r="BW71" s="141">
        <f t="shared" si="33"/>
        <v>0</v>
      </c>
      <c r="BX71" s="141">
        <f t="shared" si="34"/>
        <v>0</v>
      </c>
      <c r="BY71" s="141">
        <f t="shared" si="35"/>
        <v>0</v>
      </c>
      <c r="BZ71" s="141">
        <f t="shared" si="36"/>
        <v>0</v>
      </c>
      <c r="CA71" s="141">
        <f t="shared" si="37"/>
        <v>0</v>
      </c>
      <c r="CB71" s="141">
        <f t="shared" si="38"/>
        <v>0</v>
      </c>
      <c r="CC71" s="141">
        <f t="shared" si="39"/>
        <v>0</v>
      </c>
      <c r="CD71" s="141">
        <f t="shared" si="40"/>
        <v>0</v>
      </c>
      <c r="CE71" s="141">
        <f t="shared" si="41"/>
        <v>0</v>
      </c>
      <c r="CF71" s="141">
        <f t="shared" si="42"/>
        <v>541400</v>
      </c>
      <c r="CG71" s="141">
        <f t="shared" si="43"/>
        <v>0</v>
      </c>
      <c r="CH71" s="141">
        <f t="shared" si="44"/>
        <v>0</v>
      </c>
      <c r="CI71" s="141">
        <f t="shared" si="45"/>
        <v>0</v>
      </c>
    </row>
    <row r="72" spans="1:87" ht="12" customHeight="1">
      <c r="A72" s="142" t="s">
        <v>89</v>
      </c>
      <c r="B72" s="140" t="s">
        <v>390</v>
      </c>
      <c r="C72" s="142" t="s">
        <v>460</v>
      </c>
      <c r="D72" s="141">
        <f t="shared" si="4"/>
        <v>0</v>
      </c>
      <c r="E72" s="141">
        <f t="shared" si="5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11299</v>
      </c>
      <c r="L72" s="141">
        <f t="shared" si="6"/>
        <v>28733</v>
      </c>
      <c r="M72" s="141">
        <f t="shared" si="7"/>
        <v>28733</v>
      </c>
      <c r="N72" s="141">
        <v>28733</v>
      </c>
      <c r="O72" s="141">
        <v>0</v>
      </c>
      <c r="P72" s="141">
        <v>0</v>
      </c>
      <c r="Q72" s="141">
        <v>0</v>
      </c>
      <c r="R72" s="141">
        <f t="shared" si="8"/>
        <v>0</v>
      </c>
      <c r="S72" s="141">
        <v>0</v>
      </c>
      <c r="T72" s="141">
        <v>0</v>
      </c>
      <c r="U72" s="141">
        <v>0</v>
      </c>
      <c r="V72" s="141">
        <v>0</v>
      </c>
      <c r="W72" s="141">
        <f t="shared" si="9"/>
        <v>0</v>
      </c>
      <c r="X72" s="141">
        <v>0</v>
      </c>
      <c r="Y72" s="141">
        <v>0</v>
      </c>
      <c r="Z72" s="141">
        <v>0</v>
      </c>
      <c r="AA72" s="141">
        <v>0</v>
      </c>
      <c r="AB72" s="141">
        <v>318910</v>
      </c>
      <c r="AC72" s="141">
        <v>0</v>
      </c>
      <c r="AD72" s="141">
        <v>0</v>
      </c>
      <c r="AE72" s="141">
        <f t="shared" si="10"/>
        <v>28733</v>
      </c>
      <c r="AF72" s="141">
        <f t="shared" si="11"/>
        <v>0</v>
      </c>
      <c r="AG72" s="141">
        <f t="shared" si="12"/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0</v>
      </c>
      <c r="AM72" s="141">
        <v>0</v>
      </c>
      <c r="AN72" s="141">
        <f t="shared" si="13"/>
        <v>6307</v>
      </c>
      <c r="AO72" s="141">
        <f t="shared" si="14"/>
        <v>6307</v>
      </c>
      <c r="AP72" s="141">
        <v>6307</v>
      </c>
      <c r="AQ72" s="141">
        <v>0</v>
      </c>
      <c r="AR72" s="141">
        <v>0</v>
      </c>
      <c r="AS72" s="141">
        <v>0</v>
      </c>
      <c r="AT72" s="141">
        <f t="shared" si="15"/>
        <v>0</v>
      </c>
      <c r="AU72" s="141">
        <v>0</v>
      </c>
      <c r="AV72" s="141">
        <v>0</v>
      </c>
      <c r="AW72" s="141">
        <v>0</v>
      </c>
      <c r="AX72" s="141">
        <v>0</v>
      </c>
      <c r="AY72" s="141">
        <f t="shared" si="16"/>
        <v>0</v>
      </c>
      <c r="AZ72" s="141">
        <v>0</v>
      </c>
      <c r="BA72" s="141">
        <v>0</v>
      </c>
      <c r="BB72" s="141">
        <v>0</v>
      </c>
      <c r="BC72" s="141">
        <v>0</v>
      </c>
      <c r="BD72" s="141">
        <v>74976</v>
      </c>
      <c r="BE72" s="141">
        <v>0</v>
      </c>
      <c r="BF72" s="141">
        <v>0</v>
      </c>
      <c r="BG72" s="141">
        <f t="shared" si="17"/>
        <v>6307</v>
      </c>
      <c r="BH72" s="141">
        <f t="shared" si="18"/>
        <v>0</v>
      </c>
      <c r="BI72" s="141">
        <f t="shared" si="19"/>
        <v>0</v>
      </c>
      <c r="BJ72" s="141">
        <f t="shared" si="20"/>
        <v>0</v>
      </c>
      <c r="BK72" s="141">
        <f t="shared" si="21"/>
        <v>0</v>
      </c>
      <c r="BL72" s="141">
        <f t="shared" si="22"/>
        <v>0</v>
      </c>
      <c r="BM72" s="141">
        <f t="shared" si="23"/>
        <v>0</v>
      </c>
      <c r="BN72" s="141">
        <f t="shared" si="24"/>
        <v>0</v>
      </c>
      <c r="BO72" s="141">
        <f t="shared" si="25"/>
        <v>11299</v>
      </c>
      <c r="BP72" s="141">
        <f t="shared" si="26"/>
        <v>35040</v>
      </c>
      <c r="BQ72" s="141">
        <f t="shared" si="27"/>
        <v>35040</v>
      </c>
      <c r="BR72" s="141">
        <f t="shared" si="28"/>
        <v>35040</v>
      </c>
      <c r="BS72" s="141">
        <f t="shared" si="29"/>
        <v>0</v>
      </c>
      <c r="BT72" s="141">
        <f t="shared" si="30"/>
        <v>0</v>
      </c>
      <c r="BU72" s="141">
        <f t="shared" si="31"/>
        <v>0</v>
      </c>
      <c r="BV72" s="141">
        <f t="shared" si="32"/>
        <v>0</v>
      </c>
      <c r="BW72" s="141">
        <f t="shared" si="33"/>
        <v>0</v>
      </c>
      <c r="BX72" s="141">
        <f t="shared" si="34"/>
        <v>0</v>
      </c>
      <c r="BY72" s="141">
        <f t="shared" si="35"/>
        <v>0</v>
      </c>
      <c r="BZ72" s="141">
        <f t="shared" si="36"/>
        <v>0</v>
      </c>
      <c r="CA72" s="141">
        <f t="shared" si="37"/>
        <v>0</v>
      </c>
      <c r="CB72" s="141">
        <f t="shared" si="38"/>
        <v>0</v>
      </c>
      <c r="CC72" s="141">
        <f t="shared" si="39"/>
        <v>0</v>
      </c>
      <c r="CD72" s="141">
        <f t="shared" si="40"/>
        <v>0</v>
      </c>
      <c r="CE72" s="141">
        <f t="shared" si="41"/>
        <v>0</v>
      </c>
      <c r="CF72" s="141">
        <f t="shared" si="42"/>
        <v>393886</v>
      </c>
      <c r="CG72" s="141">
        <f t="shared" si="43"/>
        <v>0</v>
      </c>
      <c r="CH72" s="141">
        <f t="shared" si="44"/>
        <v>0</v>
      </c>
      <c r="CI72" s="141">
        <f t="shared" si="45"/>
        <v>35040</v>
      </c>
    </row>
    <row r="73" spans="1:87" ht="12" customHeight="1">
      <c r="A73" s="142" t="s">
        <v>89</v>
      </c>
      <c r="B73" s="140" t="s">
        <v>391</v>
      </c>
      <c r="C73" s="142" t="s">
        <v>461</v>
      </c>
      <c r="D73" s="141">
        <f aca="true" t="shared" si="46" ref="D73:D100">+SUM(E73,J73)</f>
        <v>0</v>
      </c>
      <c r="E73" s="141">
        <f aca="true" t="shared" si="47" ref="E73:E100">+SUM(F73:I73)</f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f aca="true" t="shared" si="48" ref="L73:L100">+SUM(M73,R73,V73,W73,AC73)</f>
        <v>294435</v>
      </c>
      <c r="M73" s="141">
        <f aca="true" t="shared" si="49" ref="M73:M100">+SUM(N73:Q73)</f>
        <v>31136</v>
      </c>
      <c r="N73" s="141">
        <v>23846</v>
      </c>
      <c r="O73" s="141">
        <v>0</v>
      </c>
      <c r="P73" s="141">
        <v>7290</v>
      </c>
      <c r="Q73" s="141">
        <v>0</v>
      </c>
      <c r="R73" s="141">
        <f aca="true" t="shared" si="50" ref="R73:R100">+SUM(S73:U73)</f>
        <v>83289</v>
      </c>
      <c r="S73" s="141">
        <v>360</v>
      </c>
      <c r="T73" s="141">
        <v>82929</v>
      </c>
      <c r="U73" s="141">
        <v>0</v>
      </c>
      <c r="V73" s="141">
        <v>0</v>
      </c>
      <c r="W73" s="141">
        <f aca="true" t="shared" si="51" ref="W73:W100">+SUM(X73:AA73)</f>
        <v>180010</v>
      </c>
      <c r="X73" s="141">
        <v>69779</v>
      </c>
      <c r="Y73" s="141">
        <v>69157</v>
      </c>
      <c r="Z73" s="141">
        <v>36485</v>
      </c>
      <c r="AA73" s="141">
        <v>4589</v>
      </c>
      <c r="AB73" s="141">
        <v>0</v>
      </c>
      <c r="AC73" s="141">
        <v>0</v>
      </c>
      <c r="AD73" s="141">
        <v>4458</v>
      </c>
      <c r="AE73" s="141">
        <f aca="true" t="shared" si="52" ref="AE73:AE100">+SUM(D73,L73,AD73)</f>
        <v>298893</v>
      </c>
      <c r="AF73" s="141">
        <f aca="true" t="shared" si="53" ref="AF73:AF100">+SUM(AG73,AL73)</f>
        <v>0</v>
      </c>
      <c r="AG73" s="141">
        <f aca="true" t="shared" si="54" ref="AG73:AG100">+SUM(AH73:AK73)</f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>
        <v>0</v>
      </c>
      <c r="AN73" s="141">
        <f aca="true" t="shared" si="55" ref="AN73:AN100">+SUM(AO73,AT73,AX73,AY73,BE73)</f>
        <v>4140</v>
      </c>
      <c r="AO73" s="141">
        <f aca="true" t="shared" si="56" ref="AO73:AO100">+SUM(AP73:AS73)</f>
        <v>431</v>
      </c>
      <c r="AP73" s="141">
        <v>431</v>
      </c>
      <c r="AQ73" s="141">
        <v>0</v>
      </c>
      <c r="AR73" s="141">
        <v>0</v>
      </c>
      <c r="AS73" s="141">
        <v>0</v>
      </c>
      <c r="AT73" s="141">
        <f aca="true" t="shared" si="57" ref="AT73:AT100">+SUM(AU73:AW73)</f>
        <v>3709</v>
      </c>
      <c r="AU73" s="141">
        <v>3709</v>
      </c>
      <c r="AV73" s="141">
        <v>0</v>
      </c>
      <c r="AW73" s="141">
        <v>0</v>
      </c>
      <c r="AX73" s="141">
        <v>0</v>
      </c>
      <c r="AY73" s="141">
        <f aca="true" t="shared" si="58" ref="AY73:AY100">+SUM(AZ73:BC73)</f>
        <v>0</v>
      </c>
      <c r="AZ73" s="141">
        <v>0</v>
      </c>
      <c r="BA73" s="141">
        <v>0</v>
      </c>
      <c r="BB73" s="141">
        <v>0</v>
      </c>
      <c r="BC73" s="141">
        <v>0</v>
      </c>
      <c r="BD73" s="141">
        <v>57198</v>
      </c>
      <c r="BE73" s="141">
        <v>0</v>
      </c>
      <c r="BF73" s="141">
        <v>0</v>
      </c>
      <c r="BG73" s="141">
        <f aca="true" t="shared" si="59" ref="BG73:BG100">+SUM(BF73,AN73,AF73)</f>
        <v>4140</v>
      </c>
      <c r="BH73" s="141">
        <f aca="true" t="shared" si="60" ref="BH73:BH100">SUM(D73,AF73)</f>
        <v>0</v>
      </c>
      <c r="BI73" s="141">
        <f aca="true" t="shared" si="61" ref="BI73:BI100">SUM(E73,AG73)</f>
        <v>0</v>
      </c>
      <c r="BJ73" s="141">
        <f aca="true" t="shared" si="62" ref="BJ73:BJ100">SUM(F73,AH73)</f>
        <v>0</v>
      </c>
      <c r="BK73" s="141">
        <f aca="true" t="shared" si="63" ref="BK73:BK100">SUM(G73,AI73)</f>
        <v>0</v>
      </c>
      <c r="BL73" s="141">
        <f aca="true" t="shared" si="64" ref="BL73:BL100">SUM(H73,AJ73)</f>
        <v>0</v>
      </c>
      <c r="BM73" s="141">
        <f aca="true" t="shared" si="65" ref="BM73:BM100">SUM(I73,AK73)</f>
        <v>0</v>
      </c>
      <c r="BN73" s="141">
        <f aca="true" t="shared" si="66" ref="BN73:BN100">SUM(J73,AL73)</f>
        <v>0</v>
      </c>
      <c r="BO73" s="141">
        <f aca="true" t="shared" si="67" ref="BO73:BO100">SUM(K73,AM73)</f>
        <v>0</v>
      </c>
      <c r="BP73" s="141">
        <f aca="true" t="shared" si="68" ref="BP73:BP100">SUM(L73,AN73)</f>
        <v>298575</v>
      </c>
      <c r="BQ73" s="141">
        <f aca="true" t="shared" si="69" ref="BQ73:BQ100">SUM(M73,AO73)</f>
        <v>31567</v>
      </c>
      <c r="BR73" s="141">
        <f aca="true" t="shared" si="70" ref="BR73:BR100">SUM(N73,AP73)</f>
        <v>24277</v>
      </c>
      <c r="BS73" s="141">
        <f aca="true" t="shared" si="71" ref="BS73:BS100">SUM(O73,AQ73)</f>
        <v>0</v>
      </c>
      <c r="BT73" s="141">
        <f aca="true" t="shared" si="72" ref="BT73:BT100">SUM(P73,AR73)</f>
        <v>7290</v>
      </c>
      <c r="BU73" s="141">
        <f aca="true" t="shared" si="73" ref="BU73:BU100">SUM(Q73,AS73)</f>
        <v>0</v>
      </c>
      <c r="BV73" s="141">
        <f aca="true" t="shared" si="74" ref="BV73:BV100">SUM(R73,AT73)</f>
        <v>86998</v>
      </c>
      <c r="BW73" s="141">
        <f aca="true" t="shared" si="75" ref="BW73:BW100">SUM(S73,AU73)</f>
        <v>4069</v>
      </c>
      <c r="BX73" s="141">
        <f aca="true" t="shared" si="76" ref="BX73:BX100">SUM(T73,AV73)</f>
        <v>82929</v>
      </c>
      <c r="BY73" s="141">
        <f aca="true" t="shared" si="77" ref="BY73:BY100">SUM(U73,AW73)</f>
        <v>0</v>
      </c>
      <c r="BZ73" s="141">
        <f aca="true" t="shared" si="78" ref="BZ73:BZ100">SUM(V73,AX73)</f>
        <v>0</v>
      </c>
      <c r="CA73" s="141">
        <f aca="true" t="shared" si="79" ref="CA73:CA100">SUM(W73,AY73)</f>
        <v>180010</v>
      </c>
      <c r="CB73" s="141">
        <f aca="true" t="shared" si="80" ref="CB73:CB100">SUM(X73,AZ73)</f>
        <v>69779</v>
      </c>
      <c r="CC73" s="141">
        <f aca="true" t="shared" si="81" ref="CC73:CC100">SUM(Y73,BA73)</f>
        <v>69157</v>
      </c>
      <c r="CD73" s="141">
        <f aca="true" t="shared" si="82" ref="CD73:CD100">SUM(Z73,BB73)</f>
        <v>36485</v>
      </c>
      <c r="CE73" s="141">
        <f aca="true" t="shared" si="83" ref="CE73:CE100">SUM(AA73,BC73)</f>
        <v>4589</v>
      </c>
      <c r="CF73" s="141">
        <f aca="true" t="shared" si="84" ref="CF73:CF100">SUM(AB73,BD73)</f>
        <v>57198</v>
      </c>
      <c r="CG73" s="141">
        <f aca="true" t="shared" si="85" ref="CG73:CG100">SUM(AC73,BE73)</f>
        <v>0</v>
      </c>
      <c r="CH73" s="141">
        <f aca="true" t="shared" si="86" ref="CH73:CH100">SUM(AD73,BF73)</f>
        <v>4458</v>
      </c>
      <c r="CI73" s="141">
        <f aca="true" t="shared" si="87" ref="CI73:CI100">SUM(AE73,BG73)</f>
        <v>303033</v>
      </c>
    </row>
    <row r="74" spans="1:87" ht="12" customHeight="1">
      <c r="A74" s="142" t="s">
        <v>89</v>
      </c>
      <c r="B74" s="140" t="s">
        <v>392</v>
      </c>
      <c r="C74" s="142" t="s">
        <v>462</v>
      </c>
      <c r="D74" s="141">
        <f t="shared" si="46"/>
        <v>0</v>
      </c>
      <c r="E74" s="141">
        <f t="shared" si="47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f t="shared" si="48"/>
        <v>0</v>
      </c>
      <c r="M74" s="141">
        <f t="shared" si="49"/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f t="shared" si="50"/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f t="shared" si="51"/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383453</v>
      </c>
      <c r="AC74" s="141">
        <v>0</v>
      </c>
      <c r="AD74" s="141">
        <v>0</v>
      </c>
      <c r="AE74" s="141">
        <f t="shared" si="52"/>
        <v>0</v>
      </c>
      <c r="AF74" s="141">
        <f t="shared" si="53"/>
        <v>0</v>
      </c>
      <c r="AG74" s="141">
        <f t="shared" si="54"/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v>0</v>
      </c>
      <c r="AN74" s="141">
        <f t="shared" si="55"/>
        <v>0</v>
      </c>
      <c r="AO74" s="141">
        <f t="shared" si="56"/>
        <v>0</v>
      </c>
      <c r="AP74" s="141">
        <v>0</v>
      </c>
      <c r="AQ74" s="141">
        <v>0</v>
      </c>
      <c r="AR74" s="141">
        <v>0</v>
      </c>
      <c r="AS74" s="141">
        <v>0</v>
      </c>
      <c r="AT74" s="141">
        <f t="shared" si="57"/>
        <v>0</v>
      </c>
      <c r="AU74" s="141">
        <v>0</v>
      </c>
      <c r="AV74" s="141">
        <v>0</v>
      </c>
      <c r="AW74" s="141">
        <v>0</v>
      </c>
      <c r="AX74" s="141">
        <v>0</v>
      </c>
      <c r="AY74" s="141">
        <f t="shared" si="58"/>
        <v>0</v>
      </c>
      <c r="AZ74" s="141">
        <v>0</v>
      </c>
      <c r="BA74" s="141">
        <v>0</v>
      </c>
      <c r="BB74" s="141">
        <v>0</v>
      </c>
      <c r="BC74" s="141">
        <v>0</v>
      </c>
      <c r="BD74" s="141">
        <v>96243</v>
      </c>
      <c r="BE74" s="141">
        <v>0</v>
      </c>
      <c r="BF74" s="141">
        <v>0</v>
      </c>
      <c r="BG74" s="141">
        <f t="shared" si="59"/>
        <v>0</v>
      </c>
      <c r="BH74" s="141">
        <f t="shared" si="60"/>
        <v>0</v>
      </c>
      <c r="BI74" s="141">
        <f t="shared" si="61"/>
        <v>0</v>
      </c>
      <c r="BJ74" s="141">
        <f t="shared" si="62"/>
        <v>0</v>
      </c>
      <c r="BK74" s="141">
        <f t="shared" si="63"/>
        <v>0</v>
      </c>
      <c r="BL74" s="141">
        <f t="shared" si="64"/>
        <v>0</v>
      </c>
      <c r="BM74" s="141">
        <f t="shared" si="65"/>
        <v>0</v>
      </c>
      <c r="BN74" s="141">
        <f t="shared" si="66"/>
        <v>0</v>
      </c>
      <c r="BO74" s="141">
        <f t="shared" si="67"/>
        <v>0</v>
      </c>
      <c r="BP74" s="141">
        <f t="shared" si="68"/>
        <v>0</v>
      </c>
      <c r="BQ74" s="141">
        <f t="shared" si="69"/>
        <v>0</v>
      </c>
      <c r="BR74" s="141">
        <f t="shared" si="70"/>
        <v>0</v>
      </c>
      <c r="BS74" s="141">
        <f t="shared" si="71"/>
        <v>0</v>
      </c>
      <c r="BT74" s="141">
        <f t="shared" si="72"/>
        <v>0</v>
      </c>
      <c r="BU74" s="141">
        <f t="shared" si="73"/>
        <v>0</v>
      </c>
      <c r="BV74" s="141">
        <f t="shared" si="74"/>
        <v>0</v>
      </c>
      <c r="BW74" s="141">
        <f t="shared" si="75"/>
        <v>0</v>
      </c>
      <c r="BX74" s="141">
        <f t="shared" si="76"/>
        <v>0</v>
      </c>
      <c r="BY74" s="141">
        <f t="shared" si="77"/>
        <v>0</v>
      </c>
      <c r="BZ74" s="141">
        <f t="shared" si="78"/>
        <v>0</v>
      </c>
      <c r="CA74" s="141">
        <f t="shared" si="79"/>
        <v>0</v>
      </c>
      <c r="CB74" s="141">
        <f t="shared" si="80"/>
        <v>0</v>
      </c>
      <c r="CC74" s="141">
        <f t="shared" si="81"/>
        <v>0</v>
      </c>
      <c r="CD74" s="141">
        <f t="shared" si="82"/>
        <v>0</v>
      </c>
      <c r="CE74" s="141">
        <f t="shared" si="83"/>
        <v>0</v>
      </c>
      <c r="CF74" s="141">
        <f t="shared" si="84"/>
        <v>479696</v>
      </c>
      <c r="CG74" s="141">
        <f t="shared" si="85"/>
        <v>0</v>
      </c>
      <c r="CH74" s="141">
        <f t="shared" si="86"/>
        <v>0</v>
      </c>
      <c r="CI74" s="141">
        <f t="shared" si="87"/>
        <v>0</v>
      </c>
    </row>
    <row r="75" spans="1:87" ht="12" customHeight="1">
      <c r="A75" s="142" t="s">
        <v>89</v>
      </c>
      <c r="B75" s="140" t="s">
        <v>393</v>
      </c>
      <c r="C75" s="142" t="s">
        <v>463</v>
      </c>
      <c r="D75" s="141">
        <f t="shared" si="46"/>
        <v>0</v>
      </c>
      <c r="E75" s="141">
        <f t="shared" si="47"/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f t="shared" si="48"/>
        <v>0</v>
      </c>
      <c r="M75" s="141">
        <f t="shared" si="49"/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f t="shared" si="50"/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f t="shared" si="51"/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595609</v>
      </c>
      <c r="AC75" s="141">
        <v>0</v>
      </c>
      <c r="AD75" s="141">
        <v>0</v>
      </c>
      <c r="AE75" s="141">
        <f t="shared" si="52"/>
        <v>0</v>
      </c>
      <c r="AF75" s="141">
        <f t="shared" si="53"/>
        <v>0</v>
      </c>
      <c r="AG75" s="141">
        <f t="shared" si="54"/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v>0</v>
      </c>
      <c r="AN75" s="141">
        <f t="shared" si="55"/>
        <v>0</v>
      </c>
      <c r="AO75" s="141">
        <f t="shared" si="56"/>
        <v>0</v>
      </c>
      <c r="AP75" s="141">
        <v>0</v>
      </c>
      <c r="AQ75" s="141">
        <v>0</v>
      </c>
      <c r="AR75" s="141">
        <v>0</v>
      </c>
      <c r="AS75" s="141">
        <v>0</v>
      </c>
      <c r="AT75" s="141">
        <f t="shared" si="57"/>
        <v>0</v>
      </c>
      <c r="AU75" s="141">
        <v>0</v>
      </c>
      <c r="AV75" s="141">
        <v>0</v>
      </c>
      <c r="AW75" s="141">
        <v>0</v>
      </c>
      <c r="AX75" s="141">
        <v>0</v>
      </c>
      <c r="AY75" s="141">
        <f t="shared" si="58"/>
        <v>0</v>
      </c>
      <c r="AZ75" s="141">
        <v>0</v>
      </c>
      <c r="BA75" s="141">
        <v>0</v>
      </c>
      <c r="BB75" s="141">
        <v>0</v>
      </c>
      <c r="BC75" s="141">
        <v>0</v>
      </c>
      <c r="BD75" s="141">
        <v>149492</v>
      </c>
      <c r="BE75" s="141">
        <v>0</v>
      </c>
      <c r="BF75" s="141">
        <v>0</v>
      </c>
      <c r="BG75" s="141">
        <f t="shared" si="59"/>
        <v>0</v>
      </c>
      <c r="BH75" s="141">
        <f t="shared" si="60"/>
        <v>0</v>
      </c>
      <c r="BI75" s="141">
        <f t="shared" si="61"/>
        <v>0</v>
      </c>
      <c r="BJ75" s="141">
        <f t="shared" si="62"/>
        <v>0</v>
      </c>
      <c r="BK75" s="141">
        <f t="shared" si="63"/>
        <v>0</v>
      </c>
      <c r="BL75" s="141">
        <f t="shared" si="64"/>
        <v>0</v>
      </c>
      <c r="BM75" s="141">
        <f t="shared" si="65"/>
        <v>0</v>
      </c>
      <c r="BN75" s="141">
        <f t="shared" si="66"/>
        <v>0</v>
      </c>
      <c r="BO75" s="141">
        <f t="shared" si="67"/>
        <v>0</v>
      </c>
      <c r="BP75" s="141">
        <f t="shared" si="68"/>
        <v>0</v>
      </c>
      <c r="BQ75" s="141">
        <f t="shared" si="69"/>
        <v>0</v>
      </c>
      <c r="BR75" s="141">
        <f t="shared" si="70"/>
        <v>0</v>
      </c>
      <c r="BS75" s="141">
        <f t="shared" si="71"/>
        <v>0</v>
      </c>
      <c r="BT75" s="141">
        <f t="shared" si="72"/>
        <v>0</v>
      </c>
      <c r="BU75" s="141">
        <f t="shared" si="73"/>
        <v>0</v>
      </c>
      <c r="BV75" s="141">
        <f t="shared" si="74"/>
        <v>0</v>
      </c>
      <c r="BW75" s="141">
        <f t="shared" si="75"/>
        <v>0</v>
      </c>
      <c r="BX75" s="141">
        <f t="shared" si="76"/>
        <v>0</v>
      </c>
      <c r="BY75" s="141">
        <f t="shared" si="77"/>
        <v>0</v>
      </c>
      <c r="BZ75" s="141">
        <f t="shared" si="78"/>
        <v>0</v>
      </c>
      <c r="CA75" s="141">
        <f t="shared" si="79"/>
        <v>0</v>
      </c>
      <c r="CB75" s="141">
        <f t="shared" si="80"/>
        <v>0</v>
      </c>
      <c r="CC75" s="141">
        <f t="shared" si="81"/>
        <v>0</v>
      </c>
      <c r="CD75" s="141">
        <f t="shared" si="82"/>
        <v>0</v>
      </c>
      <c r="CE75" s="141">
        <f t="shared" si="83"/>
        <v>0</v>
      </c>
      <c r="CF75" s="141">
        <f t="shared" si="84"/>
        <v>745101</v>
      </c>
      <c r="CG75" s="141">
        <f t="shared" si="85"/>
        <v>0</v>
      </c>
      <c r="CH75" s="141">
        <f t="shared" si="86"/>
        <v>0</v>
      </c>
      <c r="CI75" s="141">
        <f t="shared" si="87"/>
        <v>0</v>
      </c>
    </row>
    <row r="76" spans="1:87" ht="12" customHeight="1">
      <c r="A76" s="142" t="s">
        <v>89</v>
      </c>
      <c r="B76" s="140" t="s">
        <v>394</v>
      </c>
      <c r="C76" s="142" t="s">
        <v>464</v>
      </c>
      <c r="D76" s="141">
        <f t="shared" si="46"/>
        <v>0</v>
      </c>
      <c r="E76" s="141">
        <f t="shared" si="47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f t="shared" si="48"/>
        <v>576637</v>
      </c>
      <c r="M76" s="141">
        <f t="shared" si="49"/>
        <v>53606</v>
      </c>
      <c r="N76" s="141">
        <v>53606</v>
      </c>
      <c r="O76" s="141">
        <v>0</v>
      </c>
      <c r="P76" s="141">
        <v>0</v>
      </c>
      <c r="Q76" s="141">
        <v>0</v>
      </c>
      <c r="R76" s="141">
        <f t="shared" si="50"/>
        <v>137749</v>
      </c>
      <c r="S76" s="141">
        <v>2541</v>
      </c>
      <c r="T76" s="141">
        <v>135208</v>
      </c>
      <c r="U76" s="141">
        <v>0</v>
      </c>
      <c r="V76" s="141">
        <v>0</v>
      </c>
      <c r="W76" s="141">
        <f t="shared" si="51"/>
        <v>385282</v>
      </c>
      <c r="X76" s="141">
        <v>127799</v>
      </c>
      <c r="Y76" s="141">
        <v>127936</v>
      </c>
      <c r="Z76" s="141">
        <v>77066</v>
      </c>
      <c r="AA76" s="141">
        <v>52481</v>
      </c>
      <c r="AB76" s="141">
        <v>0</v>
      </c>
      <c r="AC76" s="141">
        <v>0</v>
      </c>
      <c r="AD76" s="141">
        <v>42012</v>
      </c>
      <c r="AE76" s="141">
        <f t="shared" si="52"/>
        <v>618649</v>
      </c>
      <c r="AF76" s="141">
        <f t="shared" si="53"/>
        <v>0</v>
      </c>
      <c r="AG76" s="141">
        <f t="shared" si="54"/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v>0</v>
      </c>
      <c r="AN76" s="141">
        <f t="shared" si="55"/>
        <v>68984</v>
      </c>
      <c r="AO76" s="141">
        <f t="shared" si="56"/>
        <v>7681</v>
      </c>
      <c r="AP76" s="141">
        <v>7681</v>
      </c>
      <c r="AQ76" s="141">
        <v>0</v>
      </c>
      <c r="AR76" s="141">
        <v>0</v>
      </c>
      <c r="AS76" s="141">
        <v>0</v>
      </c>
      <c r="AT76" s="141">
        <f t="shared" si="57"/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f t="shared" si="58"/>
        <v>61303</v>
      </c>
      <c r="AZ76" s="141">
        <v>9428</v>
      </c>
      <c r="BA76" s="141">
        <v>49531</v>
      </c>
      <c r="BB76" s="141">
        <v>1404</v>
      </c>
      <c r="BC76" s="141">
        <v>940</v>
      </c>
      <c r="BD76" s="141">
        <v>0</v>
      </c>
      <c r="BE76" s="141">
        <v>0</v>
      </c>
      <c r="BF76" s="141">
        <v>214</v>
      </c>
      <c r="BG76" s="141">
        <f t="shared" si="59"/>
        <v>69198</v>
      </c>
      <c r="BH76" s="141">
        <f t="shared" si="60"/>
        <v>0</v>
      </c>
      <c r="BI76" s="141">
        <f t="shared" si="61"/>
        <v>0</v>
      </c>
      <c r="BJ76" s="141">
        <f t="shared" si="62"/>
        <v>0</v>
      </c>
      <c r="BK76" s="141">
        <f t="shared" si="63"/>
        <v>0</v>
      </c>
      <c r="BL76" s="141">
        <f t="shared" si="64"/>
        <v>0</v>
      </c>
      <c r="BM76" s="141">
        <f t="shared" si="65"/>
        <v>0</v>
      </c>
      <c r="BN76" s="141">
        <f t="shared" si="66"/>
        <v>0</v>
      </c>
      <c r="BO76" s="141">
        <f t="shared" si="67"/>
        <v>0</v>
      </c>
      <c r="BP76" s="141">
        <f t="shared" si="68"/>
        <v>645621</v>
      </c>
      <c r="BQ76" s="141">
        <f t="shared" si="69"/>
        <v>61287</v>
      </c>
      <c r="BR76" s="141">
        <f t="shared" si="70"/>
        <v>61287</v>
      </c>
      <c r="BS76" s="141">
        <f t="shared" si="71"/>
        <v>0</v>
      </c>
      <c r="BT76" s="141">
        <f t="shared" si="72"/>
        <v>0</v>
      </c>
      <c r="BU76" s="141">
        <f t="shared" si="73"/>
        <v>0</v>
      </c>
      <c r="BV76" s="141">
        <f t="shared" si="74"/>
        <v>137749</v>
      </c>
      <c r="BW76" s="141">
        <f t="shared" si="75"/>
        <v>2541</v>
      </c>
      <c r="BX76" s="141">
        <f t="shared" si="76"/>
        <v>135208</v>
      </c>
      <c r="BY76" s="141">
        <f t="shared" si="77"/>
        <v>0</v>
      </c>
      <c r="BZ76" s="141">
        <f t="shared" si="78"/>
        <v>0</v>
      </c>
      <c r="CA76" s="141">
        <f t="shared" si="79"/>
        <v>446585</v>
      </c>
      <c r="CB76" s="141">
        <f t="shared" si="80"/>
        <v>137227</v>
      </c>
      <c r="CC76" s="141">
        <f t="shared" si="81"/>
        <v>177467</v>
      </c>
      <c r="CD76" s="141">
        <f t="shared" si="82"/>
        <v>78470</v>
      </c>
      <c r="CE76" s="141">
        <f t="shared" si="83"/>
        <v>53421</v>
      </c>
      <c r="CF76" s="141">
        <f t="shared" si="84"/>
        <v>0</v>
      </c>
      <c r="CG76" s="141">
        <f t="shared" si="85"/>
        <v>0</v>
      </c>
      <c r="CH76" s="141">
        <f t="shared" si="86"/>
        <v>42226</v>
      </c>
      <c r="CI76" s="141">
        <f t="shared" si="87"/>
        <v>687847</v>
      </c>
    </row>
    <row r="77" spans="1:87" ht="12" customHeight="1">
      <c r="A77" s="142" t="s">
        <v>89</v>
      </c>
      <c r="B77" s="140" t="s">
        <v>395</v>
      </c>
      <c r="C77" s="142" t="s">
        <v>465</v>
      </c>
      <c r="D77" s="141">
        <f t="shared" si="46"/>
        <v>0</v>
      </c>
      <c r="E77" s="141">
        <f t="shared" si="47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19056</v>
      </c>
      <c r="L77" s="141">
        <f t="shared" si="48"/>
        <v>145280</v>
      </c>
      <c r="M77" s="141">
        <f t="shared" si="49"/>
        <v>36358</v>
      </c>
      <c r="N77" s="141">
        <v>27243</v>
      </c>
      <c r="O77" s="141">
        <v>9115</v>
      </c>
      <c r="P77" s="141">
        <v>0</v>
      </c>
      <c r="Q77" s="141">
        <v>0</v>
      </c>
      <c r="R77" s="141">
        <f t="shared" si="50"/>
        <v>6389</v>
      </c>
      <c r="S77" s="141">
        <v>1465</v>
      </c>
      <c r="T77" s="141">
        <v>4924</v>
      </c>
      <c r="U77" s="141">
        <v>0</v>
      </c>
      <c r="V77" s="141">
        <v>0</v>
      </c>
      <c r="W77" s="141">
        <f t="shared" si="51"/>
        <v>102533</v>
      </c>
      <c r="X77" s="141">
        <v>70822</v>
      </c>
      <c r="Y77" s="141">
        <v>23019</v>
      </c>
      <c r="Z77" s="141">
        <v>7929</v>
      </c>
      <c r="AA77" s="141">
        <v>763</v>
      </c>
      <c r="AB77" s="141">
        <v>255213</v>
      </c>
      <c r="AC77" s="141">
        <v>0</v>
      </c>
      <c r="AD77" s="141">
        <v>6610</v>
      </c>
      <c r="AE77" s="141">
        <f t="shared" si="52"/>
        <v>151890</v>
      </c>
      <c r="AF77" s="141">
        <f t="shared" si="53"/>
        <v>0</v>
      </c>
      <c r="AG77" s="141">
        <f t="shared" si="54"/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>
        <v>0</v>
      </c>
      <c r="AN77" s="141">
        <f t="shared" si="55"/>
        <v>25264</v>
      </c>
      <c r="AO77" s="141">
        <f t="shared" si="56"/>
        <v>13621</v>
      </c>
      <c r="AP77" s="141">
        <v>13621</v>
      </c>
      <c r="AQ77" s="141">
        <v>0</v>
      </c>
      <c r="AR77" s="141">
        <v>0</v>
      </c>
      <c r="AS77" s="141">
        <v>0</v>
      </c>
      <c r="AT77" s="141">
        <f t="shared" si="57"/>
        <v>0</v>
      </c>
      <c r="AU77" s="141">
        <v>0</v>
      </c>
      <c r="AV77" s="141">
        <v>0</v>
      </c>
      <c r="AW77" s="141">
        <v>0</v>
      </c>
      <c r="AX77" s="141">
        <v>0</v>
      </c>
      <c r="AY77" s="141">
        <f t="shared" si="58"/>
        <v>11643</v>
      </c>
      <c r="AZ77" s="141">
        <v>11643</v>
      </c>
      <c r="BA77" s="141">
        <v>0</v>
      </c>
      <c r="BB77" s="141">
        <v>0</v>
      </c>
      <c r="BC77" s="141">
        <v>0</v>
      </c>
      <c r="BD77" s="141">
        <v>32920</v>
      </c>
      <c r="BE77" s="141">
        <v>0</v>
      </c>
      <c r="BF77" s="141">
        <v>573</v>
      </c>
      <c r="BG77" s="141">
        <f t="shared" si="59"/>
        <v>25837</v>
      </c>
      <c r="BH77" s="141">
        <f t="shared" si="60"/>
        <v>0</v>
      </c>
      <c r="BI77" s="141">
        <f t="shared" si="61"/>
        <v>0</v>
      </c>
      <c r="BJ77" s="141">
        <f t="shared" si="62"/>
        <v>0</v>
      </c>
      <c r="BK77" s="141">
        <f t="shared" si="63"/>
        <v>0</v>
      </c>
      <c r="BL77" s="141">
        <f t="shared" si="64"/>
        <v>0</v>
      </c>
      <c r="BM77" s="141">
        <f t="shared" si="65"/>
        <v>0</v>
      </c>
      <c r="BN77" s="141">
        <f t="shared" si="66"/>
        <v>0</v>
      </c>
      <c r="BO77" s="141">
        <f t="shared" si="67"/>
        <v>19056</v>
      </c>
      <c r="BP77" s="141">
        <f t="shared" si="68"/>
        <v>170544</v>
      </c>
      <c r="BQ77" s="141">
        <f t="shared" si="69"/>
        <v>49979</v>
      </c>
      <c r="BR77" s="141">
        <f t="shared" si="70"/>
        <v>40864</v>
      </c>
      <c r="BS77" s="141">
        <f t="shared" si="71"/>
        <v>9115</v>
      </c>
      <c r="BT77" s="141">
        <f t="shared" si="72"/>
        <v>0</v>
      </c>
      <c r="BU77" s="141">
        <f t="shared" si="73"/>
        <v>0</v>
      </c>
      <c r="BV77" s="141">
        <f t="shared" si="74"/>
        <v>6389</v>
      </c>
      <c r="BW77" s="141">
        <f t="shared" si="75"/>
        <v>1465</v>
      </c>
      <c r="BX77" s="141">
        <f t="shared" si="76"/>
        <v>4924</v>
      </c>
      <c r="BY77" s="141">
        <f t="shared" si="77"/>
        <v>0</v>
      </c>
      <c r="BZ77" s="141">
        <f t="shared" si="78"/>
        <v>0</v>
      </c>
      <c r="CA77" s="141">
        <f t="shared" si="79"/>
        <v>114176</v>
      </c>
      <c r="CB77" s="141">
        <f t="shared" si="80"/>
        <v>82465</v>
      </c>
      <c r="CC77" s="141">
        <f t="shared" si="81"/>
        <v>23019</v>
      </c>
      <c r="CD77" s="141">
        <f t="shared" si="82"/>
        <v>7929</v>
      </c>
      <c r="CE77" s="141">
        <f t="shared" si="83"/>
        <v>763</v>
      </c>
      <c r="CF77" s="141">
        <f t="shared" si="84"/>
        <v>288133</v>
      </c>
      <c r="CG77" s="141">
        <f t="shared" si="85"/>
        <v>0</v>
      </c>
      <c r="CH77" s="141">
        <f t="shared" si="86"/>
        <v>7183</v>
      </c>
      <c r="CI77" s="141">
        <f t="shared" si="87"/>
        <v>177727</v>
      </c>
    </row>
    <row r="78" spans="1:87" ht="12" customHeight="1">
      <c r="A78" s="142" t="s">
        <v>89</v>
      </c>
      <c r="B78" s="140" t="s">
        <v>468</v>
      </c>
      <c r="C78" s="142" t="s">
        <v>491</v>
      </c>
      <c r="D78" s="141">
        <f t="shared" si="46"/>
        <v>81105</v>
      </c>
      <c r="E78" s="141">
        <f t="shared" si="47"/>
        <v>81105</v>
      </c>
      <c r="F78" s="141">
        <v>0</v>
      </c>
      <c r="G78" s="141">
        <v>81105</v>
      </c>
      <c r="H78" s="141">
        <v>0</v>
      </c>
      <c r="I78" s="141">
        <v>0</v>
      </c>
      <c r="J78" s="141">
        <v>0</v>
      </c>
      <c r="K78" s="141"/>
      <c r="L78" s="141">
        <f t="shared" si="48"/>
        <v>1031588</v>
      </c>
      <c r="M78" s="141">
        <f t="shared" si="49"/>
        <v>331573</v>
      </c>
      <c r="N78" s="141">
        <v>238092</v>
      </c>
      <c r="O78" s="141">
        <v>0</v>
      </c>
      <c r="P78" s="141">
        <v>93481</v>
      </c>
      <c r="Q78" s="141">
        <v>0</v>
      </c>
      <c r="R78" s="141">
        <f t="shared" si="50"/>
        <v>34173</v>
      </c>
      <c r="S78" s="141">
        <v>0</v>
      </c>
      <c r="T78" s="141">
        <v>34173</v>
      </c>
      <c r="U78" s="141">
        <v>0</v>
      </c>
      <c r="V78" s="141">
        <v>0</v>
      </c>
      <c r="W78" s="141">
        <f t="shared" si="51"/>
        <v>665842</v>
      </c>
      <c r="X78" s="141">
        <v>361804</v>
      </c>
      <c r="Y78" s="141">
        <v>148454</v>
      </c>
      <c r="Z78" s="141">
        <v>123478</v>
      </c>
      <c r="AA78" s="141">
        <v>32106</v>
      </c>
      <c r="AB78" s="141"/>
      <c r="AC78" s="141">
        <v>0</v>
      </c>
      <c r="AD78" s="141">
        <v>0</v>
      </c>
      <c r="AE78" s="141">
        <f t="shared" si="52"/>
        <v>1112693</v>
      </c>
      <c r="AF78" s="141">
        <f t="shared" si="53"/>
        <v>0</v>
      </c>
      <c r="AG78" s="141">
        <f t="shared" si="54"/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/>
      <c r="AN78" s="141">
        <f t="shared" si="55"/>
        <v>242525</v>
      </c>
      <c r="AO78" s="141">
        <f t="shared" si="56"/>
        <v>110525</v>
      </c>
      <c r="AP78" s="141">
        <v>79364</v>
      </c>
      <c r="AQ78" s="141">
        <v>0</v>
      </c>
      <c r="AR78" s="141">
        <v>31161</v>
      </c>
      <c r="AS78" s="141">
        <v>0</v>
      </c>
      <c r="AT78" s="141">
        <f t="shared" si="57"/>
        <v>29432</v>
      </c>
      <c r="AU78" s="141">
        <v>0</v>
      </c>
      <c r="AV78" s="141">
        <v>29432</v>
      </c>
      <c r="AW78" s="141">
        <v>0</v>
      </c>
      <c r="AX78" s="141">
        <v>0</v>
      </c>
      <c r="AY78" s="141">
        <f t="shared" si="58"/>
        <v>102568</v>
      </c>
      <c r="AZ78" s="141">
        <v>30964</v>
      </c>
      <c r="BA78" s="141">
        <v>60752</v>
      </c>
      <c r="BB78" s="141">
        <v>5717</v>
      </c>
      <c r="BC78" s="141">
        <v>5135</v>
      </c>
      <c r="BD78" s="141"/>
      <c r="BE78" s="141">
        <v>0</v>
      </c>
      <c r="BF78" s="141">
        <v>0</v>
      </c>
      <c r="BG78" s="141">
        <f t="shared" si="59"/>
        <v>242525</v>
      </c>
      <c r="BH78" s="141">
        <f t="shared" si="60"/>
        <v>81105</v>
      </c>
      <c r="BI78" s="141">
        <f t="shared" si="61"/>
        <v>81105</v>
      </c>
      <c r="BJ78" s="141">
        <f t="shared" si="62"/>
        <v>0</v>
      </c>
      <c r="BK78" s="141">
        <f t="shared" si="63"/>
        <v>81105</v>
      </c>
      <c r="BL78" s="141">
        <f t="shared" si="64"/>
        <v>0</v>
      </c>
      <c r="BM78" s="141">
        <f t="shared" si="65"/>
        <v>0</v>
      </c>
      <c r="BN78" s="141">
        <f t="shared" si="66"/>
        <v>0</v>
      </c>
      <c r="BO78" s="141">
        <f t="shared" si="67"/>
        <v>0</v>
      </c>
      <c r="BP78" s="141">
        <f t="shared" si="68"/>
        <v>1274113</v>
      </c>
      <c r="BQ78" s="141">
        <f t="shared" si="69"/>
        <v>442098</v>
      </c>
      <c r="BR78" s="141">
        <f t="shared" si="70"/>
        <v>317456</v>
      </c>
      <c r="BS78" s="141">
        <f t="shared" si="71"/>
        <v>0</v>
      </c>
      <c r="BT78" s="141">
        <f t="shared" si="72"/>
        <v>124642</v>
      </c>
      <c r="BU78" s="141">
        <f t="shared" si="73"/>
        <v>0</v>
      </c>
      <c r="BV78" s="141">
        <f t="shared" si="74"/>
        <v>63605</v>
      </c>
      <c r="BW78" s="141">
        <f t="shared" si="75"/>
        <v>0</v>
      </c>
      <c r="BX78" s="141">
        <f t="shared" si="76"/>
        <v>63605</v>
      </c>
      <c r="BY78" s="141">
        <f t="shared" si="77"/>
        <v>0</v>
      </c>
      <c r="BZ78" s="141">
        <f t="shared" si="78"/>
        <v>0</v>
      </c>
      <c r="CA78" s="141">
        <f t="shared" si="79"/>
        <v>768410</v>
      </c>
      <c r="CB78" s="141">
        <f t="shared" si="80"/>
        <v>392768</v>
      </c>
      <c r="CC78" s="141">
        <f t="shared" si="81"/>
        <v>209206</v>
      </c>
      <c r="CD78" s="141">
        <f t="shared" si="82"/>
        <v>129195</v>
      </c>
      <c r="CE78" s="141">
        <f t="shared" si="83"/>
        <v>37241</v>
      </c>
      <c r="CF78" s="141">
        <f t="shared" si="84"/>
        <v>0</v>
      </c>
      <c r="CG78" s="141">
        <f t="shared" si="85"/>
        <v>0</v>
      </c>
      <c r="CH78" s="141">
        <f t="shared" si="86"/>
        <v>0</v>
      </c>
      <c r="CI78" s="141">
        <f t="shared" si="87"/>
        <v>1355218</v>
      </c>
    </row>
    <row r="79" spans="1:87" ht="12" customHeight="1">
      <c r="A79" s="142" t="s">
        <v>89</v>
      </c>
      <c r="B79" s="140" t="s">
        <v>469</v>
      </c>
      <c r="C79" s="142" t="s">
        <v>492</v>
      </c>
      <c r="D79" s="141">
        <f t="shared" si="46"/>
        <v>0</v>
      </c>
      <c r="E79" s="141">
        <f t="shared" si="47"/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/>
      <c r="L79" s="141">
        <f t="shared" si="48"/>
        <v>1313478</v>
      </c>
      <c r="M79" s="141">
        <f t="shared" si="49"/>
        <v>321068</v>
      </c>
      <c r="N79" s="141">
        <v>321068</v>
      </c>
      <c r="O79" s="141">
        <v>0</v>
      </c>
      <c r="P79" s="141">
        <v>0</v>
      </c>
      <c r="Q79" s="141">
        <v>0</v>
      </c>
      <c r="R79" s="141">
        <f t="shared" si="50"/>
        <v>240075</v>
      </c>
      <c r="S79" s="141">
        <v>14511</v>
      </c>
      <c r="T79" s="141">
        <v>225564</v>
      </c>
      <c r="U79" s="141">
        <v>0</v>
      </c>
      <c r="V79" s="141">
        <v>0</v>
      </c>
      <c r="W79" s="141">
        <f t="shared" si="51"/>
        <v>752335</v>
      </c>
      <c r="X79" s="141">
        <v>303230</v>
      </c>
      <c r="Y79" s="141">
        <v>181788</v>
      </c>
      <c r="Z79" s="141">
        <v>267317</v>
      </c>
      <c r="AA79" s="141">
        <v>0</v>
      </c>
      <c r="AB79" s="141"/>
      <c r="AC79" s="141">
        <v>0</v>
      </c>
      <c r="AD79" s="141">
        <v>267646</v>
      </c>
      <c r="AE79" s="141">
        <f t="shared" si="52"/>
        <v>1581124</v>
      </c>
      <c r="AF79" s="141">
        <f t="shared" si="53"/>
        <v>0</v>
      </c>
      <c r="AG79" s="141">
        <f t="shared" si="54"/>
        <v>0</v>
      </c>
      <c r="AH79" s="141">
        <v>0</v>
      </c>
      <c r="AI79" s="141">
        <v>0</v>
      </c>
      <c r="AJ79" s="141">
        <v>0</v>
      </c>
      <c r="AK79" s="141">
        <v>0</v>
      </c>
      <c r="AL79" s="141">
        <v>0</v>
      </c>
      <c r="AM79" s="141"/>
      <c r="AN79" s="141">
        <f t="shared" si="55"/>
        <v>177116</v>
      </c>
      <c r="AO79" s="141">
        <f t="shared" si="56"/>
        <v>42764</v>
      </c>
      <c r="AP79" s="141">
        <v>42764</v>
      </c>
      <c r="AQ79" s="141">
        <v>0</v>
      </c>
      <c r="AR79" s="141">
        <v>0</v>
      </c>
      <c r="AS79" s="141">
        <v>0</v>
      </c>
      <c r="AT79" s="141">
        <f t="shared" si="57"/>
        <v>84384</v>
      </c>
      <c r="AU79" s="141">
        <v>1133</v>
      </c>
      <c r="AV79" s="141">
        <v>83251</v>
      </c>
      <c r="AW79" s="141">
        <v>0</v>
      </c>
      <c r="AX79" s="141">
        <v>0</v>
      </c>
      <c r="AY79" s="141">
        <f t="shared" si="58"/>
        <v>49968</v>
      </c>
      <c r="AZ79" s="141">
        <v>20840</v>
      </c>
      <c r="BA79" s="141">
        <v>8110</v>
      </c>
      <c r="BB79" s="141">
        <v>21018</v>
      </c>
      <c r="BC79" s="141">
        <v>0</v>
      </c>
      <c r="BD79" s="141"/>
      <c r="BE79" s="141">
        <v>0</v>
      </c>
      <c r="BF79" s="141">
        <v>43343</v>
      </c>
      <c r="BG79" s="141">
        <f t="shared" si="59"/>
        <v>220459</v>
      </c>
      <c r="BH79" s="141">
        <f t="shared" si="60"/>
        <v>0</v>
      </c>
      <c r="BI79" s="141">
        <f t="shared" si="61"/>
        <v>0</v>
      </c>
      <c r="BJ79" s="141">
        <f t="shared" si="62"/>
        <v>0</v>
      </c>
      <c r="BK79" s="141">
        <f t="shared" si="63"/>
        <v>0</v>
      </c>
      <c r="BL79" s="141">
        <f t="shared" si="64"/>
        <v>0</v>
      </c>
      <c r="BM79" s="141">
        <f t="shared" si="65"/>
        <v>0</v>
      </c>
      <c r="BN79" s="141">
        <f t="shared" si="66"/>
        <v>0</v>
      </c>
      <c r="BO79" s="141">
        <f t="shared" si="67"/>
        <v>0</v>
      </c>
      <c r="BP79" s="141">
        <f t="shared" si="68"/>
        <v>1490594</v>
      </c>
      <c r="BQ79" s="141">
        <f t="shared" si="69"/>
        <v>363832</v>
      </c>
      <c r="BR79" s="141">
        <f t="shared" si="70"/>
        <v>363832</v>
      </c>
      <c r="BS79" s="141">
        <f t="shared" si="71"/>
        <v>0</v>
      </c>
      <c r="BT79" s="141">
        <f t="shared" si="72"/>
        <v>0</v>
      </c>
      <c r="BU79" s="141">
        <f t="shared" si="73"/>
        <v>0</v>
      </c>
      <c r="BV79" s="141">
        <f t="shared" si="74"/>
        <v>324459</v>
      </c>
      <c r="BW79" s="141">
        <f t="shared" si="75"/>
        <v>15644</v>
      </c>
      <c r="BX79" s="141">
        <f t="shared" si="76"/>
        <v>308815</v>
      </c>
      <c r="BY79" s="141">
        <f t="shared" si="77"/>
        <v>0</v>
      </c>
      <c r="BZ79" s="141">
        <f t="shared" si="78"/>
        <v>0</v>
      </c>
      <c r="CA79" s="141">
        <f t="shared" si="79"/>
        <v>802303</v>
      </c>
      <c r="CB79" s="141">
        <f t="shared" si="80"/>
        <v>324070</v>
      </c>
      <c r="CC79" s="141">
        <f t="shared" si="81"/>
        <v>189898</v>
      </c>
      <c r="CD79" s="141">
        <f t="shared" si="82"/>
        <v>288335</v>
      </c>
      <c r="CE79" s="141">
        <f t="shared" si="83"/>
        <v>0</v>
      </c>
      <c r="CF79" s="141">
        <f t="shared" si="84"/>
        <v>0</v>
      </c>
      <c r="CG79" s="141">
        <f t="shared" si="85"/>
        <v>0</v>
      </c>
      <c r="CH79" s="141">
        <f t="shared" si="86"/>
        <v>310989</v>
      </c>
      <c r="CI79" s="141">
        <f t="shared" si="87"/>
        <v>1801583</v>
      </c>
    </row>
    <row r="80" spans="1:87" ht="12" customHeight="1">
      <c r="A80" s="142" t="s">
        <v>89</v>
      </c>
      <c r="B80" s="140" t="s">
        <v>470</v>
      </c>
      <c r="C80" s="142" t="s">
        <v>493</v>
      </c>
      <c r="D80" s="141">
        <f t="shared" si="46"/>
        <v>0</v>
      </c>
      <c r="E80" s="141">
        <f t="shared" si="47"/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/>
      <c r="L80" s="141">
        <f t="shared" si="48"/>
        <v>0</v>
      </c>
      <c r="M80" s="141">
        <f t="shared" si="49"/>
        <v>0</v>
      </c>
      <c r="N80" s="141">
        <v>0</v>
      </c>
      <c r="O80" s="141">
        <v>0</v>
      </c>
      <c r="P80" s="141">
        <v>0</v>
      </c>
      <c r="Q80" s="141">
        <v>0</v>
      </c>
      <c r="R80" s="141">
        <f t="shared" si="50"/>
        <v>0</v>
      </c>
      <c r="S80" s="141">
        <v>0</v>
      </c>
      <c r="T80" s="141">
        <v>0</v>
      </c>
      <c r="U80" s="141">
        <v>0</v>
      </c>
      <c r="V80" s="141">
        <v>0</v>
      </c>
      <c r="W80" s="141">
        <f t="shared" si="51"/>
        <v>0</v>
      </c>
      <c r="X80" s="141">
        <v>0</v>
      </c>
      <c r="Y80" s="141">
        <v>0</v>
      </c>
      <c r="Z80" s="141">
        <v>0</v>
      </c>
      <c r="AA80" s="141">
        <v>0</v>
      </c>
      <c r="AB80" s="141"/>
      <c r="AC80" s="141">
        <v>0</v>
      </c>
      <c r="AD80" s="141">
        <v>0</v>
      </c>
      <c r="AE80" s="141">
        <f t="shared" si="52"/>
        <v>0</v>
      </c>
      <c r="AF80" s="141">
        <f t="shared" si="53"/>
        <v>0</v>
      </c>
      <c r="AG80" s="141">
        <f t="shared" si="54"/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/>
      <c r="AN80" s="141">
        <f t="shared" si="55"/>
        <v>92320</v>
      </c>
      <c r="AO80" s="141">
        <f t="shared" si="56"/>
        <v>59969</v>
      </c>
      <c r="AP80" s="141">
        <v>20498</v>
      </c>
      <c r="AQ80" s="141">
        <v>0</v>
      </c>
      <c r="AR80" s="141">
        <v>39471</v>
      </c>
      <c r="AS80" s="141">
        <v>0</v>
      </c>
      <c r="AT80" s="141">
        <f t="shared" si="57"/>
        <v>25125</v>
      </c>
      <c r="AU80" s="141">
        <v>0</v>
      </c>
      <c r="AV80" s="141">
        <v>25125</v>
      </c>
      <c r="AW80" s="141">
        <v>0</v>
      </c>
      <c r="AX80" s="141">
        <v>0</v>
      </c>
      <c r="AY80" s="141">
        <f t="shared" si="58"/>
        <v>7226</v>
      </c>
      <c r="AZ80" s="141">
        <v>0</v>
      </c>
      <c r="BA80" s="141">
        <v>7226</v>
      </c>
      <c r="BB80" s="141">
        <v>0</v>
      </c>
      <c r="BC80" s="141">
        <v>0</v>
      </c>
      <c r="BD80" s="141"/>
      <c r="BE80" s="141">
        <v>0</v>
      </c>
      <c r="BF80" s="141">
        <v>19546</v>
      </c>
      <c r="BG80" s="141">
        <f t="shared" si="59"/>
        <v>111866</v>
      </c>
      <c r="BH80" s="141">
        <f t="shared" si="60"/>
        <v>0</v>
      </c>
      <c r="BI80" s="141">
        <f t="shared" si="61"/>
        <v>0</v>
      </c>
      <c r="BJ80" s="141">
        <f t="shared" si="62"/>
        <v>0</v>
      </c>
      <c r="BK80" s="141">
        <f t="shared" si="63"/>
        <v>0</v>
      </c>
      <c r="BL80" s="141">
        <f t="shared" si="64"/>
        <v>0</v>
      </c>
      <c r="BM80" s="141">
        <f t="shared" si="65"/>
        <v>0</v>
      </c>
      <c r="BN80" s="141">
        <f t="shared" si="66"/>
        <v>0</v>
      </c>
      <c r="BO80" s="141">
        <f t="shared" si="67"/>
        <v>0</v>
      </c>
      <c r="BP80" s="141">
        <f t="shared" si="68"/>
        <v>92320</v>
      </c>
      <c r="BQ80" s="141">
        <f t="shared" si="69"/>
        <v>59969</v>
      </c>
      <c r="BR80" s="141">
        <f t="shared" si="70"/>
        <v>20498</v>
      </c>
      <c r="BS80" s="141">
        <f t="shared" si="71"/>
        <v>0</v>
      </c>
      <c r="BT80" s="141">
        <f t="shared" si="72"/>
        <v>39471</v>
      </c>
      <c r="BU80" s="141">
        <f t="shared" si="73"/>
        <v>0</v>
      </c>
      <c r="BV80" s="141">
        <f t="shared" si="74"/>
        <v>25125</v>
      </c>
      <c r="BW80" s="141">
        <f t="shared" si="75"/>
        <v>0</v>
      </c>
      <c r="BX80" s="141">
        <f t="shared" si="76"/>
        <v>25125</v>
      </c>
      <c r="BY80" s="141">
        <f t="shared" si="77"/>
        <v>0</v>
      </c>
      <c r="BZ80" s="141">
        <f t="shared" si="78"/>
        <v>0</v>
      </c>
      <c r="CA80" s="141">
        <f t="shared" si="79"/>
        <v>7226</v>
      </c>
      <c r="CB80" s="141">
        <f t="shared" si="80"/>
        <v>0</v>
      </c>
      <c r="CC80" s="141">
        <f t="shared" si="81"/>
        <v>7226</v>
      </c>
      <c r="CD80" s="141">
        <f t="shared" si="82"/>
        <v>0</v>
      </c>
      <c r="CE80" s="141">
        <f t="shared" si="83"/>
        <v>0</v>
      </c>
      <c r="CF80" s="141">
        <f t="shared" si="84"/>
        <v>0</v>
      </c>
      <c r="CG80" s="141">
        <f t="shared" si="85"/>
        <v>0</v>
      </c>
      <c r="CH80" s="141">
        <f t="shared" si="86"/>
        <v>19546</v>
      </c>
      <c r="CI80" s="141">
        <f t="shared" si="87"/>
        <v>111866</v>
      </c>
    </row>
    <row r="81" spans="1:87" ht="12" customHeight="1">
      <c r="A81" s="142" t="s">
        <v>89</v>
      </c>
      <c r="B81" s="140" t="s">
        <v>471</v>
      </c>
      <c r="C81" s="142" t="s">
        <v>494</v>
      </c>
      <c r="D81" s="141">
        <f t="shared" si="46"/>
        <v>0</v>
      </c>
      <c r="E81" s="141">
        <f t="shared" si="47"/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/>
      <c r="L81" s="141">
        <f t="shared" si="48"/>
        <v>862321</v>
      </c>
      <c r="M81" s="141">
        <f t="shared" si="49"/>
        <v>106427</v>
      </c>
      <c r="N81" s="141">
        <v>58929</v>
      </c>
      <c r="O81" s="141">
        <v>47498</v>
      </c>
      <c r="P81" s="141">
        <v>0</v>
      </c>
      <c r="Q81" s="141">
        <v>0</v>
      </c>
      <c r="R81" s="141">
        <f t="shared" si="50"/>
        <v>247981</v>
      </c>
      <c r="S81" s="141">
        <v>2266</v>
      </c>
      <c r="T81" s="141">
        <v>245715</v>
      </c>
      <c r="U81" s="141">
        <v>0</v>
      </c>
      <c r="V81" s="141">
        <v>0</v>
      </c>
      <c r="W81" s="141">
        <f t="shared" si="51"/>
        <v>507913</v>
      </c>
      <c r="X81" s="141">
        <v>174928</v>
      </c>
      <c r="Y81" s="141">
        <v>240840</v>
      </c>
      <c r="Z81" s="141">
        <v>78529</v>
      </c>
      <c r="AA81" s="141">
        <v>13616</v>
      </c>
      <c r="AB81" s="141"/>
      <c r="AC81" s="141">
        <v>0</v>
      </c>
      <c r="AD81" s="141">
        <v>213017</v>
      </c>
      <c r="AE81" s="141">
        <f t="shared" si="52"/>
        <v>1075338</v>
      </c>
      <c r="AF81" s="141">
        <f t="shared" si="53"/>
        <v>0</v>
      </c>
      <c r="AG81" s="141">
        <f t="shared" si="54"/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/>
      <c r="AN81" s="141">
        <f t="shared" si="55"/>
        <v>120732</v>
      </c>
      <c r="AO81" s="141">
        <f t="shared" si="56"/>
        <v>22099</v>
      </c>
      <c r="AP81" s="141">
        <v>22099</v>
      </c>
      <c r="AQ81" s="141">
        <v>0</v>
      </c>
      <c r="AR81" s="141">
        <v>0</v>
      </c>
      <c r="AS81" s="141">
        <v>0</v>
      </c>
      <c r="AT81" s="141">
        <f t="shared" si="57"/>
        <v>804</v>
      </c>
      <c r="AU81" s="141">
        <v>0</v>
      </c>
      <c r="AV81" s="141">
        <v>804</v>
      </c>
      <c r="AW81" s="141">
        <v>0</v>
      </c>
      <c r="AX81" s="141">
        <v>0</v>
      </c>
      <c r="AY81" s="141">
        <f t="shared" si="58"/>
        <v>97829</v>
      </c>
      <c r="AZ81" s="141">
        <v>0</v>
      </c>
      <c r="BA81" s="141">
        <v>96879</v>
      </c>
      <c r="BB81" s="141">
        <v>950</v>
      </c>
      <c r="BC81" s="141">
        <v>0</v>
      </c>
      <c r="BD81" s="141"/>
      <c r="BE81" s="141">
        <v>0</v>
      </c>
      <c r="BF81" s="141">
        <v>149167</v>
      </c>
      <c r="BG81" s="141">
        <f t="shared" si="59"/>
        <v>269899</v>
      </c>
      <c r="BH81" s="141">
        <f t="shared" si="60"/>
        <v>0</v>
      </c>
      <c r="BI81" s="141">
        <f t="shared" si="61"/>
        <v>0</v>
      </c>
      <c r="BJ81" s="141">
        <f t="shared" si="62"/>
        <v>0</v>
      </c>
      <c r="BK81" s="141">
        <f t="shared" si="63"/>
        <v>0</v>
      </c>
      <c r="BL81" s="141">
        <f t="shared" si="64"/>
        <v>0</v>
      </c>
      <c r="BM81" s="141">
        <f t="shared" si="65"/>
        <v>0</v>
      </c>
      <c r="BN81" s="141">
        <f t="shared" si="66"/>
        <v>0</v>
      </c>
      <c r="BO81" s="141">
        <f t="shared" si="67"/>
        <v>0</v>
      </c>
      <c r="BP81" s="141">
        <f t="shared" si="68"/>
        <v>983053</v>
      </c>
      <c r="BQ81" s="141">
        <f t="shared" si="69"/>
        <v>128526</v>
      </c>
      <c r="BR81" s="141">
        <f t="shared" si="70"/>
        <v>81028</v>
      </c>
      <c r="BS81" s="141">
        <f t="shared" si="71"/>
        <v>47498</v>
      </c>
      <c r="BT81" s="141">
        <f t="shared" si="72"/>
        <v>0</v>
      </c>
      <c r="BU81" s="141">
        <f t="shared" si="73"/>
        <v>0</v>
      </c>
      <c r="BV81" s="141">
        <f t="shared" si="74"/>
        <v>248785</v>
      </c>
      <c r="BW81" s="141">
        <f t="shared" si="75"/>
        <v>2266</v>
      </c>
      <c r="BX81" s="141">
        <f t="shared" si="76"/>
        <v>246519</v>
      </c>
      <c r="BY81" s="141">
        <f t="shared" si="77"/>
        <v>0</v>
      </c>
      <c r="BZ81" s="141">
        <f t="shared" si="78"/>
        <v>0</v>
      </c>
      <c r="CA81" s="141">
        <f t="shared" si="79"/>
        <v>605742</v>
      </c>
      <c r="CB81" s="141">
        <f t="shared" si="80"/>
        <v>174928</v>
      </c>
      <c r="CC81" s="141">
        <f t="shared" si="81"/>
        <v>337719</v>
      </c>
      <c r="CD81" s="141">
        <f t="shared" si="82"/>
        <v>79479</v>
      </c>
      <c r="CE81" s="141">
        <f t="shared" si="83"/>
        <v>13616</v>
      </c>
      <c r="CF81" s="141">
        <f t="shared" si="84"/>
        <v>0</v>
      </c>
      <c r="CG81" s="141">
        <f t="shared" si="85"/>
        <v>0</v>
      </c>
      <c r="CH81" s="141">
        <f t="shared" si="86"/>
        <v>362184</v>
      </c>
      <c r="CI81" s="141">
        <f t="shared" si="87"/>
        <v>1345237</v>
      </c>
    </row>
    <row r="82" spans="1:87" ht="12" customHeight="1">
      <c r="A82" s="142" t="s">
        <v>89</v>
      </c>
      <c r="B82" s="140" t="s">
        <v>472</v>
      </c>
      <c r="C82" s="142" t="s">
        <v>495</v>
      </c>
      <c r="D82" s="141">
        <f t="shared" si="46"/>
        <v>0</v>
      </c>
      <c r="E82" s="141">
        <f t="shared" si="47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/>
      <c r="L82" s="141">
        <f t="shared" si="48"/>
        <v>675487</v>
      </c>
      <c r="M82" s="141">
        <f t="shared" si="49"/>
        <v>38636</v>
      </c>
      <c r="N82" s="141">
        <v>38636</v>
      </c>
      <c r="O82" s="141">
        <v>0</v>
      </c>
      <c r="P82" s="141">
        <v>0</v>
      </c>
      <c r="Q82" s="141">
        <v>0</v>
      </c>
      <c r="R82" s="141">
        <f t="shared" si="50"/>
        <v>371425</v>
      </c>
      <c r="S82" s="141">
        <v>0</v>
      </c>
      <c r="T82" s="141">
        <v>371425</v>
      </c>
      <c r="U82" s="141">
        <v>0</v>
      </c>
      <c r="V82" s="141">
        <v>0</v>
      </c>
      <c r="W82" s="141">
        <f t="shared" si="51"/>
        <v>265426</v>
      </c>
      <c r="X82" s="141">
        <v>0</v>
      </c>
      <c r="Y82" s="141">
        <v>167317</v>
      </c>
      <c r="Z82" s="141">
        <v>98109</v>
      </c>
      <c r="AA82" s="141">
        <v>0</v>
      </c>
      <c r="AB82" s="141"/>
      <c r="AC82" s="141">
        <v>0</v>
      </c>
      <c r="AD82" s="141">
        <v>50</v>
      </c>
      <c r="AE82" s="141">
        <f t="shared" si="52"/>
        <v>675537</v>
      </c>
      <c r="AF82" s="141">
        <f t="shared" si="53"/>
        <v>0</v>
      </c>
      <c r="AG82" s="141">
        <f t="shared" si="54"/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/>
      <c r="AN82" s="141">
        <f t="shared" si="55"/>
        <v>125053</v>
      </c>
      <c r="AO82" s="141">
        <f t="shared" si="56"/>
        <v>7245</v>
      </c>
      <c r="AP82" s="141">
        <v>7245</v>
      </c>
      <c r="AQ82" s="141">
        <v>0</v>
      </c>
      <c r="AR82" s="141">
        <v>0</v>
      </c>
      <c r="AS82" s="141">
        <v>0</v>
      </c>
      <c r="AT82" s="141">
        <f t="shared" si="57"/>
        <v>76554</v>
      </c>
      <c r="AU82" s="141">
        <v>0</v>
      </c>
      <c r="AV82" s="141">
        <v>76554</v>
      </c>
      <c r="AW82" s="141">
        <v>0</v>
      </c>
      <c r="AX82" s="141">
        <v>0</v>
      </c>
      <c r="AY82" s="141">
        <f t="shared" si="58"/>
        <v>41254</v>
      </c>
      <c r="AZ82" s="141">
        <v>0</v>
      </c>
      <c r="BA82" s="141">
        <v>39628</v>
      </c>
      <c r="BB82" s="141">
        <v>1626</v>
      </c>
      <c r="BC82" s="141">
        <v>0</v>
      </c>
      <c r="BD82" s="141"/>
      <c r="BE82" s="141">
        <v>0</v>
      </c>
      <c r="BF82" s="141">
        <v>0</v>
      </c>
      <c r="BG82" s="141">
        <f t="shared" si="59"/>
        <v>125053</v>
      </c>
      <c r="BH82" s="141">
        <f t="shared" si="60"/>
        <v>0</v>
      </c>
      <c r="BI82" s="141">
        <f t="shared" si="61"/>
        <v>0</v>
      </c>
      <c r="BJ82" s="141">
        <f t="shared" si="62"/>
        <v>0</v>
      </c>
      <c r="BK82" s="141">
        <f t="shared" si="63"/>
        <v>0</v>
      </c>
      <c r="BL82" s="141">
        <f t="shared" si="64"/>
        <v>0</v>
      </c>
      <c r="BM82" s="141">
        <f t="shared" si="65"/>
        <v>0</v>
      </c>
      <c r="BN82" s="141">
        <f t="shared" si="66"/>
        <v>0</v>
      </c>
      <c r="BO82" s="141">
        <f t="shared" si="67"/>
        <v>0</v>
      </c>
      <c r="BP82" s="141">
        <f t="shared" si="68"/>
        <v>800540</v>
      </c>
      <c r="BQ82" s="141">
        <f t="shared" si="69"/>
        <v>45881</v>
      </c>
      <c r="BR82" s="141">
        <f t="shared" si="70"/>
        <v>45881</v>
      </c>
      <c r="BS82" s="141">
        <f t="shared" si="71"/>
        <v>0</v>
      </c>
      <c r="BT82" s="141">
        <f t="shared" si="72"/>
        <v>0</v>
      </c>
      <c r="BU82" s="141">
        <f t="shared" si="73"/>
        <v>0</v>
      </c>
      <c r="BV82" s="141">
        <f t="shared" si="74"/>
        <v>447979</v>
      </c>
      <c r="BW82" s="141">
        <f t="shared" si="75"/>
        <v>0</v>
      </c>
      <c r="BX82" s="141">
        <f t="shared" si="76"/>
        <v>447979</v>
      </c>
      <c r="BY82" s="141">
        <f t="shared" si="77"/>
        <v>0</v>
      </c>
      <c r="BZ82" s="141">
        <f t="shared" si="78"/>
        <v>0</v>
      </c>
      <c r="CA82" s="141">
        <f t="shared" si="79"/>
        <v>306680</v>
      </c>
      <c r="CB82" s="141">
        <f t="shared" si="80"/>
        <v>0</v>
      </c>
      <c r="CC82" s="141">
        <f t="shared" si="81"/>
        <v>206945</v>
      </c>
      <c r="CD82" s="141">
        <f t="shared" si="82"/>
        <v>99735</v>
      </c>
      <c r="CE82" s="141">
        <f t="shared" si="83"/>
        <v>0</v>
      </c>
      <c r="CF82" s="141">
        <f t="shared" si="84"/>
        <v>0</v>
      </c>
      <c r="CG82" s="141">
        <f t="shared" si="85"/>
        <v>0</v>
      </c>
      <c r="CH82" s="141">
        <f t="shared" si="86"/>
        <v>50</v>
      </c>
      <c r="CI82" s="141">
        <f t="shared" si="87"/>
        <v>800590</v>
      </c>
    </row>
    <row r="83" spans="1:87" ht="12" customHeight="1">
      <c r="A83" s="142" t="s">
        <v>89</v>
      </c>
      <c r="B83" s="140" t="s">
        <v>473</v>
      </c>
      <c r="C83" s="142" t="s">
        <v>496</v>
      </c>
      <c r="D83" s="141">
        <f t="shared" si="46"/>
        <v>0</v>
      </c>
      <c r="E83" s="141">
        <f t="shared" si="47"/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/>
      <c r="L83" s="141">
        <f t="shared" si="48"/>
        <v>0</v>
      </c>
      <c r="M83" s="141">
        <f t="shared" si="49"/>
        <v>0</v>
      </c>
      <c r="N83" s="141">
        <v>0</v>
      </c>
      <c r="O83" s="141">
        <v>0</v>
      </c>
      <c r="P83" s="141">
        <v>0</v>
      </c>
      <c r="Q83" s="141">
        <v>0</v>
      </c>
      <c r="R83" s="141">
        <f t="shared" si="50"/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f t="shared" si="51"/>
        <v>0</v>
      </c>
      <c r="X83" s="141">
        <v>0</v>
      </c>
      <c r="Y83" s="141">
        <v>0</v>
      </c>
      <c r="Z83" s="141">
        <v>0</v>
      </c>
      <c r="AA83" s="141">
        <v>0</v>
      </c>
      <c r="AB83" s="141"/>
      <c r="AC83" s="141">
        <v>0</v>
      </c>
      <c r="AD83" s="141">
        <v>0</v>
      </c>
      <c r="AE83" s="141">
        <f t="shared" si="52"/>
        <v>0</v>
      </c>
      <c r="AF83" s="141">
        <f t="shared" si="53"/>
        <v>0</v>
      </c>
      <c r="AG83" s="141">
        <f t="shared" si="54"/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/>
      <c r="AN83" s="141">
        <f t="shared" si="55"/>
        <v>67267</v>
      </c>
      <c r="AO83" s="141">
        <f t="shared" si="56"/>
        <v>24865</v>
      </c>
      <c r="AP83" s="141">
        <v>24865</v>
      </c>
      <c r="AQ83" s="141">
        <v>0</v>
      </c>
      <c r="AR83" s="141">
        <v>0</v>
      </c>
      <c r="AS83" s="141">
        <v>0</v>
      </c>
      <c r="AT83" s="141">
        <f t="shared" si="57"/>
        <v>22577</v>
      </c>
      <c r="AU83" s="141">
        <v>0</v>
      </c>
      <c r="AV83" s="141">
        <v>22577</v>
      </c>
      <c r="AW83" s="141">
        <v>0</v>
      </c>
      <c r="AX83" s="141">
        <v>0</v>
      </c>
      <c r="AY83" s="141">
        <f t="shared" si="58"/>
        <v>19825</v>
      </c>
      <c r="AZ83" s="141">
        <v>13321</v>
      </c>
      <c r="BA83" s="141">
        <v>5048</v>
      </c>
      <c r="BB83" s="141">
        <v>0</v>
      </c>
      <c r="BC83" s="141">
        <v>1456</v>
      </c>
      <c r="BD83" s="141"/>
      <c r="BE83" s="141">
        <v>0</v>
      </c>
      <c r="BF83" s="141">
        <v>508854</v>
      </c>
      <c r="BG83" s="141">
        <f t="shared" si="59"/>
        <v>576121</v>
      </c>
      <c r="BH83" s="141">
        <f t="shared" si="60"/>
        <v>0</v>
      </c>
      <c r="BI83" s="141">
        <f t="shared" si="61"/>
        <v>0</v>
      </c>
      <c r="BJ83" s="141">
        <f t="shared" si="62"/>
        <v>0</v>
      </c>
      <c r="BK83" s="141">
        <f t="shared" si="63"/>
        <v>0</v>
      </c>
      <c r="BL83" s="141">
        <f t="shared" si="64"/>
        <v>0</v>
      </c>
      <c r="BM83" s="141">
        <f t="shared" si="65"/>
        <v>0</v>
      </c>
      <c r="BN83" s="141">
        <f t="shared" si="66"/>
        <v>0</v>
      </c>
      <c r="BO83" s="141">
        <f t="shared" si="67"/>
        <v>0</v>
      </c>
      <c r="BP83" s="141">
        <f t="shared" si="68"/>
        <v>67267</v>
      </c>
      <c r="BQ83" s="141">
        <f t="shared" si="69"/>
        <v>24865</v>
      </c>
      <c r="BR83" s="141">
        <f t="shared" si="70"/>
        <v>24865</v>
      </c>
      <c r="BS83" s="141">
        <f t="shared" si="71"/>
        <v>0</v>
      </c>
      <c r="BT83" s="141">
        <f t="shared" si="72"/>
        <v>0</v>
      </c>
      <c r="BU83" s="141">
        <f t="shared" si="73"/>
        <v>0</v>
      </c>
      <c r="BV83" s="141">
        <f t="shared" si="74"/>
        <v>22577</v>
      </c>
      <c r="BW83" s="141">
        <f t="shared" si="75"/>
        <v>0</v>
      </c>
      <c r="BX83" s="141">
        <f t="shared" si="76"/>
        <v>22577</v>
      </c>
      <c r="BY83" s="141">
        <f t="shared" si="77"/>
        <v>0</v>
      </c>
      <c r="BZ83" s="141">
        <f t="shared" si="78"/>
        <v>0</v>
      </c>
      <c r="CA83" s="141">
        <f t="shared" si="79"/>
        <v>19825</v>
      </c>
      <c r="CB83" s="141">
        <f t="shared" si="80"/>
        <v>13321</v>
      </c>
      <c r="CC83" s="141">
        <f t="shared" si="81"/>
        <v>5048</v>
      </c>
      <c r="CD83" s="141">
        <f t="shared" si="82"/>
        <v>0</v>
      </c>
      <c r="CE83" s="141">
        <f t="shared" si="83"/>
        <v>1456</v>
      </c>
      <c r="CF83" s="141">
        <f t="shared" si="84"/>
        <v>0</v>
      </c>
      <c r="CG83" s="141">
        <f t="shared" si="85"/>
        <v>0</v>
      </c>
      <c r="CH83" s="141">
        <f t="shared" si="86"/>
        <v>508854</v>
      </c>
      <c r="CI83" s="141">
        <f t="shared" si="87"/>
        <v>576121</v>
      </c>
    </row>
    <row r="84" spans="1:87" ht="12" customHeight="1">
      <c r="A84" s="142" t="s">
        <v>89</v>
      </c>
      <c r="B84" s="140" t="s">
        <v>474</v>
      </c>
      <c r="C84" s="142" t="s">
        <v>497</v>
      </c>
      <c r="D84" s="141">
        <f t="shared" si="46"/>
        <v>0</v>
      </c>
      <c r="E84" s="141">
        <f t="shared" si="47"/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/>
      <c r="L84" s="141">
        <f t="shared" si="48"/>
        <v>0</v>
      </c>
      <c r="M84" s="141">
        <f t="shared" si="49"/>
        <v>0</v>
      </c>
      <c r="N84" s="141">
        <v>0</v>
      </c>
      <c r="O84" s="141">
        <v>0</v>
      </c>
      <c r="P84" s="141">
        <v>0</v>
      </c>
      <c r="Q84" s="141">
        <v>0</v>
      </c>
      <c r="R84" s="141">
        <f t="shared" si="50"/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f t="shared" si="51"/>
        <v>0</v>
      </c>
      <c r="X84" s="141">
        <v>0</v>
      </c>
      <c r="Y84" s="141">
        <v>0</v>
      </c>
      <c r="Z84" s="141">
        <v>0</v>
      </c>
      <c r="AA84" s="141">
        <v>0</v>
      </c>
      <c r="AB84" s="141"/>
      <c r="AC84" s="141">
        <v>0</v>
      </c>
      <c r="AD84" s="141">
        <v>0</v>
      </c>
      <c r="AE84" s="141">
        <f t="shared" si="52"/>
        <v>0</v>
      </c>
      <c r="AF84" s="141">
        <f t="shared" si="53"/>
        <v>0</v>
      </c>
      <c r="AG84" s="141">
        <f t="shared" si="54"/>
        <v>0</v>
      </c>
      <c r="AH84" s="141">
        <v>0</v>
      </c>
      <c r="AI84" s="141">
        <v>0</v>
      </c>
      <c r="AJ84" s="141">
        <v>0</v>
      </c>
      <c r="AK84" s="141">
        <v>0</v>
      </c>
      <c r="AL84" s="141">
        <v>0</v>
      </c>
      <c r="AM84" s="141"/>
      <c r="AN84" s="141">
        <f t="shared" si="55"/>
        <v>339706</v>
      </c>
      <c r="AO84" s="141">
        <f t="shared" si="56"/>
        <v>113368</v>
      </c>
      <c r="AP84" s="141">
        <v>78590</v>
      </c>
      <c r="AQ84" s="141">
        <v>0</v>
      </c>
      <c r="AR84" s="141">
        <v>34778</v>
      </c>
      <c r="AS84" s="141">
        <v>0</v>
      </c>
      <c r="AT84" s="141">
        <f t="shared" si="57"/>
        <v>164303</v>
      </c>
      <c r="AU84" s="141">
        <v>0</v>
      </c>
      <c r="AV84" s="141">
        <v>164303</v>
      </c>
      <c r="AW84" s="141">
        <v>0</v>
      </c>
      <c r="AX84" s="141">
        <v>0</v>
      </c>
      <c r="AY84" s="141">
        <f t="shared" si="58"/>
        <v>62035</v>
      </c>
      <c r="AZ84" s="141">
        <v>0</v>
      </c>
      <c r="BA84" s="141">
        <v>19692</v>
      </c>
      <c r="BB84" s="141">
        <v>2272</v>
      </c>
      <c r="BC84" s="141">
        <v>40071</v>
      </c>
      <c r="BD84" s="141"/>
      <c r="BE84" s="141">
        <v>0</v>
      </c>
      <c r="BF84" s="141">
        <v>12266</v>
      </c>
      <c r="BG84" s="141">
        <f t="shared" si="59"/>
        <v>351972</v>
      </c>
      <c r="BH84" s="141">
        <f t="shared" si="60"/>
        <v>0</v>
      </c>
      <c r="BI84" s="141">
        <f t="shared" si="61"/>
        <v>0</v>
      </c>
      <c r="BJ84" s="141">
        <f t="shared" si="62"/>
        <v>0</v>
      </c>
      <c r="BK84" s="141">
        <f t="shared" si="63"/>
        <v>0</v>
      </c>
      <c r="BL84" s="141">
        <f t="shared" si="64"/>
        <v>0</v>
      </c>
      <c r="BM84" s="141">
        <f t="shared" si="65"/>
        <v>0</v>
      </c>
      <c r="BN84" s="141">
        <f t="shared" si="66"/>
        <v>0</v>
      </c>
      <c r="BO84" s="141">
        <f t="shared" si="67"/>
        <v>0</v>
      </c>
      <c r="BP84" s="141">
        <f t="shared" si="68"/>
        <v>339706</v>
      </c>
      <c r="BQ84" s="141">
        <f t="shared" si="69"/>
        <v>113368</v>
      </c>
      <c r="BR84" s="141">
        <f t="shared" si="70"/>
        <v>78590</v>
      </c>
      <c r="BS84" s="141">
        <f t="shared" si="71"/>
        <v>0</v>
      </c>
      <c r="BT84" s="141">
        <f t="shared" si="72"/>
        <v>34778</v>
      </c>
      <c r="BU84" s="141">
        <f t="shared" si="73"/>
        <v>0</v>
      </c>
      <c r="BV84" s="141">
        <f t="shared" si="74"/>
        <v>164303</v>
      </c>
      <c r="BW84" s="141">
        <f t="shared" si="75"/>
        <v>0</v>
      </c>
      <c r="BX84" s="141">
        <f t="shared" si="76"/>
        <v>164303</v>
      </c>
      <c r="BY84" s="141">
        <f t="shared" si="77"/>
        <v>0</v>
      </c>
      <c r="BZ84" s="141">
        <f t="shared" si="78"/>
        <v>0</v>
      </c>
      <c r="CA84" s="141">
        <f t="shared" si="79"/>
        <v>62035</v>
      </c>
      <c r="CB84" s="141">
        <f t="shared" si="80"/>
        <v>0</v>
      </c>
      <c r="CC84" s="141">
        <f t="shared" si="81"/>
        <v>19692</v>
      </c>
      <c r="CD84" s="141">
        <f t="shared" si="82"/>
        <v>2272</v>
      </c>
      <c r="CE84" s="141">
        <f t="shared" si="83"/>
        <v>40071</v>
      </c>
      <c r="CF84" s="141">
        <f t="shared" si="84"/>
        <v>0</v>
      </c>
      <c r="CG84" s="141">
        <f t="shared" si="85"/>
        <v>0</v>
      </c>
      <c r="CH84" s="141">
        <f t="shared" si="86"/>
        <v>12266</v>
      </c>
      <c r="CI84" s="141">
        <f t="shared" si="87"/>
        <v>351972</v>
      </c>
    </row>
    <row r="85" spans="1:87" ht="12" customHeight="1">
      <c r="A85" s="142" t="s">
        <v>89</v>
      </c>
      <c r="B85" s="140" t="s">
        <v>475</v>
      </c>
      <c r="C85" s="142" t="s">
        <v>498</v>
      </c>
      <c r="D85" s="141">
        <f t="shared" si="46"/>
        <v>0</v>
      </c>
      <c r="E85" s="141">
        <f t="shared" si="47"/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/>
      <c r="L85" s="141">
        <f t="shared" si="48"/>
        <v>2662103</v>
      </c>
      <c r="M85" s="141">
        <f t="shared" si="49"/>
        <v>111938</v>
      </c>
      <c r="N85" s="141">
        <v>111938</v>
      </c>
      <c r="O85" s="141">
        <v>0</v>
      </c>
      <c r="P85" s="141">
        <v>0</v>
      </c>
      <c r="Q85" s="141">
        <v>0</v>
      </c>
      <c r="R85" s="141">
        <f t="shared" si="50"/>
        <v>1562759</v>
      </c>
      <c r="S85" s="141">
        <v>0</v>
      </c>
      <c r="T85" s="141">
        <v>1562759</v>
      </c>
      <c r="U85" s="141">
        <v>0</v>
      </c>
      <c r="V85" s="141">
        <v>0</v>
      </c>
      <c r="W85" s="141">
        <f t="shared" si="51"/>
        <v>987406</v>
      </c>
      <c r="X85" s="141">
        <v>0</v>
      </c>
      <c r="Y85" s="141">
        <v>729814</v>
      </c>
      <c r="Z85" s="141">
        <v>257592</v>
      </c>
      <c r="AA85" s="141">
        <v>0</v>
      </c>
      <c r="AB85" s="141"/>
      <c r="AC85" s="141">
        <v>0</v>
      </c>
      <c r="AD85" s="141">
        <v>817</v>
      </c>
      <c r="AE85" s="141">
        <f t="shared" si="52"/>
        <v>2662920</v>
      </c>
      <c r="AF85" s="141">
        <f t="shared" si="53"/>
        <v>0</v>
      </c>
      <c r="AG85" s="141">
        <f t="shared" si="54"/>
        <v>0</v>
      </c>
      <c r="AH85" s="141">
        <v>0</v>
      </c>
      <c r="AI85" s="141">
        <v>0</v>
      </c>
      <c r="AJ85" s="141">
        <v>0</v>
      </c>
      <c r="AK85" s="141">
        <v>0</v>
      </c>
      <c r="AL85" s="141">
        <v>0</v>
      </c>
      <c r="AM85" s="141"/>
      <c r="AN85" s="141">
        <f t="shared" si="55"/>
        <v>0</v>
      </c>
      <c r="AO85" s="141">
        <f t="shared" si="56"/>
        <v>0</v>
      </c>
      <c r="AP85" s="141">
        <v>0</v>
      </c>
      <c r="AQ85" s="141">
        <v>0</v>
      </c>
      <c r="AR85" s="141">
        <v>0</v>
      </c>
      <c r="AS85" s="141">
        <v>0</v>
      </c>
      <c r="AT85" s="141">
        <f t="shared" si="57"/>
        <v>0</v>
      </c>
      <c r="AU85" s="141">
        <v>0</v>
      </c>
      <c r="AV85" s="141">
        <v>0</v>
      </c>
      <c r="AW85" s="141">
        <v>0</v>
      </c>
      <c r="AX85" s="141">
        <v>0</v>
      </c>
      <c r="AY85" s="141">
        <f t="shared" si="58"/>
        <v>0</v>
      </c>
      <c r="AZ85" s="141">
        <v>0</v>
      </c>
      <c r="BA85" s="141">
        <v>0</v>
      </c>
      <c r="BB85" s="141">
        <v>0</v>
      </c>
      <c r="BC85" s="141">
        <v>0</v>
      </c>
      <c r="BD85" s="141"/>
      <c r="BE85" s="141">
        <v>0</v>
      </c>
      <c r="BF85" s="141">
        <v>0</v>
      </c>
      <c r="BG85" s="141">
        <f t="shared" si="59"/>
        <v>0</v>
      </c>
      <c r="BH85" s="141">
        <f t="shared" si="60"/>
        <v>0</v>
      </c>
      <c r="BI85" s="141">
        <f t="shared" si="61"/>
        <v>0</v>
      </c>
      <c r="BJ85" s="141">
        <f t="shared" si="62"/>
        <v>0</v>
      </c>
      <c r="BK85" s="141">
        <f t="shared" si="63"/>
        <v>0</v>
      </c>
      <c r="BL85" s="141">
        <f t="shared" si="64"/>
        <v>0</v>
      </c>
      <c r="BM85" s="141">
        <f t="shared" si="65"/>
        <v>0</v>
      </c>
      <c r="BN85" s="141">
        <f t="shared" si="66"/>
        <v>0</v>
      </c>
      <c r="BO85" s="141">
        <f t="shared" si="67"/>
        <v>0</v>
      </c>
      <c r="BP85" s="141">
        <f t="shared" si="68"/>
        <v>2662103</v>
      </c>
      <c r="BQ85" s="141">
        <f t="shared" si="69"/>
        <v>111938</v>
      </c>
      <c r="BR85" s="141">
        <f t="shared" si="70"/>
        <v>111938</v>
      </c>
      <c r="BS85" s="141">
        <f t="shared" si="71"/>
        <v>0</v>
      </c>
      <c r="BT85" s="141">
        <f t="shared" si="72"/>
        <v>0</v>
      </c>
      <c r="BU85" s="141">
        <f t="shared" si="73"/>
        <v>0</v>
      </c>
      <c r="BV85" s="141">
        <f t="shared" si="74"/>
        <v>1562759</v>
      </c>
      <c r="BW85" s="141">
        <f t="shared" si="75"/>
        <v>0</v>
      </c>
      <c r="BX85" s="141">
        <f t="shared" si="76"/>
        <v>1562759</v>
      </c>
      <c r="BY85" s="141">
        <f t="shared" si="77"/>
        <v>0</v>
      </c>
      <c r="BZ85" s="141">
        <f t="shared" si="78"/>
        <v>0</v>
      </c>
      <c r="CA85" s="141">
        <f t="shared" si="79"/>
        <v>987406</v>
      </c>
      <c r="CB85" s="141">
        <f t="shared" si="80"/>
        <v>0</v>
      </c>
      <c r="CC85" s="141">
        <f t="shared" si="81"/>
        <v>729814</v>
      </c>
      <c r="CD85" s="141">
        <f t="shared" si="82"/>
        <v>257592</v>
      </c>
      <c r="CE85" s="141">
        <f t="shared" si="83"/>
        <v>0</v>
      </c>
      <c r="CF85" s="141">
        <f t="shared" si="84"/>
        <v>0</v>
      </c>
      <c r="CG85" s="141">
        <f t="shared" si="85"/>
        <v>0</v>
      </c>
      <c r="CH85" s="141">
        <f t="shared" si="86"/>
        <v>817</v>
      </c>
      <c r="CI85" s="141">
        <f t="shared" si="87"/>
        <v>2662920</v>
      </c>
    </row>
    <row r="86" spans="1:87" ht="12" customHeight="1">
      <c r="A86" s="142" t="s">
        <v>89</v>
      </c>
      <c r="B86" s="140" t="s">
        <v>476</v>
      </c>
      <c r="C86" s="142" t="s">
        <v>499</v>
      </c>
      <c r="D86" s="141">
        <f t="shared" si="46"/>
        <v>0</v>
      </c>
      <c r="E86" s="141">
        <f t="shared" si="47"/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/>
      <c r="L86" s="141">
        <f t="shared" si="48"/>
        <v>0</v>
      </c>
      <c r="M86" s="141">
        <f t="shared" si="49"/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f t="shared" si="50"/>
        <v>0</v>
      </c>
      <c r="S86" s="141">
        <v>0</v>
      </c>
      <c r="T86" s="141">
        <v>0</v>
      </c>
      <c r="U86" s="141">
        <v>0</v>
      </c>
      <c r="V86" s="141">
        <v>0</v>
      </c>
      <c r="W86" s="141">
        <f t="shared" si="51"/>
        <v>0</v>
      </c>
      <c r="X86" s="141">
        <v>0</v>
      </c>
      <c r="Y86" s="141">
        <v>0</v>
      </c>
      <c r="Z86" s="141">
        <v>0</v>
      </c>
      <c r="AA86" s="141">
        <v>0</v>
      </c>
      <c r="AB86" s="141"/>
      <c r="AC86" s="141">
        <v>0</v>
      </c>
      <c r="AD86" s="141">
        <v>0</v>
      </c>
      <c r="AE86" s="141">
        <f t="shared" si="52"/>
        <v>0</v>
      </c>
      <c r="AF86" s="141">
        <f t="shared" si="53"/>
        <v>0</v>
      </c>
      <c r="AG86" s="141">
        <f t="shared" si="54"/>
        <v>0</v>
      </c>
      <c r="AH86" s="141">
        <v>0</v>
      </c>
      <c r="AI86" s="141">
        <v>0</v>
      </c>
      <c r="AJ86" s="141">
        <v>0</v>
      </c>
      <c r="AK86" s="141">
        <v>0</v>
      </c>
      <c r="AL86" s="141">
        <v>0</v>
      </c>
      <c r="AM86" s="141"/>
      <c r="AN86" s="141">
        <f t="shared" si="55"/>
        <v>252829</v>
      </c>
      <c r="AO86" s="141">
        <f t="shared" si="56"/>
        <v>57931</v>
      </c>
      <c r="AP86" s="141">
        <v>21277</v>
      </c>
      <c r="AQ86" s="141">
        <v>0</v>
      </c>
      <c r="AR86" s="141">
        <v>36654</v>
      </c>
      <c r="AS86" s="141">
        <v>0</v>
      </c>
      <c r="AT86" s="141">
        <f t="shared" si="57"/>
        <v>153193</v>
      </c>
      <c r="AU86" s="141">
        <v>0</v>
      </c>
      <c r="AV86" s="141">
        <v>153193</v>
      </c>
      <c r="AW86" s="141">
        <v>0</v>
      </c>
      <c r="AX86" s="141">
        <v>0</v>
      </c>
      <c r="AY86" s="141">
        <f t="shared" si="58"/>
        <v>41705</v>
      </c>
      <c r="AZ86" s="141">
        <v>0</v>
      </c>
      <c r="BA86" s="141">
        <v>34271</v>
      </c>
      <c r="BB86" s="141">
        <v>7434</v>
      </c>
      <c r="BC86" s="141">
        <v>0</v>
      </c>
      <c r="BD86" s="141"/>
      <c r="BE86" s="141">
        <v>0</v>
      </c>
      <c r="BF86" s="141">
        <v>59667</v>
      </c>
      <c r="BG86" s="141">
        <f t="shared" si="59"/>
        <v>312496</v>
      </c>
      <c r="BH86" s="141">
        <f t="shared" si="60"/>
        <v>0</v>
      </c>
      <c r="BI86" s="141">
        <f t="shared" si="61"/>
        <v>0</v>
      </c>
      <c r="BJ86" s="141">
        <f t="shared" si="62"/>
        <v>0</v>
      </c>
      <c r="BK86" s="141">
        <f t="shared" si="63"/>
        <v>0</v>
      </c>
      <c r="BL86" s="141">
        <f t="shared" si="64"/>
        <v>0</v>
      </c>
      <c r="BM86" s="141">
        <f t="shared" si="65"/>
        <v>0</v>
      </c>
      <c r="BN86" s="141">
        <f t="shared" si="66"/>
        <v>0</v>
      </c>
      <c r="BO86" s="141">
        <f t="shared" si="67"/>
        <v>0</v>
      </c>
      <c r="BP86" s="141">
        <f t="shared" si="68"/>
        <v>252829</v>
      </c>
      <c r="BQ86" s="141">
        <f t="shared" si="69"/>
        <v>57931</v>
      </c>
      <c r="BR86" s="141">
        <f t="shared" si="70"/>
        <v>21277</v>
      </c>
      <c r="BS86" s="141">
        <f t="shared" si="71"/>
        <v>0</v>
      </c>
      <c r="BT86" s="141">
        <f t="shared" si="72"/>
        <v>36654</v>
      </c>
      <c r="BU86" s="141">
        <f t="shared" si="73"/>
        <v>0</v>
      </c>
      <c r="BV86" s="141">
        <f t="shared" si="74"/>
        <v>153193</v>
      </c>
      <c r="BW86" s="141">
        <f t="shared" si="75"/>
        <v>0</v>
      </c>
      <c r="BX86" s="141">
        <f t="shared" si="76"/>
        <v>153193</v>
      </c>
      <c r="BY86" s="141">
        <f t="shared" si="77"/>
        <v>0</v>
      </c>
      <c r="BZ86" s="141">
        <f t="shared" si="78"/>
        <v>0</v>
      </c>
      <c r="CA86" s="141">
        <f t="shared" si="79"/>
        <v>41705</v>
      </c>
      <c r="CB86" s="141">
        <f t="shared" si="80"/>
        <v>0</v>
      </c>
      <c r="CC86" s="141">
        <f t="shared" si="81"/>
        <v>34271</v>
      </c>
      <c r="CD86" s="141">
        <f t="shared" si="82"/>
        <v>7434</v>
      </c>
      <c r="CE86" s="141">
        <f t="shared" si="83"/>
        <v>0</v>
      </c>
      <c r="CF86" s="141">
        <f t="shared" si="84"/>
        <v>0</v>
      </c>
      <c r="CG86" s="141">
        <f t="shared" si="85"/>
        <v>0</v>
      </c>
      <c r="CH86" s="141">
        <f t="shared" si="86"/>
        <v>59667</v>
      </c>
      <c r="CI86" s="141">
        <f t="shared" si="87"/>
        <v>312496</v>
      </c>
    </row>
    <row r="87" spans="1:87" ht="12" customHeight="1">
      <c r="A87" s="142" t="s">
        <v>89</v>
      </c>
      <c r="B87" s="140" t="s">
        <v>477</v>
      </c>
      <c r="C87" s="142" t="s">
        <v>500</v>
      </c>
      <c r="D87" s="141">
        <f t="shared" si="46"/>
        <v>0</v>
      </c>
      <c r="E87" s="141">
        <f t="shared" si="47"/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/>
      <c r="L87" s="141">
        <f t="shared" si="48"/>
        <v>0</v>
      </c>
      <c r="M87" s="141">
        <f t="shared" si="49"/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f t="shared" si="50"/>
        <v>0</v>
      </c>
      <c r="S87" s="141">
        <v>0</v>
      </c>
      <c r="T87" s="141">
        <v>0</v>
      </c>
      <c r="U87" s="141">
        <v>0</v>
      </c>
      <c r="V87" s="141">
        <v>0</v>
      </c>
      <c r="W87" s="141">
        <f t="shared" si="51"/>
        <v>0</v>
      </c>
      <c r="X87" s="141">
        <v>0</v>
      </c>
      <c r="Y87" s="141">
        <v>0</v>
      </c>
      <c r="Z87" s="141">
        <v>0</v>
      </c>
      <c r="AA87" s="141">
        <v>0</v>
      </c>
      <c r="AB87" s="141"/>
      <c r="AC87" s="141">
        <v>0</v>
      </c>
      <c r="AD87" s="141">
        <v>0</v>
      </c>
      <c r="AE87" s="141">
        <f t="shared" si="52"/>
        <v>0</v>
      </c>
      <c r="AF87" s="141">
        <f t="shared" si="53"/>
        <v>0</v>
      </c>
      <c r="AG87" s="141">
        <f t="shared" si="54"/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/>
      <c r="AN87" s="141">
        <f t="shared" si="55"/>
        <v>199211</v>
      </c>
      <c r="AO87" s="141">
        <f t="shared" si="56"/>
        <v>75729</v>
      </c>
      <c r="AP87" s="141">
        <v>38123</v>
      </c>
      <c r="AQ87" s="141">
        <v>0</v>
      </c>
      <c r="AR87" s="141">
        <v>37606</v>
      </c>
      <c r="AS87" s="141">
        <v>0</v>
      </c>
      <c r="AT87" s="141">
        <f t="shared" si="57"/>
        <v>87031</v>
      </c>
      <c r="AU87" s="141">
        <v>0</v>
      </c>
      <c r="AV87" s="141">
        <v>87031</v>
      </c>
      <c r="AW87" s="141">
        <v>0</v>
      </c>
      <c r="AX87" s="141">
        <v>0</v>
      </c>
      <c r="AY87" s="141">
        <f t="shared" si="58"/>
        <v>36451</v>
      </c>
      <c r="AZ87" s="141">
        <v>0</v>
      </c>
      <c r="BA87" s="141">
        <v>36451</v>
      </c>
      <c r="BB87" s="141">
        <v>0</v>
      </c>
      <c r="BC87" s="141">
        <v>0</v>
      </c>
      <c r="BD87" s="141"/>
      <c r="BE87" s="141">
        <v>0</v>
      </c>
      <c r="BF87" s="141">
        <v>203185</v>
      </c>
      <c r="BG87" s="141">
        <f t="shared" si="59"/>
        <v>402396</v>
      </c>
      <c r="BH87" s="141">
        <f t="shared" si="60"/>
        <v>0</v>
      </c>
      <c r="BI87" s="141">
        <f t="shared" si="61"/>
        <v>0</v>
      </c>
      <c r="BJ87" s="141">
        <f t="shared" si="62"/>
        <v>0</v>
      </c>
      <c r="BK87" s="141">
        <f t="shared" si="63"/>
        <v>0</v>
      </c>
      <c r="BL87" s="141">
        <f t="shared" si="64"/>
        <v>0</v>
      </c>
      <c r="BM87" s="141">
        <f t="shared" si="65"/>
        <v>0</v>
      </c>
      <c r="BN87" s="141">
        <f t="shared" si="66"/>
        <v>0</v>
      </c>
      <c r="BO87" s="141">
        <f t="shared" si="67"/>
        <v>0</v>
      </c>
      <c r="BP87" s="141">
        <f t="shared" si="68"/>
        <v>199211</v>
      </c>
      <c r="BQ87" s="141">
        <f t="shared" si="69"/>
        <v>75729</v>
      </c>
      <c r="BR87" s="141">
        <f t="shared" si="70"/>
        <v>38123</v>
      </c>
      <c r="BS87" s="141">
        <f t="shared" si="71"/>
        <v>0</v>
      </c>
      <c r="BT87" s="141">
        <f t="shared" si="72"/>
        <v>37606</v>
      </c>
      <c r="BU87" s="141">
        <f t="shared" si="73"/>
        <v>0</v>
      </c>
      <c r="BV87" s="141">
        <f t="shared" si="74"/>
        <v>87031</v>
      </c>
      <c r="BW87" s="141">
        <f t="shared" si="75"/>
        <v>0</v>
      </c>
      <c r="BX87" s="141">
        <f t="shared" si="76"/>
        <v>87031</v>
      </c>
      <c r="BY87" s="141">
        <f t="shared" si="77"/>
        <v>0</v>
      </c>
      <c r="BZ87" s="141">
        <f t="shared" si="78"/>
        <v>0</v>
      </c>
      <c r="CA87" s="141">
        <f t="shared" si="79"/>
        <v>36451</v>
      </c>
      <c r="CB87" s="141">
        <f t="shared" si="80"/>
        <v>0</v>
      </c>
      <c r="CC87" s="141">
        <f t="shared" si="81"/>
        <v>36451</v>
      </c>
      <c r="CD87" s="141">
        <f t="shared" si="82"/>
        <v>0</v>
      </c>
      <c r="CE87" s="141">
        <f t="shared" si="83"/>
        <v>0</v>
      </c>
      <c r="CF87" s="141">
        <f t="shared" si="84"/>
        <v>0</v>
      </c>
      <c r="CG87" s="141">
        <f t="shared" si="85"/>
        <v>0</v>
      </c>
      <c r="CH87" s="141">
        <f t="shared" si="86"/>
        <v>203185</v>
      </c>
      <c r="CI87" s="141">
        <f t="shared" si="87"/>
        <v>402396</v>
      </c>
    </row>
    <row r="88" spans="1:87" ht="12" customHeight="1">
      <c r="A88" s="142" t="s">
        <v>89</v>
      </c>
      <c r="B88" s="140" t="s">
        <v>478</v>
      </c>
      <c r="C88" s="142" t="s">
        <v>501</v>
      </c>
      <c r="D88" s="141">
        <f t="shared" si="46"/>
        <v>0</v>
      </c>
      <c r="E88" s="141">
        <f t="shared" si="47"/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/>
      <c r="L88" s="141">
        <f t="shared" si="48"/>
        <v>0</v>
      </c>
      <c r="M88" s="141">
        <f t="shared" si="49"/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f t="shared" si="50"/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f t="shared" si="51"/>
        <v>0</v>
      </c>
      <c r="X88" s="141">
        <v>0</v>
      </c>
      <c r="Y88" s="141">
        <v>0</v>
      </c>
      <c r="Z88" s="141">
        <v>0</v>
      </c>
      <c r="AA88" s="141">
        <v>0</v>
      </c>
      <c r="AB88" s="141"/>
      <c r="AC88" s="141">
        <v>0</v>
      </c>
      <c r="AD88" s="141">
        <v>0</v>
      </c>
      <c r="AE88" s="141">
        <f t="shared" si="52"/>
        <v>0</v>
      </c>
      <c r="AF88" s="141">
        <f t="shared" si="53"/>
        <v>60491</v>
      </c>
      <c r="AG88" s="141">
        <f t="shared" si="54"/>
        <v>60491</v>
      </c>
      <c r="AH88" s="141">
        <v>0</v>
      </c>
      <c r="AI88" s="141">
        <v>60491</v>
      </c>
      <c r="AJ88" s="141">
        <v>0</v>
      </c>
      <c r="AK88" s="141">
        <v>0</v>
      </c>
      <c r="AL88" s="141">
        <v>0</v>
      </c>
      <c r="AM88" s="141"/>
      <c r="AN88" s="141">
        <f t="shared" si="55"/>
        <v>92854</v>
      </c>
      <c r="AO88" s="141">
        <f t="shared" si="56"/>
        <v>51487</v>
      </c>
      <c r="AP88" s="141">
        <v>36685</v>
      </c>
      <c r="AQ88" s="141">
        <v>0</v>
      </c>
      <c r="AR88" s="141">
        <v>14802</v>
      </c>
      <c r="AS88" s="141">
        <v>0</v>
      </c>
      <c r="AT88" s="141">
        <f t="shared" si="57"/>
        <v>31281</v>
      </c>
      <c r="AU88" s="141">
        <v>0</v>
      </c>
      <c r="AV88" s="141">
        <v>31281</v>
      </c>
      <c r="AW88" s="141">
        <v>0</v>
      </c>
      <c r="AX88" s="141">
        <v>0</v>
      </c>
      <c r="AY88" s="141">
        <f t="shared" si="58"/>
        <v>10086</v>
      </c>
      <c r="AZ88" s="141">
        <v>0</v>
      </c>
      <c r="BA88" s="141">
        <v>10086</v>
      </c>
      <c r="BB88" s="141">
        <v>0</v>
      </c>
      <c r="BC88" s="141">
        <v>0</v>
      </c>
      <c r="BD88" s="141"/>
      <c r="BE88" s="141">
        <v>0</v>
      </c>
      <c r="BF88" s="141">
        <v>60866</v>
      </c>
      <c r="BG88" s="141">
        <f t="shared" si="59"/>
        <v>214211</v>
      </c>
      <c r="BH88" s="141">
        <f t="shared" si="60"/>
        <v>60491</v>
      </c>
      <c r="BI88" s="141">
        <f t="shared" si="61"/>
        <v>60491</v>
      </c>
      <c r="BJ88" s="141">
        <f t="shared" si="62"/>
        <v>0</v>
      </c>
      <c r="BK88" s="141">
        <f t="shared" si="63"/>
        <v>60491</v>
      </c>
      <c r="BL88" s="141">
        <f t="shared" si="64"/>
        <v>0</v>
      </c>
      <c r="BM88" s="141">
        <f t="shared" si="65"/>
        <v>0</v>
      </c>
      <c r="BN88" s="141">
        <f t="shared" si="66"/>
        <v>0</v>
      </c>
      <c r="BO88" s="141">
        <f t="shared" si="67"/>
        <v>0</v>
      </c>
      <c r="BP88" s="141">
        <f t="shared" si="68"/>
        <v>92854</v>
      </c>
      <c r="BQ88" s="141">
        <f t="shared" si="69"/>
        <v>51487</v>
      </c>
      <c r="BR88" s="141">
        <f t="shared" si="70"/>
        <v>36685</v>
      </c>
      <c r="BS88" s="141">
        <f t="shared" si="71"/>
        <v>0</v>
      </c>
      <c r="BT88" s="141">
        <f t="shared" si="72"/>
        <v>14802</v>
      </c>
      <c r="BU88" s="141">
        <f t="shared" si="73"/>
        <v>0</v>
      </c>
      <c r="BV88" s="141">
        <f t="shared" si="74"/>
        <v>31281</v>
      </c>
      <c r="BW88" s="141">
        <f t="shared" si="75"/>
        <v>0</v>
      </c>
      <c r="BX88" s="141">
        <f t="shared" si="76"/>
        <v>31281</v>
      </c>
      <c r="BY88" s="141">
        <f t="shared" si="77"/>
        <v>0</v>
      </c>
      <c r="BZ88" s="141">
        <f t="shared" si="78"/>
        <v>0</v>
      </c>
      <c r="CA88" s="141">
        <f t="shared" si="79"/>
        <v>10086</v>
      </c>
      <c r="CB88" s="141">
        <f t="shared" si="80"/>
        <v>0</v>
      </c>
      <c r="CC88" s="141">
        <f t="shared" si="81"/>
        <v>10086</v>
      </c>
      <c r="CD88" s="141">
        <f t="shared" si="82"/>
        <v>0</v>
      </c>
      <c r="CE88" s="141">
        <f t="shared" si="83"/>
        <v>0</v>
      </c>
      <c r="CF88" s="141">
        <f t="shared" si="84"/>
        <v>0</v>
      </c>
      <c r="CG88" s="141">
        <f t="shared" si="85"/>
        <v>0</v>
      </c>
      <c r="CH88" s="141">
        <f t="shared" si="86"/>
        <v>60866</v>
      </c>
      <c r="CI88" s="141">
        <f t="shared" si="87"/>
        <v>214211</v>
      </c>
    </row>
    <row r="89" spans="1:87" ht="12" customHeight="1">
      <c r="A89" s="142" t="s">
        <v>89</v>
      </c>
      <c r="B89" s="140" t="s">
        <v>479</v>
      </c>
      <c r="C89" s="142" t="s">
        <v>502</v>
      </c>
      <c r="D89" s="141">
        <f t="shared" si="46"/>
        <v>0</v>
      </c>
      <c r="E89" s="141">
        <f t="shared" si="47"/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/>
      <c r="L89" s="141">
        <f t="shared" si="48"/>
        <v>890484</v>
      </c>
      <c r="M89" s="141">
        <f t="shared" si="49"/>
        <v>93083</v>
      </c>
      <c r="N89" s="141">
        <v>37233</v>
      </c>
      <c r="O89" s="141">
        <v>0</v>
      </c>
      <c r="P89" s="141">
        <v>55850</v>
      </c>
      <c r="Q89" s="141">
        <v>0</v>
      </c>
      <c r="R89" s="141">
        <f t="shared" si="50"/>
        <v>81684</v>
      </c>
      <c r="S89" s="141">
        <v>0</v>
      </c>
      <c r="T89" s="141">
        <v>81684</v>
      </c>
      <c r="U89" s="141">
        <v>0</v>
      </c>
      <c r="V89" s="141">
        <v>0</v>
      </c>
      <c r="W89" s="141">
        <f t="shared" si="51"/>
        <v>715717</v>
      </c>
      <c r="X89" s="141">
        <v>6805</v>
      </c>
      <c r="Y89" s="141">
        <v>412454</v>
      </c>
      <c r="Z89" s="141">
        <v>28812</v>
      </c>
      <c r="AA89" s="141">
        <v>267646</v>
      </c>
      <c r="AB89" s="141"/>
      <c r="AC89" s="141">
        <v>0</v>
      </c>
      <c r="AD89" s="141">
        <v>38</v>
      </c>
      <c r="AE89" s="141">
        <f t="shared" si="52"/>
        <v>890522</v>
      </c>
      <c r="AF89" s="141">
        <f t="shared" si="53"/>
        <v>0</v>
      </c>
      <c r="AG89" s="141">
        <f t="shared" si="54"/>
        <v>0</v>
      </c>
      <c r="AH89" s="141">
        <v>0</v>
      </c>
      <c r="AI89" s="141">
        <v>0</v>
      </c>
      <c r="AJ89" s="141">
        <v>0</v>
      </c>
      <c r="AK89" s="141">
        <v>0</v>
      </c>
      <c r="AL89" s="141">
        <v>0</v>
      </c>
      <c r="AM89" s="141"/>
      <c r="AN89" s="141">
        <f t="shared" si="55"/>
        <v>576661</v>
      </c>
      <c r="AO89" s="141">
        <f t="shared" si="56"/>
        <v>110049</v>
      </c>
      <c r="AP89" s="141">
        <v>20009</v>
      </c>
      <c r="AQ89" s="141">
        <v>0</v>
      </c>
      <c r="AR89" s="141">
        <v>90040</v>
      </c>
      <c r="AS89" s="141">
        <v>0</v>
      </c>
      <c r="AT89" s="141">
        <f t="shared" si="57"/>
        <v>49819</v>
      </c>
      <c r="AU89" s="141">
        <v>0</v>
      </c>
      <c r="AV89" s="141">
        <v>49819</v>
      </c>
      <c r="AW89" s="141">
        <v>0</v>
      </c>
      <c r="AX89" s="141">
        <v>0</v>
      </c>
      <c r="AY89" s="141">
        <f t="shared" si="58"/>
        <v>416793</v>
      </c>
      <c r="AZ89" s="141">
        <v>6475</v>
      </c>
      <c r="BA89" s="141">
        <v>45083</v>
      </c>
      <c r="BB89" s="141">
        <v>187</v>
      </c>
      <c r="BC89" s="141">
        <v>365048</v>
      </c>
      <c r="BD89" s="141"/>
      <c r="BE89" s="141">
        <v>0</v>
      </c>
      <c r="BF89" s="141">
        <v>374</v>
      </c>
      <c r="BG89" s="141">
        <f t="shared" si="59"/>
        <v>577035</v>
      </c>
      <c r="BH89" s="141">
        <f t="shared" si="60"/>
        <v>0</v>
      </c>
      <c r="BI89" s="141">
        <f t="shared" si="61"/>
        <v>0</v>
      </c>
      <c r="BJ89" s="141">
        <f t="shared" si="62"/>
        <v>0</v>
      </c>
      <c r="BK89" s="141">
        <f t="shared" si="63"/>
        <v>0</v>
      </c>
      <c r="BL89" s="141">
        <f t="shared" si="64"/>
        <v>0</v>
      </c>
      <c r="BM89" s="141">
        <f t="shared" si="65"/>
        <v>0</v>
      </c>
      <c r="BN89" s="141">
        <f t="shared" si="66"/>
        <v>0</v>
      </c>
      <c r="BO89" s="141">
        <f t="shared" si="67"/>
        <v>0</v>
      </c>
      <c r="BP89" s="141">
        <f t="shared" si="68"/>
        <v>1467145</v>
      </c>
      <c r="BQ89" s="141">
        <f t="shared" si="69"/>
        <v>203132</v>
      </c>
      <c r="BR89" s="141">
        <f t="shared" si="70"/>
        <v>57242</v>
      </c>
      <c r="BS89" s="141">
        <f t="shared" si="71"/>
        <v>0</v>
      </c>
      <c r="BT89" s="141">
        <f t="shared" si="72"/>
        <v>145890</v>
      </c>
      <c r="BU89" s="141">
        <f t="shared" si="73"/>
        <v>0</v>
      </c>
      <c r="BV89" s="141">
        <f t="shared" si="74"/>
        <v>131503</v>
      </c>
      <c r="BW89" s="141">
        <f t="shared" si="75"/>
        <v>0</v>
      </c>
      <c r="BX89" s="141">
        <f t="shared" si="76"/>
        <v>131503</v>
      </c>
      <c r="BY89" s="141">
        <f t="shared" si="77"/>
        <v>0</v>
      </c>
      <c r="BZ89" s="141">
        <f t="shared" si="78"/>
        <v>0</v>
      </c>
      <c r="CA89" s="141">
        <f t="shared" si="79"/>
        <v>1132510</v>
      </c>
      <c r="CB89" s="141">
        <f t="shared" si="80"/>
        <v>13280</v>
      </c>
      <c r="CC89" s="141">
        <f t="shared" si="81"/>
        <v>457537</v>
      </c>
      <c r="CD89" s="141">
        <f t="shared" si="82"/>
        <v>28999</v>
      </c>
      <c r="CE89" s="141">
        <f t="shared" si="83"/>
        <v>632694</v>
      </c>
      <c r="CF89" s="141">
        <f t="shared" si="84"/>
        <v>0</v>
      </c>
      <c r="CG89" s="141">
        <f t="shared" si="85"/>
        <v>0</v>
      </c>
      <c r="CH89" s="141">
        <f t="shared" si="86"/>
        <v>412</v>
      </c>
      <c r="CI89" s="141">
        <f t="shared" si="87"/>
        <v>1467557</v>
      </c>
    </row>
    <row r="90" spans="1:87" ht="12" customHeight="1">
      <c r="A90" s="142" t="s">
        <v>89</v>
      </c>
      <c r="B90" s="140" t="s">
        <v>480</v>
      </c>
      <c r="C90" s="142" t="s">
        <v>503</v>
      </c>
      <c r="D90" s="141">
        <f t="shared" si="46"/>
        <v>0</v>
      </c>
      <c r="E90" s="141">
        <f t="shared" si="47"/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/>
      <c r="L90" s="141">
        <f t="shared" si="48"/>
        <v>0</v>
      </c>
      <c r="M90" s="141">
        <f t="shared" si="49"/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f t="shared" si="50"/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f t="shared" si="51"/>
        <v>0</v>
      </c>
      <c r="X90" s="141">
        <v>0</v>
      </c>
      <c r="Y90" s="141">
        <v>0</v>
      </c>
      <c r="Z90" s="141">
        <v>0</v>
      </c>
      <c r="AA90" s="141">
        <v>0</v>
      </c>
      <c r="AB90" s="141"/>
      <c r="AC90" s="141">
        <v>0</v>
      </c>
      <c r="AD90" s="141">
        <v>0</v>
      </c>
      <c r="AE90" s="141">
        <f t="shared" si="52"/>
        <v>0</v>
      </c>
      <c r="AF90" s="141">
        <f t="shared" si="53"/>
        <v>13650</v>
      </c>
      <c r="AG90" s="141">
        <f t="shared" si="54"/>
        <v>13650</v>
      </c>
      <c r="AH90" s="141">
        <v>0</v>
      </c>
      <c r="AI90" s="141">
        <v>13650</v>
      </c>
      <c r="AJ90" s="141">
        <v>0</v>
      </c>
      <c r="AK90" s="141">
        <v>0</v>
      </c>
      <c r="AL90" s="141">
        <v>0</v>
      </c>
      <c r="AM90" s="141"/>
      <c r="AN90" s="141">
        <f t="shared" si="55"/>
        <v>282271</v>
      </c>
      <c r="AO90" s="141">
        <f t="shared" si="56"/>
        <v>68188</v>
      </c>
      <c r="AP90" s="141">
        <v>68188</v>
      </c>
      <c r="AQ90" s="141">
        <v>0</v>
      </c>
      <c r="AR90" s="141">
        <v>0</v>
      </c>
      <c r="AS90" s="141">
        <v>0</v>
      </c>
      <c r="AT90" s="141">
        <f t="shared" si="57"/>
        <v>141774</v>
      </c>
      <c r="AU90" s="141">
        <v>0</v>
      </c>
      <c r="AV90" s="141">
        <v>134888</v>
      </c>
      <c r="AW90" s="141">
        <v>6886</v>
      </c>
      <c r="AX90" s="141">
        <v>0</v>
      </c>
      <c r="AY90" s="141">
        <f t="shared" si="58"/>
        <v>72309</v>
      </c>
      <c r="AZ90" s="141">
        <v>0</v>
      </c>
      <c r="BA90" s="141">
        <v>72309</v>
      </c>
      <c r="BB90" s="141">
        <v>0</v>
      </c>
      <c r="BC90" s="141">
        <v>0</v>
      </c>
      <c r="BD90" s="141"/>
      <c r="BE90" s="141">
        <v>0</v>
      </c>
      <c r="BF90" s="141">
        <v>88267</v>
      </c>
      <c r="BG90" s="141">
        <f t="shared" si="59"/>
        <v>384188</v>
      </c>
      <c r="BH90" s="141">
        <f t="shared" si="60"/>
        <v>13650</v>
      </c>
      <c r="BI90" s="141">
        <f t="shared" si="61"/>
        <v>13650</v>
      </c>
      <c r="BJ90" s="141">
        <f t="shared" si="62"/>
        <v>0</v>
      </c>
      <c r="BK90" s="141">
        <f t="shared" si="63"/>
        <v>13650</v>
      </c>
      <c r="BL90" s="141">
        <f t="shared" si="64"/>
        <v>0</v>
      </c>
      <c r="BM90" s="141">
        <f t="shared" si="65"/>
        <v>0</v>
      </c>
      <c r="BN90" s="141">
        <f t="shared" si="66"/>
        <v>0</v>
      </c>
      <c r="BO90" s="141">
        <f t="shared" si="67"/>
        <v>0</v>
      </c>
      <c r="BP90" s="141">
        <f t="shared" si="68"/>
        <v>282271</v>
      </c>
      <c r="BQ90" s="141">
        <f t="shared" si="69"/>
        <v>68188</v>
      </c>
      <c r="BR90" s="141">
        <f t="shared" si="70"/>
        <v>68188</v>
      </c>
      <c r="BS90" s="141">
        <f t="shared" si="71"/>
        <v>0</v>
      </c>
      <c r="BT90" s="141">
        <f t="shared" si="72"/>
        <v>0</v>
      </c>
      <c r="BU90" s="141">
        <f t="shared" si="73"/>
        <v>0</v>
      </c>
      <c r="BV90" s="141">
        <f t="shared" si="74"/>
        <v>141774</v>
      </c>
      <c r="BW90" s="141">
        <f t="shared" si="75"/>
        <v>0</v>
      </c>
      <c r="BX90" s="141">
        <f t="shared" si="76"/>
        <v>134888</v>
      </c>
      <c r="BY90" s="141">
        <f t="shared" si="77"/>
        <v>6886</v>
      </c>
      <c r="BZ90" s="141">
        <f t="shared" si="78"/>
        <v>0</v>
      </c>
      <c r="CA90" s="141">
        <f t="shared" si="79"/>
        <v>72309</v>
      </c>
      <c r="CB90" s="141">
        <f t="shared" si="80"/>
        <v>0</v>
      </c>
      <c r="CC90" s="141">
        <f t="shared" si="81"/>
        <v>72309</v>
      </c>
      <c r="CD90" s="141">
        <f t="shared" si="82"/>
        <v>0</v>
      </c>
      <c r="CE90" s="141">
        <f t="shared" si="83"/>
        <v>0</v>
      </c>
      <c r="CF90" s="141">
        <f t="shared" si="84"/>
        <v>0</v>
      </c>
      <c r="CG90" s="141">
        <f t="shared" si="85"/>
        <v>0</v>
      </c>
      <c r="CH90" s="141">
        <f t="shared" si="86"/>
        <v>88267</v>
      </c>
      <c r="CI90" s="141">
        <f t="shared" si="87"/>
        <v>384188</v>
      </c>
    </row>
    <row r="91" spans="1:87" ht="12" customHeight="1">
      <c r="A91" s="142" t="s">
        <v>89</v>
      </c>
      <c r="B91" s="140" t="s">
        <v>481</v>
      </c>
      <c r="C91" s="142" t="s">
        <v>504</v>
      </c>
      <c r="D91" s="141">
        <f t="shared" si="46"/>
        <v>355383</v>
      </c>
      <c r="E91" s="141">
        <f t="shared" si="47"/>
        <v>335433</v>
      </c>
      <c r="F91" s="141">
        <v>0</v>
      </c>
      <c r="G91" s="141">
        <v>335433</v>
      </c>
      <c r="H91" s="141">
        <v>0</v>
      </c>
      <c r="I91" s="141">
        <v>0</v>
      </c>
      <c r="J91" s="141">
        <v>19950</v>
      </c>
      <c r="K91" s="141"/>
      <c r="L91" s="141">
        <f t="shared" si="48"/>
        <v>4019627</v>
      </c>
      <c r="M91" s="141">
        <f t="shared" si="49"/>
        <v>522093</v>
      </c>
      <c r="N91" s="141">
        <v>433226</v>
      </c>
      <c r="O91" s="141">
        <v>0</v>
      </c>
      <c r="P91" s="141">
        <v>88867</v>
      </c>
      <c r="Q91" s="141">
        <v>0</v>
      </c>
      <c r="R91" s="141">
        <f t="shared" si="50"/>
        <v>2164241</v>
      </c>
      <c r="S91" s="141">
        <v>0</v>
      </c>
      <c r="T91" s="141">
        <v>2115978</v>
      </c>
      <c r="U91" s="141">
        <v>48263</v>
      </c>
      <c r="V91" s="141">
        <v>0</v>
      </c>
      <c r="W91" s="141">
        <f t="shared" si="51"/>
        <v>1333293</v>
      </c>
      <c r="X91" s="141">
        <v>0</v>
      </c>
      <c r="Y91" s="141">
        <v>614513</v>
      </c>
      <c r="Z91" s="141">
        <v>700895</v>
      </c>
      <c r="AA91" s="141">
        <v>17885</v>
      </c>
      <c r="AB91" s="141"/>
      <c r="AC91" s="141">
        <v>0</v>
      </c>
      <c r="AD91" s="141">
        <v>0</v>
      </c>
      <c r="AE91" s="141">
        <f t="shared" si="52"/>
        <v>4375010</v>
      </c>
      <c r="AF91" s="141">
        <f t="shared" si="53"/>
        <v>0</v>
      </c>
      <c r="AG91" s="141">
        <f t="shared" si="54"/>
        <v>0</v>
      </c>
      <c r="AH91" s="141">
        <v>0</v>
      </c>
      <c r="AI91" s="141">
        <v>0</v>
      </c>
      <c r="AJ91" s="141">
        <v>0</v>
      </c>
      <c r="AK91" s="141">
        <v>0</v>
      </c>
      <c r="AL91" s="141">
        <v>0</v>
      </c>
      <c r="AM91" s="141"/>
      <c r="AN91" s="141">
        <f t="shared" si="55"/>
        <v>398888</v>
      </c>
      <c r="AO91" s="141">
        <f t="shared" si="56"/>
        <v>54301</v>
      </c>
      <c r="AP91" s="141">
        <v>54301</v>
      </c>
      <c r="AQ91" s="141">
        <v>0</v>
      </c>
      <c r="AR91" s="141">
        <v>0</v>
      </c>
      <c r="AS91" s="141">
        <v>0</v>
      </c>
      <c r="AT91" s="141">
        <f t="shared" si="57"/>
        <v>85093</v>
      </c>
      <c r="AU91" s="141">
        <v>0</v>
      </c>
      <c r="AV91" s="141">
        <v>79730</v>
      </c>
      <c r="AW91" s="141">
        <v>5363</v>
      </c>
      <c r="AX91" s="141">
        <v>0</v>
      </c>
      <c r="AY91" s="141">
        <f t="shared" si="58"/>
        <v>259494</v>
      </c>
      <c r="AZ91" s="141">
        <v>0</v>
      </c>
      <c r="BA91" s="141">
        <v>214550</v>
      </c>
      <c r="BB91" s="141">
        <v>6832</v>
      </c>
      <c r="BC91" s="141">
        <v>38112</v>
      </c>
      <c r="BD91" s="141"/>
      <c r="BE91" s="141">
        <v>0</v>
      </c>
      <c r="BF91" s="141">
        <v>0</v>
      </c>
      <c r="BG91" s="141">
        <f t="shared" si="59"/>
        <v>398888</v>
      </c>
      <c r="BH91" s="141">
        <f t="shared" si="60"/>
        <v>355383</v>
      </c>
      <c r="BI91" s="141">
        <f t="shared" si="61"/>
        <v>335433</v>
      </c>
      <c r="BJ91" s="141">
        <f t="shared" si="62"/>
        <v>0</v>
      </c>
      <c r="BK91" s="141">
        <f t="shared" si="63"/>
        <v>335433</v>
      </c>
      <c r="BL91" s="141">
        <f t="shared" si="64"/>
        <v>0</v>
      </c>
      <c r="BM91" s="141">
        <f t="shared" si="65"/>
        <v>0</v>
      </c>
      <c r="BN91" s="141">
        <f t="shared" si="66"/>
        <v>19950</v>
      </c>
      <c r="BO91" s="141">
        <f t="shared" si="67"/>
        <v>0</v>
      </c>
      <c r="BP91" s="141">
        <f t="shared" si="68"/>
        <v>4418515</v>
      </c>
      <c r="BQ91" s="141">
        <f t="shared" si="69"/>
        <v>576394</v>
      </c>
      <c r="BR91" s="141">
        <f t="shared" si="70"/>
        <v>487527</v>
      </c>
      <c r="BS91" s="141">
        <f t="shared" si="71"/>
        <v>0</v>
      </c>
      <c r="BT91" s="141">
        <f t="shared" si="72"/>
        <v>88867</v>
      </c>
      <c r="BU91" s="141">
        <f t="shared" si="73"/>
        <v>0</v>
      </c>
      <c r="BV91" s="141">
        <f t="shared" si="74"/>
        <v>2249334</v>
      </c>
      <c r="BW91" s="141">
        <f t="shared" si="75"/>
        <v>0</v>
      </c>
      <c r="BX91" s="141">
        <f t="shared" si="76"/>
        <v>2195708</v>
      </c>
      <c r="BY91" s="141">
        <f t="shared" si="77"/>
        <v>53626</v>
      </c>
      <c r="BZ91" s="141">
        <f t="shared" si="78"/>
        <v>0</v>
      </c>
      <c r="CA91" s="141">
        <f t="shared" si="79"/>
        <v>1592787</v>
      </c>
      <c r="CB91" s="141">
        <f t="shared" si="80"/>
        <v>0</v>
      </c>
      <c r="CC91" s="141">
        <f t="shared" si="81"/>
        <v>829063</v>
      </c>
      <c r="CD91" s="141">
        <f t="shared" si="82"/>
        <v>707727</v>
      </c>
      <c r="CE91" s="141">
        <f t="shared" si="83"/>
        <v>55997</v>
      </c>
      <c r="CF91" s="141">
        <f t="shared" si="84"/>
        <v>0</v>
      </c>
      <c r="CG91" s="141">
        <f t="shared" si="85"/>
        <v>0</v>
      </c>
      <c r="CH91" s="141">
        <f t="shared" si="86"/>
        <v>0</v>
      </c>
      <c r="CI91" s="141">
        <f t="shared" si="87"/>
        <v>4773898</v>
      </c>
    </row>
    <row r="92" spans="1:87" ht="12" customHeight="1">
      <c r="A92" s="142" t="s">
        <v>89</v>
      </c>
      <c r="B92" s="140" t="s">
        <v>482</v>
      </c>
      <c r="C92" s="142" t="s">
        <v>505</v>
      </c>
      <c r="D92" s="141">
        <f t="shared" si="46"/>
        <v>713916</v>
      </c>
      <c r="E92" s="141">
        <f t="shared" si="47"/>
        <v>713916</v>
      </c>
      <c r="F92" s="141">
        <v>0</v>
      </c>
      <c r="G92" s="141">
        <v>713916</v>
      </c>
      <c r="H92" s="141">
        <v>0</v>
      </c>
      <c r="I92" s="141">
        <v>0</v>
      </c>
      <c r="J92" s="141">
        <v>0</v>
      </c>
      <c r="K92" s="141"/>
      <c r="L92" s="141">
        <f t="shared" si="48"/>
        <v>1010188</v>
      </c>
      <c r="M92" s="141">
        <f t="shared" si="49"/>
        <v>253816</v>
      </c>
      <c r="N92" s="141">
        <v>245679</v>
      </c>
      <c r="O92" s="141">
        <v>0</v>
      </c>
      <c r="P92" s="141">
        <v>8137</v>
      </c>
      <c r="Q92" s="141">
        <v>0</v>
      </c>
      <c r="R92" s="141">
        <f t="shared" si="50"/>
        <v>164525</v>
      </c>
      <c r="S92" s="141">
        <v>0</v>
      </c>
      <c r="T92" s="141">
        <v>164525</v>
      </c>
      <c r="U92" s="141">
        <v>0</v>
      </c>
      <c r="V92" s="141">
        <v>0</v>
      </c>
      <c r="W92" s="141">
        <f t="shared" si="51"/>
        <v>591847</v>
      </c>
      <c r="X92" s="141">
        <v>0</v>
      </c>
      <c r="Y92" s="141">
        <v>427761</v>
      </c>
      <c r="Z92" s="141">
        <v>164086</v>
      </c>
      <c r="AA92" s="141">
        <v>0</v>
      </c>
      <c r="AB92" s="141"/>
      <c r="AC92" s="141">
        <v>0</v>
      </c>
      <c r="AD92" s="141">
        <v>172651</v>
      </c>
      <c r="AE92" s="141">
        <f t="shared" si="52"/>
        <v>1896755</v>
      </c>
      <c r="AF92" s="141">
        <f t="shared" si="53"/>
        <v>22365</v>
      </c>
      <c r="AG92" s="141">
        <f t="shared" si="54"/>
        <v>22365</v>
      </c>
      <c r="AH92" s="141">
        <v>0</v>
      </c>
      <c r="AI92" s="141">
        <v>22365</v>
      </c>
      <c r="AJ92" s="141">
        <v>0</v>
      </c>
      <c r="AK92" s="141">
        <v>0</v>
      </c>
      <c r="AL92" s="141">
        <v>0</v>
      </c>
      <c r="AM92" s="141"/>
      <c r="AN92" s="141">
        <f t="shared" si="55"/>
        <v>38991</v>
      </c>
      <c r="AO92" s="141">
        <f t="shared" si="56"/>
        <v>24298</v>
      </c>
      <c r="AP92" s="141">
        <v>24298</v>
      </c>
      <c r="AQ92" s="141">
        <v>0</v>
      </c>
      <c r="AR92" s="141">
        <v>0</v>
      </c>
      <c r="AS92" s="141">
        <v>0</v>
      </c>
      <c r="AT92" s="141">
        <f t="shared" si="57"/>
        <v>13098</v>
      </c>
      <c r="AU92" s="141">
        <v>0</v>
      </c>
      <c r="AV92" s="141">
        <v>13098</v>
      </c>
      <c r="AW92" s="141">
        <v>0</v>
      </c>
      <c r="AX92" s="141">
        <v>0</v>
      </c>
      <c r="AY92" s="141">
        <f t="shared" si="58"/>
        <v>1595</v>
      </c>
      <c r="AZ92" s="141">
        <v>0</v>
      </c>
      <c r="BA92" s="141">
        <v>1595</v>
      </c>
      <c r="BB92" s="141">
        <v>0</v>
      </c>
      <c r="BC92" s="141">
        <v>0</v>
      </c>
      <c r="BD92" s="141"/>
      <c r="BE92" s="141">
        <v>0</v>
      </c>
      <c r="BF92" s="141">
        <v>18124</v>
      </c>
      <c r="BG92" s="141">
        <f t="shared" si="59"/>
        <v>79480</v>
      </c>
      <c r="BH92" s="141">
        <f t="shared" si="60"/>
        <v>736281</v>
      </c>
      <c r="BI92" s="141">
        <f t="shared" si="61"/>
        <v>736281</v>
      </c>
      <c r="BJ92" s="141">
        <f t="shared" si="62"/>
        <v>0</v>
      </c>
      <c r="BK92" s="141">
        <f t="shared" si="63"/>
        <v>736281</v>
      </c>
      <c r="BL92" s="141">
        <f t="shared" si="64"/>
        <v>0</v>
      </c>
      <c r="BM92" s="141">
        <f t="shared" si="65"/>
        <v>0</v>
      </c>
      <c r="BN92" s="141">
        <f t="shared" si="66"/>
        <v>0</v>
      </c>
      <c r="BO92" s="141">
        <f t="shared" si="67"/>
        <v>0</v>
      </c>
      <c r="BP92" s="141">
        <f t="shared" si="68"/>
        <v>1049179</v>
      </c>
      <c r="BQ92" s="141">
        <f t="shared" si="69"/>
        <v>278114</v>
      </c>
      <c r="BR92" s="141">
        <f t="shared" si="70"/>
        <v>269977</v>
      </c>
      <c r="BS92" s="141">
        <f t="shared" si="71"/>
        <v>0</v>
      </c>
      <c r="BT92" s="141">
        <f t="shared" si="72"/>
        <v>8137</v>
      </c>
      <c r="BU92" s="141">
        <f t="shared" si="73"/>
        <v>0</v>
      </c>
      <c r="BV92" s="141">
        <f t="shared" si="74"/>
        <v>177623</v>
      </c>
      <c r="BW92" s="141">
        <f t="shared" si="75"/>
        <v>0</v>
      </c>
      <c r="BX92" s="141">
        <f t="shared" si="76"/>
        <v>177623</v>
      </c>
      <c r="BY92" s="141">
        <f t="shared" si="77"/>
        <v>0</v>
      </c>
      <c r="BZ92" s="141">
        <f t="shared" si="78"/>
        <v>0</v>
      </c>
      <c r="CA92" s="141">
        <f t="shared" si="79"/>
        <v>593442</v>
      </c>
      <c r="CB92" s="141">
        <f t="shared" si="80"/>
        <v>0</v>
      </c>
      <c r="CC92" s="141">
        <f t="shared" si="81"/>
        <v>429356</v>
      </c>
      <c r="CD92" s="141">
        <f t="shared" si="82"/>
        <v>164086</v>
      </c>
      <c r="CE92" s="141">
        <f t="shared" si="83"/>
        <v>0</v>
      </c>
      <c r="CF92" s="141">
        <f t="shared" si="84"/>
        <v>0</v>
      </c>
      <c r="CG92" s="141">
        <f t="shared" si="85"/>
        <v>0</v>
      </c>
      <c r="CH92" s="141">
        <f t="shared" si="86"/>
        <v>190775</v>
      </c>
      <c r="CI92" s="141">
        <f t="shared" si="87"/>
        <v>1976235</v>
      </c>
    </row>
    <row r="93" spans="1:87" ht="12" customHeight="1">
      <c r="A93" s="142" t="s">
        <v>89</v>
      </c>
      <c r="B93" s="140" t="s">
        <v>483</v>
      </c>
      <c r="C93" s="142" t="s">
        <v>506</v>
      </c>
      <c r="D93" s="141">
        <f t="shared" si="46"/>
        <v>162</v>
      </c>
      <c r="E93" s="141">
        <f t="shared" si="47"/>
        <v>162</v>
      </c>
      <c r="F93" s="141">
        <v>0</v>
      </c>
      <c r="G93" s="141">
        <v>0</v>
      </c>
      <c r="H93" s="141">
        <v>162</v>
      </c>
      <c r="I93" s="141">
        <v>0</v>
      </c>
      <c r="J93" s="141">
        <v>0</v>
      </c>
      <c r="K93" s="141"/>
      <c r="L93" s="141">
        <f t="shared" si="48"/>
        <v>552428</v>
      </c>
      <c r="M93" s="141">
        <f t="shared" si="49"/>
        <v>47857</v>
      </c>
      <c r="N93" s="141">
        <v>47857</v>
      </c>
      <c r="O93" s="141">
        <v>0</v>
      </c>
      <c r="P93" s="141">
        <v>0</v>
      </c>
      <c r="Q93" s="141">
        <v>0</v>
      </c>
      <c r="R93" s="141">
        <f t="shared" si="50"/>
        <v>233168</v>
      </c>
      <c r="S93" s="141">
        <v>0</v>
      </c>
      <c r="T93" s="141">
        <v>223841</v>
      </c>
      <c r="U93" s="141">
        <v>9327</v>
      </c>
      <c r="V93" s="141">
        <v>0</v>
      </c>
      <c r="W93" s="141">
        <f t="shared" si="51"/>
        <v>271403</v>
      </c>
      <c r="X93" s="141">
        <v>0</v>
      </c>
      <c r="Y93" s="141">
        <v>133560</v>
      </c>
      <c r="Z93" s="141">
        <v>137843</v>
      </c>
      <c r="AA93" s="141">
        <v>0</v>
      </c>
      <c r="AB93" s="141"/>
      <c r="AC93" s="141">
        <v>0</v>
      </c>
      <c r="AD93" s="141">
        <v>21756</v>
      </c>
      <c r="AE93" s="141">
        <f t="shared" si="52"/>
        <v>574346</v>
      </c>
      <c r="AF93" s="141">
        <f t="shared" si="53"/>
        <v>0</v>
      </c>
      <c r="AG93" s="141">
        <f t="shared" si="54"/>
        <v>0</v>
      </c>
      <c r="AH93" s="141">
        <v>0</v>
      </c>
      <c r="AI93" s="141">
        <v>0</v>
      </c>
      <c r="AJ93" s="141">
        <v>0</v>
      </c>
      <c r="AK93" s="141">
        <v>0</v>
      </c>
      <c r="AL93" s="141">
        <v>0</v>
      </c>
      <c r="AM93" s="141"/>
      <c r="AN93" s="141">
        <f t="shared" si="55"/>
        <v>0</v>
      </c>
      <c r="AO93" s="141">
        <f t="shared" si="56"/>
        <v>0</v>
      </c>
      <c r="AP93" s="141">
        <v>0</v>
      </c>
      <c r="AQ93" s="141">
        <v>0</v>
      </c>
      <c r="AR93" s="141">
        <v>0</v>
      </c>
      <c r="AS93" s="141">
        <v>0</v>
      </c>
      <c r="AT93" s="141">
        <f t="shared" si="57"/>
        <v>0</v>
      </c>
      <c r="AU93" s="141">
        <v>0</v>
      </c>
      <c r="AV93" s="141">
        <v>0</v>
      </c>
      <c r="AW93" s="141">
        <v>0</v>
      </c>
      <c r="AX93" s="141">
        <v>0</v>
      </c>
      <c r="AY93" s="141">
        <f t="shared" si="58"/>
        <v>0</v>
      </c>
      <c r="AZ93" s="141">
        <v>0</v>
      </c>
      <c r="BA93" s="141">
        <v>0</v>
      </c>
      <c r="BB93" s="141">
        <v>0</v>
      </c>
      <c r="BC93" s="141">
        <v>0</v>
      </c>
      <c r="BD93" s="141"/>
      <c r="BE93" s="141">
        <v>0</v>
      </c>
      <c r="BF93" s="141">
        <v>0</v>
      </c>
      <c r="BG93" s="141">
        <f t="shared" si="59"/>
        <v>0</v>
      </c>
      <c r="BH93" s="141">
        <f t="shared" si="60"/>
        <v>162</v>
      </c>
      <c r="BI93" s="141">
        <f t="shared" si="61"/>
        <v>162</v>
      </c>
      <c r="BJ93" s="141">
        <f t="shared" si="62"/>
        <v>0</v>
      </c>
      <c r="BK93" s="141">
        <f t="shared" si="63"/>
        <v>0</v>
      </c>
      <c r="BL93" s="141">
        <f t="shared" si="64"/>
        <v>162</v>
      </c>
      <c r="BM93" s="141">
        <f t="shared" si="65"/>
        <v>0</v>
      </c>
      <c r="BN93" s="141">
        <f t="shared" si="66"/>
        <v>0</v>
      </c>
      <c r="BO93" s="141">
        <f t="shared" si="67"/>
        <v>0</v>
      </c>
      <c r="BP93" s="141">
        <f t="shared" si="68"/>
        <v>552428</v>
      </c>
      <c r="BQ93" s="141">
        <f t="shared" si="69"/>
        <v>47857</v>
      </c>
      <c r="BR93" s="141">
        <f t="shared" si="70"/>
        <v>47857</v>
      </c>
      <c r="BS93" s="141">
        <f t="shared" si="71"/>
        <v>0</v>
      </c>
      <c r="BT93" s="141">
        <f t="shared" si="72"/>
        <v>0</v>
      </c>
      <c r="BU93" s="141">
        <f t="shared" si="73"/>
        <v>0</v>
      </c>
      <c r="BV93" s="141">
        <f t="shared" si="74"/>
        <v>233168</v>
      </c>
      <c r="BW93" s="141">
        <f t="shared" si="75"/>
        <v>0</v>
      </c>
      <c r="BX93" s="141">
        <f t="shared" si="76"/>
        <v>223841</v>
      </c>
      <c r="BY93" s="141">
        <f t="shared" si="77"/>
        <v>9327</v>
      </c>
      <c r="BZ93" s="141">
        <f t="shared" si="78"/>
        <v>0</v>
      </c>
      <c r="CA93" s="141">
        <f t="shared" si="79"/>
        <v>271403</v>
      </c>
      <c r="CB93" s="141">
        <f t="shared" si="80"/>
        <v>0</v>
      </c>
      <c r="CC93" s="141">
        <f t="shared" si="81"/>
        <v>133560</v>
      </c>
      <c r="CD93" s="141">
        <f t="shared" si="82"/>
        <v>137843</v>
      </c>
      <c r="CE93" s="141">
        <f t="shared" si="83"/>
        <v>0</v>
      </c>
      <c r="CF93" s="141">
        <f t="shared" si="84"/>
        <v>0</v>
      </c>
      <c r="CG93" s="141">
        <f t="shared" si="85"/>
        <v>0</v>
      </c>
      <c r="CH93" s="141">
        <f t="shared" si="86"/>
        <v>21756</v>
      </c>
      <c r="CI93" s="141">
        <f t="shared" si="87"/>
        <v>574346</v>
      </c>
    </row>
    <row r="94" spans="1:87" ht="12" customHeight="1">
      <c r="A94" s="142" t="s">
        <v>89</v>
      </c>
      <c r="B94" s="140" t="s">
        <v>484</v>
      </c>
      <c r="C94" s="142" t="s">
        <v>507</v>
      </c>
      <c r="D94" s="141">
        <f t="shared" si="46"/>
        <v>0</v>
      </c>
      <c r="E94" s="141">
        <f t="shared" si="47"/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/>
      <c r="L94" s="141">
        <f t="shared" si="48"/>
        <v>1048465</v>
      </c>
      <c r="M94" s="141">
        <f t="shared" si="49"/>
        <v>111517</v>
      </c>
      <c r="N94" s="141">
        <v>86892</v>
      </c>
      <c r="O94" s="141">
        <v>0</v>
      </c>
      <c r="P94" s="141">
        <v>7932</v>
      </c>
      <c r="Q94" s="141">
        <v>16693</v>
      </c>
      <c r="R94" s="141">
        <f t="shared" si="50"/>
        <v>249699</v>
      </c>
      <c r="S94" s="141">
        <v>0</v>
      </c>
      <c r="T94" s="141">
        <v>230531</v>
      </c>
      <c r="U94" s="141">
        <v>19168</v>
      </c>
      <c r="V94" s="141">
        <v>0</v>
      </c>
      <c r="W94" s="141">
        <f t="shared" si="51"/>
        <v>687249</v>
      </c>
      <c r="X94" s="141">
        <v>228188</v>
      </c>
      <c r="Y94" s="141">
        <v>372754</v>
      </c>
      <c r="Z94" s="141">
        <v>64284</v>
      </c>
      <c r="AA94" s="141">
        <v>22023</v>
      </c>
      <c r="AB94" s="141"/>
      <c r="AC94" s="141">
        <v>0</v>
      </c>
      <c r="AD94" s="141">
        <v>10141</v>
      </c>
      <c r="AE94" s="141">
        <f t="shared" si="52"/>
        <v>1058606</v>
      </c>
      <c r="AF94" s="141">
        <f t="shared" si="53"/>
        <v>0</v>
      </c>
      <c r="AG94" s="141">
        <f t="shared" si="54"/>
        <v>0</v>
      </c>
      <c r="AH94" s="141">
        <v>0</v>
      </c>
      <c r="AI94" s="141">
        <v>0</v>
      </c>
      <c r="AJ94" s="141">
        <v>0</v>
      </c>
      <c r="AK94" s="141">
        <v>0</v>
      </c>
      <c r="AL94" s="141">
        <v>0</v>
      </c>
      <c r="AM94" s="141"/>
      <c r="AN94" s="141">
        <f t="shared" si="55"/>
        <v>0</v>
      </c>
      <c r="AO94" s="141">
        <f t="shared" si="56"/>
        <v>0</v>
      </c>
      <c r="AP94" s="141">
        <v>0</v>
      </c>
      <c r="AQ94" s="141">
        <v>0</v>
      </c>
      <c r="AR94" s="141">
        <v>0</v>
      </c>
      <c r="AS94" s="141">
        <v>0</v>
      </c>
      <c r="AT94" s="141">
        <f t="shared" si="57"/>
        <v>0</v>
      </c>
      <c r="AU94" s="141">
        <v>0</v>
      </c>
      <c r="AV94" s="141">
        <v>0</v>
      </c>
      <c r="AW94" s="141">
        <v>0</v>
      </c>
      <c r="AX94" s="141">
        <v>0</v>
      </c>
      <c r="AY94" s="141">
        <f t="shared" si="58"/>
        <v>0</v>
      </c>
      <c r="AZ94" s="141">
        <v>0</v>
      </c>
      <c r="BA94" s="141">
        <v>0</v>
      </c>
      <c r="BB94" s="141">
        <v>0</v>
      </c>
      <c r="BC94" s="141">
        <v>0</v>
      </c>
      <c r="BD94" s="141"/>
      <c r="BE94" s="141">
        <v>0</v>
      </c>
      <c r="BF94" s="141">
        <v>0</v>
      </c>
      <c r="BG94" s="141">
        <f t="shared" si="59"/>
        <v>0</v>
      </c>
      <c r="BH94" s="141">
        <f t="shared" si="60"/>
        <v>0</v>
      </c>
      <c r="BI94" s="141">
        <f t="shared" si="61"/>
        <v>0</v>
      </c>
      <c r="BJ94" s="141">
        <f t="shared" si="62"/>
        <v>0</v>
      </c>
      <c r="BK94" s="141">
        <f t="shared" si="63"/>
        <v>0</v>
      </c>
      <c r="BL94" s="141">
        <f t="shared" si="64"/>
        <v>0</v>
      </c>
      <c r="BM94" s="141">
        <f t="shared" si="65"/>
        <v>0</v>
      </c>
      <c r="BN94" s="141">
        <f t="shared" si="66"/>
        <v>0</v>
      </c>
      <c r="BO94" s="141">
        <f t="shared" si="67"/>
        <v>0</v>
      </c>
      <c r="BP94" s="141">
        <f t="shared" si="68"/>
        <v>1048465</v>
      </c>
      <c r="BQ94" s="141">
        <f t="shared" si="69"/>
        <v>111517</v>
      </c>
      <c r="BR94" s="141">
        <f t="shared" si="70"/>
        <v>86892</v>
      </c>
      <c r="BS94" s="141">
        <f t="shared" si="71"/>
        <v>0</v>
      </c>
      <c r="BT94" s="141">
        <f t="shared" si="72"/>
        <v>7932</v>
      </c>
      <c r="BU94" s="141">
        <f t="shared" si="73"/>
        <v>16693</v>
      </c>
      <c r="BV94" s="141">
        <f t="shared" si="74"/>
        <v>249699</v>
      </c>
      <c r="BW94" s="141">
        <f t="shared" si="75"/>
        <v>0</v>
      </c>
      <c r="BX94" s="141">
        <f t="shared" si="76"/>
        <v>230531</v>
      </c>
      <c r="BY94" s="141">
        <f t="shared" si="77"/>
        <v>19168</v>
      </c>
      <c r="BZ94" s="141">
        <f t="shared" si="78"/>
        <v>0</v>
      </c>
      <c r="CA94" s="141">
        <f t="shared" si="79"/>
        <v>687249</v>
      </c>
      <c r="CB94" s="141">
        <f t="shared" si="80"/>
        <v>228188</v>
      </c>
      <c r="CC94" s="141">
        <f t="shared" si="81"/>
        <v>372754</v>
      </c>
      <c r="CD94" s="141">
        <f t="shared" si="82"/>
        <v>64284</v>
      </c>
      <c r="CE94" s="141">
        <f t="shared" si="83"/>
        <v>22023</v>
      </c>
      <c r="CF94" s="141">
        <f t="shared" si="84"/>
        <v>0</v>
      </c>
      <c r="CG94" s="141">
        <f t="shared" si="85"/>
        <v>0</v>
      </c>
      <c r="CH94" s="141">
        <f t="shared" si="86"/>
        <v>10141</v>
      </c>
      <c r="CI94" s="141">
        <f t="shared" si="87"/>
        <v>1058606</v>
      </c>
    </row>
    <row r="95" spans="1:87" ht="12" customHeight="1">
      <c r="A95" s="142" t="s">
        <v>89</v>
      </c>
      <c r="B95" s="140" t="s">
        <v>485</v>
      </c>
      <c r="C95" s="142" t="s">
        <v>508</v>
      </c>
      <c r="D95" s="141">
        <f t="shared" si="46"/>
        <v>0</v>
      </c>
      <c r="E95" s="141">
        <f t="shared" si="47"/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/>
      <c r="L95" s="141">
        <f t="shared" si="48"/>
        <v>314472</v>
      </c>
      <c r="M95" s="141">
        <f t="shared" si="49"/>
        <v>59146</v>
      </c>
      <c r="N95" s="141">
        <v>17057</v>
      </c>
      <c r="O95" s="141">
        <v>42089</v>
      </c>
      <c r="P95" s="141">
        <v>0</v>
      </c>
      <c r="Q95" s="141">
        <v>0</v>
      </c>
      <c r="R95" s="141">
        <f t="shared" si="50"/>
        <v>52843</v>
      </c>
      <c r="S95" s="141">
        <v>2447</v>
      </c>
      <c r="T95" s="141">
        <v>50396</v>
      </c>
      <c r="U95" s="141">
        <v>0</v>
      </c>
      <c r="V95" s="141">
        <v>0</v>
      </c>
      <c r="W95" s="141">
        <f t="shared" si="51"/>
        <v>202483</v>
      </c>
      <c r="X95" s="141">
        <v>34427</v>
      </c>
      <c r="Y95" s="141">
        <v>143236</v>
      </c>
      <c r="Z95" s="141">
        <v>1980</v>
      </c>
      <c r="AA95" s="141">
        <v>22840</v>
      </c>
      <c r="AB95" s="141"/>
      <c r="AC95" s="141">
        <v>0</v>
      </c>
      <c r="AD95" s="141">
        <v>107486</v>
      </c>
      <c r="AE95" s="141">
        <f t="shared" si="52"/>
        <v>421958</v>
      </c>
      <c r="AF95" s="141">
        <f t="shared" si="53"/>
        <v>0</v>
      </c>
      <c r="AG95" s="141">
        <f t="shared" si="54"/>
        <v>0</v>
      </c>
      <c r="AH95" s="141">
        <v>0</v>
      </c>
      <c r="AI95" s="141">
        <v>0</v>
      </c>
      <c r="AJ95" s="141">
        <v>0</v>
      </c>
      <c r="AK95" s="141">
        <v>0</v>
      </c>
      <c r="AL95" s="141">
        <v>0</v>
      </c>
      <c r="AM95" s="141"/>
      <c r="AN95" s="141">
        <f t="shared" si="55"/>
        <v>65706</v>
      </c>
      <c r="AO95" s="141">
        <f t="shared" si="56"/>
        <v>8529</v>
      </c>
      <c r="AP95" s="141">
        <v>8529</v>
      </c>
      <c r="AQ95" s="141">
        <v>0</v>
      </c>
      <c r="AR95" s="141">
        <v>0</v>
      </c>
      <c r="AS95" s="141">
        <v>0</v>
      </c>
      <c r="AT95" s="141">
        <f t="shared" si="57"/>
        <v>21252</v>
      </c>
      <c r="AU95" s="141">
        <v>0</v>
      </c>
      <c r="AV95" s="141">
        <v>21252</v>
      </c>
      <c r="AW95" s="141">
        <v>0</v>
      </c>
      <c r="AX95" s="141">
        <v>0</v>
      </c>
      <c r="AY95" s="141">
        <f t="shared" si="58"/>
        <v>35925</v>
      </c>
      <c r="AZ95" s="141">
        <v>0</v>
      </c>
      <c r="BA95" s="141">
        <v>29217</v>
      </c>
      <c r="BB95" s="141">
        <v>0</v>
      </c>
      <c r="BC95" s="141">
        <v>6708</v>
      </c>
      <c r="BD95" s="141"/>
      <c r="BE95" s="141">
        <v>0</v>
      </c>
      <c r="BF95" s="141">
        <v>18175</v>
      </c>
      <c r="BG95" s="141">
        <f t="shared" si="59"/>
        <v>83881</v>
      </c>
      <c r="BH95" s="141">
        <f t="shared" si="60"/>
        <v>0</v>
      </c>
      <c r="BI95" s="141">
        <f t="shared" si="61"/>
        <v>0</v>
      </c>
      <c r="BJ95" s="141">
        <f t="shared" si="62"/>
        <v>0</v>
      </c>
      <c r="BK95" s="141">
        <f t="shared" si="63"/>
        <v>0</v>
      </c>
      <c r="BL95" s="141">
        <f t="shared" si="64"/>
        <v>0</v>
      </c>
      <c r="BM95" s="141">
        <f t="shared" si="65"/>
        <v>0</v>
      </c>
      <c r="BN95" s="141">
        <f t="shared" si="66"/>
        <v>0</v>
      </c>
      <c r="BO95" s="141">
        <f t="shared" si="67"/>
        <v>0</v>
      </c>
      <c r="BP95" s="141">
        <f t="shared" si="68"/>
        <v>380178</v>
      </c>
      <c r="BQ95" s="141">
        <f t="shared" si="69"/>
        <v>67675</v>
      </c>
      <c r="BR95" s="141">
        <f t="shared" si="70"/>
        <v>25586</v>
      </c>
      <c r="BS95" s="141">
        <f t="shared" si="71"/>
        <v>42089</v>
      </c>
      <c r="BT95" s="141">
        <f t="shared" si="72"/>
        <v>0</v>
      </c>
      <c r="BU95" s="141">
        <f t="shared" si="73"/>
        <v>0</v>
      </c>
      <c r="BV95" s="141">
        <f t="shared" si="74"/>
        <v>74095</v>
      </c>
      <c r="BW95" s="141">
        <f t="shared" si="75"/>
        <v>2447</v>
      </c>
      <c r="BX95" s="141">
        <f t="shared" si="76"/>
        <v>71648</v>
      </c>
      <c r="BY95" s="141">
        <f t="shared" si="77"/>
        <v>0</v>
      </c>
      <c r="BZ95" s="141">
        <f t="shared" si="78"/>
        <v>0</v>
      </c>
      <c r="CA95" s="141">
        <f t="shared" si="79"/>
        <v>238408</v>
      </c>
      <c r="CB95" s="141">
        <f t="shared" si="80"/>
        <v>34427</v>
      </c>
      <c r="CC95" s="141">
        <f t="shared" si="81"/>
        <v>172453</v>
      </c>
      <c r="CD95" s="141">
        <f t="shared" si="82"/>
        <v>1980</v>
      </c>
      <c r="CE95" s="141">
        <f t="shared" si="83"/>
        <v>29548</v>
      </c>
      <c r="CF95" s="141">
        <f t="shared" si="84"/>
        <v>0</v>
      </c>
      <c r="CG95" s="141">
        <f t="shared" si="85"/>
        <v>0</v>
      </c>
      <c r="CH95" s="141">
        <f t="shared" si="86"/>
        <v>125661</v>
      </c>
      <c r="CI95" s="141">
        <f t="shared" si="87"/>
        <v>505839</v>
      </c>
    </row>
    <row r="96" spans="1:87" ht="12" customHeight="1">
      <c r="A96" s="142" t="s">
        <v>89</v>
      </c>
      <c r="B96" s="140" t="s">
        <v>486</v>
      </c>
      <c r="C96" s="142" t="s">
        <v>509</v>
      </c>
      <c r="D96" s="141">
        <f t="shared" si="46"/>
        <v>0</v>
      </c>
      <c r="E96" s="141">
        <f t="shared" si="47"/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/>
      <c r="L96" s="141">
        <f t="shared" si="48"/>
        <v>1135692</v>
      </c>
      <c r="M96" s="141">
        <f t="shared" si="49"/>
        <v>227684</v>
      </c>
      <c r="N96" s="141">
        <v>150930</v>
      </c>
      <c r="O96" s="141">
        <v>0</v>
      </c>
      <c r="P96" s="141">
        <v>76754</v>
      </c>
      <c r="Q96" s="141">
        <v>0</v>
      </c>
      <c r="R96" s="141">
        <f t="shared" si="50"/>
        <v>441986</v>
      </c>
      <c r="S96" s="141">
        <v>0</v>
      </c>
      <c r="T96" s="141">
        <v>439683</v>
      </c>
      <c r="U96" s="141">
        <v>2303</v>
      </c>
      <c r="V96" s="141">
        <v>0</v>
      </c>
      <c r="W96" s="141">
        <f t="shared" si="51"/>
        <v>466022</v>
      </c>
      <c r="X96" s="141">
        <v>0</v>
      </c>
      <c r="Y96" s="141">
        <v>461437</v>
      </c>
      <c r="Z96" s="141">
        <v>4585</v>
      </c>
      <c r="AA96" s="141">
        <v>0</v>
      </c>
      <c r="AB96" s="141"/>
      <c r="AC96" s="141">
        <v>0</v>
      </c>
      <c r="AD96" s="141">
        <v>0</v>
      </c>
      <c r="AE96" s="141">
        <f t="shared" si="52"/>
        <v>1135692</v>
      </c>
      <c r="AF96" s="141">
        <f t="shared" si="53"/>
        <v>0</v>
      </c>
      <c r="AG96" s="141">
        <f t="shared" si="54"/>
        <v>0</v>
      </c>
      <c r="AH96" s="141">
        <v>0</v>
      </c>
      <c r="AI96" s="141">
        <v>0</v>
      </c>
      <c r="AJ96" s="141">
        <v>0</v>
      </c>
      <c r="AK96" s="141">
        <v>0</v>
      </c>
      <c r="AL96" s="141">
        <v>0</v>
      </c>
      <c r="AM96" s="141"/>
      <c r="AN96" s="141">
        <f t="shared" si="55"/>
        <v>182054</v>
      </c>
      <c r="AO96" s="141">
        <f t="shared" si="56"/>
        <v>27725</v>
      </c>
      <c r="AP96" s="141">
        <v>27725</v>
      </c>
      <c r="AQ96" s="141">
        <v>0</v>
      </c>
      <c r="AR96" s="141">
        <v>0</v>
      </c>
      <c r="AS96" s="141">
        <v>0</v>
      </c>
      <c r="AT96" s="141">
        <f t="shared" si="57"/>
        <v>101837</v>
      </c>
      <c r="AU96" s="141">
        <v>0</v>
      </c>
      <c r="AV96" s="141">
        <v>101837</v>
      </c>
      <c r="AW96" s="141">
        <v>0</v>
      </c>
      <c r="AX96" s="141">
        <v>0</v>
      </c>
      <c r="AY96" s="141">
        <f t="shared" si="58"/>
        <v>52492</v>
      </c>
      <c r="AZ96" s="141">
        <v>0</v>
      </c>
      <c r="BA96" s="141">
        <v>50766</v>
      </c>
      <c r="BB96" s="141">
        <v>1726</v>
      </c>
      <c r="BC96" s="141">
        <v>0</v>
      </c>
      <c r="BD96" s="141"/>
      <c r="BE96" s="141">
        <v>0</v>
      </c>
      <c r="BF96" s="141">
        <v>0</v>
      </c>
      <c r="BG96" s="141">
        <f t="shared" si="59"/>
        <v>182054</v>
      </c>
      <c r="BH96" s="141">
        <f t="shared" si="60"/>
        <v>0</v>
      </c>
      <c r="BI96" s="141">
        <f t="shared" si="61"/>
        <v>0</v>
      </c>
      <c r="BJ96" s="141">
        <f t="shared" si="62"/>
        <v>0</v>
      </c>
      <c r="BK96" s="141">
        <f t="shared" si="63"/>
        <v>0</v>
      </c>
      <c r="BL96" s="141">
        <f t="shared" si="64"/>
        <v>0</v>
      </c>
      <c r="BM96" s="141">
        <f t="shared" si="65"/>
        <v>0</v>
      </c>
      <c r="BN96" s="141">
        <f t="shared" si="66"/>
        <v>0</v>
      </c>
      <c r="BO96" s="141">
        <f t="shared" si="67"/>
        <v>0</v>
      </c>
      <c r="BP96" s="141">
        <f t="shared" si="68"/>
        <v>1317746</v>
      </c>
      <c r="BQ96" s="141">
        <f t="shared" si="69"/>
        <v>255409</v>
      </c>
      <c r="BR96" s="141">
        <f t="shared" si="70"/>
        <v>178655</v>
      </c>
      <c r="BS96" s="141">
        <f t="shared" si="71"/>
        <v>0</v>
      </c>
      <c r="BT96" s="141">
        <f t="shared" si="72"/>
        <v>76754</v>
      </c>
      <c r="BU96" s="141">
        <f t="shared" si="73"/>
        <v>0</v>
      </c>
      <c r="BV96" s="141">
        <f t="shared" si="74"/>
        <v>543823</v>
      </c>
      <c r="BW96" s="141">
        <f t="shared" si="75"/>
        <v>0</v>
      </c>
      <c r="BX96" s="141">
        <f t="shared" si="76"/>
        <v>541520</v>
      </c>
      <c r="BY96" s="141">
        <f t="shared" si="77"/>
        <v>2303</v>
      </c>
      <c r="BZ96" s="141">
        <f t="shared" si="78"/>
        <v>0</v>
      </c>
      <c r="CA96" s="141">
        <f t="shared" si="79"/>
        <v>518514</v>
      </c>
      <c r="CB96" s="141">
        <f t="shared" si="80"/>
        <v>0</v>
      </c>
      <c r="CC96" s="141">
        <f t="shared" si="81"/>
        <v>512203</v>
      </c>
      <c r="CD96" s="141">
        <f t="shared" si="82"/>
        <v>6311</v>
      </c>
      <c r="CE96" s="141">
        <f t="shared" si="83"/>
        <v>0</v>
      </c>
      <c r="CF96" s="141">
        <f t="shared" si="84"/>
        <v>0</v>
      </c>
      <c r="CG96" s="141">
        <f t="shared" si="85"/>
        <v>0</v>
      </c>
      <c r="CH96" s="141">
        <f t="shared" si="86"/>
        <v>0</v>
      </c>
      <c r="CI96" s="141">
        <f t="shared" si="87"/>
        <v>1317746</v>
      </c>
    </row>
    <row r="97" spans="1:87" ht="12" customHeight="1">
      <c r="A97" s="142" t="s">
        <v>89</v>
      </c>
      <c r="B97" s="140" t="s">
        <v>487</v>
      </c>
      <c r="C97" s="142" t="s">
        <v>510</v>
      </c>
      <c r="D97" s="141">
        <f t="shared" si="46"/>
        <v>1663</v>
      </c>
      <c r="E97" s="141">
        <f t="shared" si="47"/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1663</v>
      </c>
      <c r="K97" s="141"/>
      <c r="L97" s="141">
        <f t="shared" si="48"/>
        <v>1164040</v>
      </c>
      <c r="M97" s="141">
        <f t="shared" si="49"/>
        <v>330774</v>
      </c>
      <c r="N97" s="141">
        <v>106420</v>
      </c>
      <c r="O97" s="141">
        <v>15466</v>
      </c>
      <c r="P97" s="141">
        <v>208888</v>
      </c>
      <c r="Q97" s="141">
        <v>0</v>
      </c>
      <c r="R97" s="141">
        <f t="shared" si="50"/>
        <v>273141</v>
      </c>
      <c r="S97" s="141">
        <v>2480</v>
      </c>
      <c r="T97" s="141">
        <v>270661</v>
      </c>
      <c r="U97" s="141">
        <v>0</v>
      </c>
      <c r="V97" s="141">
        <v>0</v>
      </c>
      <c r="W97" s="141">
        <f t="shared" si="51"/>
        <v>560125</v>
      </c>
      <c r="X97" s="141">
        <v>278214</v>
      </c>
      <c r="Y97" s="141">
        <v>164884</v>
      </c>
      <c r="Z97" s="141">
        <v>112453</v>
      </c>
      <c r="AA97" s="141">
        <v>4574</v>
      </c>
      <c r="AB97" s="141"/>
      <c r="AC97" s="141">
        <v>0</v>
      </c>
      <c r="AD97" s="141">
        <v>68553</v>
      </c>
      <c r="AE97" s="141">
        <f t="shared" si="52"/>
        <v>1234256</v>
      </c>
      <c r="AF97" s="141">
        <f t="shared" si="53"/>
        <v>0</v>
      </c>
      <c r="AG97" s="141">
        <f t="shared" si="54"/>
        <v>0</v>
      </c>
      <c r="AH97" s="141">
        <v>0</v>
      </c>
      <c r="AI97" s="141">
        <v>0</v>
      </c>
      <c r="AJ97" s="141">
        <v>0</v>
      </c>
      <c r="AK97" s="141">
        <v>0</v>
      </c>
      <c r="AL97" s="141">
        <v>0</v>
      </c>
      <c r="AM97" s="141"/>
      <c r="AN97" s="141">
        <f t="shared" si="55"/>
        <v>0</v>
      </c>
      <c r="AO97" s="141">
        <f t="shared" si="56"/>
        <v>0</v>
      </c>
      <c r="AP97" s="141">
        <v>0</v>
      </c>
      <c r="AQ97" s="141">
        <v>0</v>
      </c>
      <c r="AR97" s="141">
        <v>0</v>
      </c>
      <c r="AS97" s="141">
        <v>0</v>
      </c>
      <c r="AT97" s="141">
        <f t="shared" si="57"/>
        <v>0</v>
      </c>
      <c r="AU97" s="141">
        <v>0</v>
      </c>
      <c r="AV97" s="141">
        <v>0</v>
      </c>
      <c r="AW97" s="141">
        <v>0</v>
      </c>
      <c r="AX97" s="141">
        <v>0</v>
      </c>
      <c r="AY97" s="141">
        <f t="shared" si="58"/>
        <v>0</v>
      </c>
      <c r="AZ97" s="141">
        <v>0</v>
      </c>
      <c r="BA97" s="141">
        <v>0</v>
      </c>
      <c r="BB97" s="141">
        <v>0</v>
      </c>
      <c r="BC97" s="141">
        <v>0</v>
      </c>
      <c r="BD97" s="141"/>
      <c r="BE97" s="141">
        <v>0</v>
      </c>
      <c r="BF97" s="141">
        <v>0</v>
      </c>
      <c r="BG97" s="141">
        <f t="shared" si="59"/>
        <v>0</v>
      </c>
      <c r="BH97" s="141">
        <f t="shared" si="60"/>
        <v>1663</v>
      </c>
      <c r="BI97" s="141">
        <f t="shared" si="61"/>
        <v>0</v>
      </c>
      <c r="BJ97" s="141">
        <f t="shared" si="62"/>
        <v>0</v>
      </c>
      <c r="BK97" s="141">
        <f t="shared" si="63"/>
        <v>0</v>
      </c>
      <c r="BL97" s="141">
        <f t="shared" si="64"/>
        <v>0</v>
      </c>
      <c r="BM97" s="141">
        <f t="shared" si="65"/>
        <v>0</v>
      </c>
      <c r="BN97" s="141">
        <f t="shared" si="66"/>
        <v>1663</v>
      </c>
      <c r="BO97" s="141">
        <f t="shared" si="67"/>
        <v>0</v>
      </c>
      <c r="BP97" s="141">
        <f t="shared" si="68"/>
        <v>1164040</v>
      </c>
      <c r="BQ97" s="141">
        <f t="shared" si="69"/>
        <v>330774</v>
      </c>
      <c r="BR97" s="141">
        <f t="shared" si="70"/>
        <v>106420</v>
      </c>
      <c r="BS97" s="141">
        <f t="shared" si="71"/>
        <v>15466</v>
      </c>
      <c r="BT97" s="141">
        <f t="shared" si="72"/>
        <v>208888</v>
      </c>
      <c r="BU97" s="141">
        <f t="shared" si="73"/>
        <v>0</v>
      </c>
      <c r="BV97" s="141">
        <f t="shared" si="74"/>
        <v>273141</v>
      </c>
      <c r="BW97" s="141">
        <f t="shared" si="75"/>
        <v>2480</v>
      </c>
      <c r="BX97" s="141">
        <f t="shared" si="76"/>
        <v>270661</v>
      </c>
      <c r="BY97" s="141">
        <f t="shared" si="77"/>
        <v>0</v>
      </c>
      <c r="BZ97" s="141">
        <f t="shared" si="78"/>
        <v>0</v>
      </c>
      <c r="CA97" s="141">
        <f t="shared" si="79"/>
        <v>560125</v>
      </c>
      <c r="CB97" s="141">
        <f t="shared" si="80"/>
        <v>278214</v>
      </c>
      <c r="CC97" s="141">
        <f t="shared" si="81"/>
        <v>164884</v>
      </c>
      <c r="CD97" s="141">
        <f t="shared" si="82"/>
        <v>112453</v>
      </c>
      <c r="CE97" s="141">
        <f t="shared" si="83"/>
        <v>4574</v>
      </c>
      <c r="CF97" s="141">
        <f t="shared" si="84"/>
        <v>0</v>
      </c>
      <c r="CG97" s="141">
        <f t="shared" si="85"/>
        <v>0</v>
      </c>
      <c r="CH97" s="141">
        <f t="shared" si="86"/>
        <v>68553</v>
      </c>
      <c r="CI97" s="141">
        <f t="shared" si="87"/>
        <v>1234256</v>
      </c>
    </row>
    <row r="98" spans="1:87" ht="12" customHeight="1">
      <c r="A98" s="142" t="s">
        <v>89</v>
      </c>
      <c r="B98" s="140" t="s">
        <v>488</v>
      </c>
      <c r="C98" s="142" t="s">
        <v>511</v>
      </c>
      <c r="D98" s="141">
        <f t="shared" si="46"/>
        <v>0</v>
      </c>
      <c r="E98" s="141">
        <f t="shared" si="47"/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/>
      <c r="L98" s="141">
        <f t="shared" si="48"/>
        <v>2646389</v>
      </c>
      <c r="M98" s="141">
        <f t="shared" si="49"/>
        <v>157367</v>
      </c>
      <c r="N98" s="141">
        <v>146017</v>
      </c>
      <c r="O98" s="141">
        <v>0</v>
      </c>
      <c r="P98" s="141">
        <v>9080</v>
      </c>
      <c r="Q98" s="141">
        <v>2270</v>
      </c>
      <c r="R98" s="141">
        <f t="shared" si="50"/>
        <v>916240</v>
      </c>
      <c r="S98" s="141">
        <v>0</v>
      </c>
      <c r="T98" s="141">
        <v>908752</v>
      </c>
      <c r="U98" s="141">
        <v>7488</v>
      </c>
      <c r="V98" s="141">
        <v>8155</v>
      </c>
      <c r="W98" s="141">
        <f t="shared" si="51"/>
        <v>1564627</v>
      </c>
      <c r="X98" s="141">
        <v>0</v>
      </c>
      <c r="Y98" s="141">
        <v>1499792</v>
      </c>
      <c r="Z98" s="141">
        <v>64835</v>
      </c>
      <c r="AA98" s="141">
        <v>0</v>
      </c>
      <c r="AB98" s="141"/>
      <c r="AC98" s="141">
        <v>0</v>
      </c>
      <c r="AD98" s="141">
        <v>805557</v>
      </c>
      <c r="AE98" s="141">
        <f t="shared" si="52"/>
        <v>3451946</v>
      </c>
      <c r="AF98" s="141">
        <f t="shared" si="53"/>
        <v>0</v>
      </c>
      <c r="AG98" s="141">
        <f t="shared" si="54"/>
        <v>0</v>
      </c>
      <c r="AH98" s="141">
        <v>0</v>
      </c>
      <c r="AI98" s="141">
        <v>0</v>
      </c>
      <c r="AJ98" s="141">
        <v>0</v>
      </c>
      <c r="AK98" s="141">
        <v>0</v>
      </c>
      <c r="AL98" s="141">
        <v>0</v>
      </c>
      <c r="AM98" s="141"/>
      <c r="AN98" s="141">
        <f t="shared" si="55"/>
        <v>0</v>
      </c>
      <c r="AO98" s="141">
        <f t="shared" si="56"/>
        <v>0</v>
      </c>
      <c r="AP98" s="141">
        <v>0</v>
      </c>
      <c r="AQ98" s="141">
        <v>0</v>
      </c>
      <c r="AR98" s="141">
        <v>0</v>
      </c>
      <c r="AS98" s="141">
        <v>0</v>
      </c>
      <c r="AT98" s="141">
        <f t="shared" si="57"/>
        <v>0</v>
      </c>
      <c r="AU98" s="141">
        <v>0</v>
      </c>
      <c r="AV98" s="141">
        <v>0</v>
      </c>
      <c r="AW98" s="141">
        <v>0</v>
      </c>
      <c r="AX98" s="141">
        <v>0</v>
      </c>
      <c r="AY98" s="141">
        <f t="shared" si="58"/>
        <v>0</v>
      </c>
      <c r="AZ98" s="141">
        <v>0</v>
      </c>
      <c r="BA98" s="141">
        <v>0</v>
      </c>
      <c r="BB98" s="141">
        <v>0</v>
      </c>
      <c r="BC98" s="141">
        <v>0</v>
      </c>
      <c r="BD98" s="141"/>
      <c r="BE98" s="141">
        <v>0</v>
      </c>
      <c r="BF98" s="141">
        <v>0</v>
      </c>
      <c r="BG98" s="141">
        <f t="shared" si="59"/>
        <v>0</v>
      </c>
      <c r="BH98" s="141">
        <f t="shared" si="60"/>
        <v>0</v>
      </c>
      <c r="BI98" s="141">
        <f t="shared" si="61"/>
        <v>0</v>
      </c>
      <c r="BJ98" s="141">
        <f t="shared" si="62"/>
        <v>0</v>
      </c>
      <c r="BK98" s="141">
        <f t="shared" si="63"/>
        <v>0</v>
      </c>
      <c r="BL98" s="141">
        <f t="shared" si="64"/>
        <v>0</v>
      </c>
      <c r="BM98" s="141">
        <f t="shared" si="65"/>
        <v>0</v>
      </c>
      <c r="BN98" s="141">
        <f t="shared" si="66"/>
        <v>0</v>
      </c>
      <c r="BO98" s="141">
        <f t="shared" si="67"/>
        <v>0</v>
      </c>
      <c r="BP98" s="141">
        <f t="shared" si="68"/>
        <v>2646389</v>
      </c>
      <c r="BQ98" s="141">
        <f t="shared" si="69"/>
        <v>157367</v>
      </c>
      <c r="BR98" s="141">
        <f t="shared" si="70"/>
        <v>146017</v>
      </c>
      <c r="BS98" s="141">
        <f t="shared" si="71"/>
        <v>0</v>
      </c>
      <c r="BT98" s="141">
        <f t="shared" si="72"/>
        <v>9080</v>
      </c>
      <c r="BU98" s="141">
        <f t="shared" si="73"/>
        <v>2270</v>
      </c>
      <c r="BV98" s="141">
        <f t="shared" si="74"/>
        <v>916240</v>
      </c>
      <c r="BW98" s="141">
        <f t="shared" si="75"/>
        <v>0</v>
      </c>
      <c r="BX98" s="141">
        <f t="shared" si="76"/>
        <v>908752</v>
      </c>
      <c r="BY98" s="141">
        <f t="shared" si="77"/>
        <v>7488</v>
      </c>
      <c r="BZ98" s="141">
        <f t="shared" si="78"/>
        <v>8155</v>
      </c>
      <c r="CA98" s="141">
        <f t="shared" si="79"/>
        <v>1564627</v>
      </c>
      <c r="CB98" s="141">
        <f t="shared" si="80"/>
        <v>0</v>
      </c>
      <c r="CC98" s="141">
        <f t="shared" si="81"/>
        <v>1499792</v>
      </c>
      <c r="CD98" s="141">
        <f t="shared" si="82"/>
        <v>64835</v>
      </c>
      <c r="CE98" s="141">
        <f t="shared" si="83"/>
        <v>0</v>
      </c>
      <c r="CF98" s="141">
        <f t="shared" si="84"/>
        <v>0</v>
      </c>
      <c r="CG98" s="141">
        <f t="shared" si="85"/>
        <v>0</v>
      </c>
      <c r="CH98" s="141">
        <f t="shared" si="86"/>
        <v>805557</v>
      </c>
      <c r="CI98" s="141">
        <f t="shared" si="87"/>
        <v>3451946</v>
      </c>
    </row>
    <row r="99" spans="1:87" ht="12" customHeight="1">
      <c r="A99" s="142" t="s">
        <v>89</v>
      </c>
      <c r="B99" s="140" t="s">
        <v>489</v>
      </c>
      <c r="C99" s="142" t="s">
        <v>512</v>
      </c>
      <c r="D99" s="141">
        <f t="shared" si="46"/>
        <v>101733</v>
      </c>
      <c r="E99" s="141">
        <f t="shared" si="47"/>
        <v>101733</v>
      </c>
      <c r="F99" s="141">
        <v>0</v>
      </c>
      <c r="G99" s="141">
        <v>0</v>
      </c>
      <c r="H99" s="141">
        <v>51733</v>
      </c>
      <c r="I99" s="141">
        <v>50000</v>
      </c>
      <c r="J99" s="141">
        <v>0</v>
      </c>
      <c r="K99" s="141"/>
      <c r="L99" s="141">
        <f t="shared" si="48"/>
        <v>586399</v>
      </c>
      <c r="M99" s="141">
        <f t="shared" si="49"/>
        <v>61617</v>
      </c>
      <c r="N99" s="141">
        <v>61617</v>
      </c>
      <c r="O99" s="141">
        <v>0</v>
      </c>
      <c r="P99" s="141">
        <v>0</v>
      </c>
      <c r="Q99" s="141">
        <v>0</v>
      </c>
      <c r="R99" s="141">
        <f t="shared" si="50"/>
        <v>136930</v>
      </c>
      <c r="S99" s="141">
        <v>0</v>
      </c>
      <c r="T99" s="141">
        <v>136930</v>
      </c>
      <c r="U99" s="141">
        <v>0</v>
      </c>
      <c r="V99" s="141">
        <v>0</v>
      </c>
      <c r="W99" s="141">
        <f t="shared" si="51"/>
        <v>387852</v>
      </c>
      <c r="X99" s="141">
        <v>0</v>
      </c>
      <c r="Y99" s="141">
        <v>380469</v>
      </c>
      <c r="Z99" s="141">
        <v>7383</v>
      </c>
      <c r="AA99" s="141">
        <v>0</v>
      </c>
      <c r="AB99" s="141"/>
      <c r="AC99" s="141">
        <v>0</v>
      </c>
      <c r="AD99" s="141">
        <v>100546</v>
      </c>
      <c r="AE99" s="141">
        <f t="shared" si="52"/>
        <v>788678</v>
      </c>
      <c r="AF99" s="141">
        <f t="shared" si="53"/>
        <v>0</v>
      </c>
      <c r="AG99" s="141">
        <f t="shared" si="54"/>
        <v>0</v>
      </c>
      <c r="AH99" s="141">
        <v>0</v>
      </c>
      <c r="AI99" s="141">
        <v>0</v>
      </c>
      <c r="AJ99" s="141">
        <v>0</v>
      </c>
      <c r="AK99" s="141">
        <v>0</v>
      </c>
      <c r="AL99" s="141">
        <v>0</v>
      </c>
      <c r="AM99" s="141"/>
      <c r="AN99" s="141">
        <f t="shared" si="55"/>
        <v>0</v>
      </c>
      <c r="AO99" s="141">
        <f t="shared" si="56"/>
        <v>0</v>
      </c>
      <c r="AP99" s="141">
        <v>0</v>
      </c>
      <c r="AQ99" s="141">
        <v>0</v>
      </c>
      <c r="AR99" s="141">
        <v>0</v>
      </c>
      <c r="AS99" s="141">
        <v>0</v>
      </c>
      <c r="AT99" s="141">
        <f t="shared" si="57"/>
        <v>0</v>
      </c>
      <c r="AU99" s="141">
        <v>0</v>
      </c>
      <c r="AV99" s="141">
        <v>0</v>
      </c>
      <c r="AW99" s="141">
        <v>0</v>
      </c>
      <c r="AX99" s="141">
        <v>0</v>
      </c>
      <c r="AY99" s="141">
        <f t="shared" si="58"/>
        <v>0</v>
      </c>
      <c r="AZ99" s="141">
        <v>0</v>
      </c>
      <c r="BA99" s="141">
        <v>0</v>
      </c>
      <c r="BB99" s="141">
        <v>0</v>
      </c>
      <c r="BC99" s="141">
        <v>0</v>
      </c>
      <c r="BD99" s="141"/>
      <c r="BE99" s="141">
        <v>0</v>
      </c>
      <c r="BF99" s="141">
        <v>0</v>
      </c>
      <c r="BG99" s="141">
        <f t="shared" si="59"/>
        <v>0</v>
      </c>
      <c r="BH99" s="141">
        <f t="shared" si="60"/>
        <v>101733</v>
      </c>
      <c r="BI99" s="141">
        <f t="shared" si="61"/>
        <v>101733</v>
      </c>
      <c r="BJ99" s="141">
        <f t="shared" si="62"/>
        <v>0</v>
      </c>
      <c r="BK99" s="141">
        <f t="shared" si="63"/>
        <v>0</v>
      </c>
      <c r="BL99" s="141">
        <f t="shared" si="64"/>
        <v>51733</v>
      </c>
      <c r="BM99" s="141">
        <f t="shared" si="65"/>
        <v>50000</v>
      </c>
      <c r="BN99" s="141">
        <f t="shared" si="66"/>
        <v>0</v>
      </c>
      <c r="BO99" s="141">
        <f t="shared" si="67"/>
        <v>0</v>
      </c>
      <c r="BP99" s="141">
        <f t="shared" si="68"/>
        <v>586399</v>
      </c>
      <c r="BQ99" s="141">
        <f t="shared" si="69"/>
        <v>61617</v>
      </c>
      <c r="BR99" s="141">
        <f t="shared" si="70"/>
        <v>61617</v>
      </c>
      <c r="BS99" s="141">
        <f t="shared" si="71"/>
        <v>0</v>
      </c>
      <c r="BT99" s="141">
        <f t="shared" si="72"/>
        <v>0</v>
      </c>
      <c r="BU99" s="141">
        <f t="shared" si="73"/>
        <v>0</v>
      </c>
      <c r="BV99" s="141">
        <f t="shared" si="74"/>
        <v>136930</v>
      </c>
      <c r="BW99" s="141">
        <f t="shared" si="75"/>
        <v>0</v>
      </c>
      <c r="BX99" s="141">
        <f t="shared" si="76"/>
        <v>136930</v>
      </c>
      <c r="BY99" s="141">
        <f t="shared" si="77"/>
        <v>0</v>
      </c>
      <c r="BZ99" s="141">
        <f t="shared" si="78"/>
        <v>0</v>
      </c>
      <c r="CA99" s="141">
        <f t="shared" si="79"/>
        <v>387852</v>
      </c>
      <c r="CB99" s="141">
        <f t="shared" si="80"/>
        <v>0</v>
      </c>
      <c r="CC99" s="141">
        <f t="shared" si="81"/>
        <v>380469</v>
      </c>
      <c r="CD99" s="141">
        <f t="shared" si="82"/>
        <v>7383</v>
      </c>
      <c r="CE99" s="141">
        <f t="shared" si="83"/>
        <v>0</v>
      </c>
      <c r="CF99" s="141">
        <f t="shared" si="84"/>
        <v>0</v>
      </c>
      <c r="CG99" s="141">
        <f t="shared" si="85"/>
        <v>0</v>
      </c>
      <c r="CH99" s="141">
        <f t="shared" si="86"/>
        <v>100546</v>
      </c>
      <c r="CI99" s="141">
        <f t="shared" si="87"/>
        <v>788678</v>
      </c>
    </row>
    <row r="100" spans="1:87" ht="12" customHeight="1">
      <c r="A100" s="142" t="s">
        <v>89</v>
      </c>
      <c r="B100" s="140" t="s">
        <v>490</v>
      </c>
      <c r="C100" s="142" t="s">
        <v>513</v>
      </c>
      <c r="D100" s="141">
        <f t="shared" si="46"/>
        <v>0</v>
      </c>
      <c r="E100" s="141">
        <f t="shared" si="47"/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/>
      <c r="L100" s="141">
        <f t="shared" si="48"/>
        <v>0</v>
      </c>
      <c r="M100" s="141">
        <f t="shared" si="49"/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f t="shared" si="50"/>
        <v>0</v>
      </c>
      <c r="S100" s="141">
        <v>0</v>
      </c>
      <c r="T100" s="141">
        <v>0</v>
      </c>
      <c r="U100" s="141">
        <v>0</v>
      </c>
      <c r="V100" s="141">
        <v>0</v>
      </c>
      <c r="W100" s="141">
        <f t="shared" si="51"/>
        <v>0</v>
      </c>
      <c r="X100" s="141">
        <v>0</v>
      </c>
      <c r="Y100" s="141">
        <v>0</v>
      </c>
      <c r="Z100" s="141">
        <v>0</v>
      </c>
      <c r="AA100" s="141">
        <v>0</v>
      </c>
      <c r="AB100" s="141"/>
      <c r="AC100" s="141">
        <v>0</v>
      </c>
      <c r="AD100" s="141">
        <v>0</v>
      </c>
      <c r="AE100" s="141">
        <f t="shared" si="52"/>
        <v>0</v>
      </c>
      <c r="AF100" s="141">
        <f t="shared" si="53"/>
        <v>0</v>
      </c>
      <c r="AG100" s="141">
        <f t="shared" si="54"/>
        <v>0</v>
      </c>
      <c r="AH100" s="141">
        <v>0</v>
      </c>
      <c r="AI100" s="141">
        <v>0</v>
      </c>
      <c r="AJ100" s="141">
        <v>0</v>
      </c>
      <c r="AK100" s="141">
        <v>0</v>
      </c>
      <c r="AL100" s="141">
        <v>0</v>
      </c>
      <c r="AM100" s="141"/>
      <c r="AN100" s="141">
        <f t="shared" si="55"/>
        <v>132481</v>
      </c>
      <c r="AO100" s="141">
        <f t="shared" si="56"/>
        <v>39057</v>
      </c>
      <c r="AP100" s="141">
        <v>39057</v>
      </c>
      <c r="AQ100" s="141">
        <v>0</v>
      </c>
      <c r="AR100" s="141">
        <v>0</v>
      </c>
      <c r="AS100" s="141">
        <v>0</v>
      </c>
      <c r="AT100" s="141">
        <f t="shared" si="57"/>
        <v>65517</v>
      </c>
      <c r="AU100" s="141">
        <v>0</v>
      </c>
      <c r="AV100" s="141">
        <v>65517</v>
      </c>
      <c r="AW100" s="141">
        <v>0</v>
      </c>
      <c r="AX100" s="141">
        <v>0</v>
      </c>
      <c r="AY100" s="141">
        <f t="shared" si="58"/>
        <v>27907</v>
      </c>
      <c r="AZ100" s="141">
        <v>904</v>
      </c>
      <c r="BA100" s="141">
        <v>24811</v>
      </c>
      <c r="BB100" s="141">
        <v>0</v>
      </c>
      <c r="BC100" s="141">
        <v>2192</v>
      </c>
      <c r="BD100" s="141"/>
      <c r="BE100" s="141">
        <v>0</v>
      </c>
      <c r="BF100" s="141">
        <v>21169</v>
      </c>
      <c r="BG100" s="141">
        <f t="shared" si="59"/>
        <v>153650</v>
      </c>
      <c r="BH100" s="141">
        <f t="shared" si="60"/>
        <v>0</v>
      </c>
      <c r="BI100" s="141">
        <f t="shared" si="61"/>
        <v>0</v>
      </c>
      <c r="BJ100" s="141">
        <f t="shared" si="62"/>
        <v>0</v>
      </c>
      <c r="BK100" s="141">
        <f t="shared" si="63"/>
        <v>0</v>
      </c>
      <c r="BL100" s="141">
        <f t="shared" si="64"/>
        <v>0</v>
      </c>
      <c r="BM100" s="141">
        <f t="shared" si="65"/>
        <v>0</v>
      </c>
      <c r="BN100" s="141">
        <f t="shared" si="66"/>
        <v>0</v>
      </c>
      <c r="BO100" s="141">
        <f t="shared" si="67"/>
        <v>0</v>
      </c>
      <c r="BP100" s="141">
        <f t="shared" si="68"/>
        <v>132481</v>
      </c>
      <c r="BQ100" s="141">
        <f t="shared" si="69"/>
        <v>39057</v>
      </c>
      <c r="BR100" s="141">
        <f t="shared" si="70"/>
        <v>39057</v>
      </c>
      <c r="BS100" s="141">
        <f t="shared" si="71"/>
        <v>0</v>
      </c>
      <c r="BT100" s="141">
        <f t="shared" si="72"/>
        <v>0</v>
      </c>
      <c r="BU100" s="141">
        <f t="shared" si="73"/>
        <v>0</v>
      </c>
      <c r="BV100" s="141">
        <f t="shared" si="74"/>
        <v>65517</v>
      </c>
      <c r="BW100" s="141">
        <f t="shared" si="75"/>
        <v>0</v>
      </c>
      <c r="BX100" s="141">
        <f t="shared" si="76"/>
        <v>65517</v>
      </c>
      <c r="BY100" s="141">
        <f t="shared" si="77"/>
        <v>0</v>
      </c>
      <c r="BZ100" s="141">
        <f t="shared" si="78"/>
        <v>0</v>
      </c>
      <c r="CA100" s="141">
        <f t="shared" si="79"/>
        <v>27907</v>
      </c>
      <c r="CB100" s="141">
        <f t="shared" si="80"/>
        <v>904</v>
      </c>
      <c r="CC100" s="141">
        <f t="shared" si="81"/>
        <v>24811</v>
      </c>
      <c r="CD100" s="141">
        <f t="shared" si="82"/>
        <v>0</v>
      </c>
      <c r="CE100" s="141">
        <f t="shared" si="83"/>
        <v>2192</v>
      </c>
      <c r="CF100" s="141">
        <f t="shared" si="84"/>
        <v>0</v>
      </c>
      <c r="CG100" s="141">
        <f t="shared" si="85"/>
        <v>0</v>
      </c>
      <c r="CH100" s="141">
        <f t="shared" si="86"/>
        <v>21169</v>
      </c>
      <c r="CI100" s="141">
        <f t="shared" si="87"/>
        <v>153650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532</v>
      </c>
      <c r="B7" s="140" t="s">
        <v>466</v>
      </c>
      <c r="C7" s="139" t="s">
        <v>533</v>
      </c>
      <c r="D7" s="141">
        <f aca="true" t="shared" si="0" ref="D7:I7">SUM(D8:D77)</f>
        <v>814131</v>
      </c>
      <c r="E7" s="141">
        <f t="shared" si="0"/>
        <v>19575234</v>
      </c>
      <c r="F7" s="141">
        <f t="shared" si="0"/>
        <v>20389365</v>
      </c>
      <c r="G7" s="141">
        <f t="shared" si="0"/>
        <v>144986</v>
      </c>
      <c r="H7" s="141">
        <f t="shared" si="0"/>
        <v>4367305</v>
      </c>
      <c r="I7" s="141">
        <f t="shared" si="0"/>
        <v>4512291</v>
      </c>
      <c r="J7" s="143" t="s">
        <v>517</v>
      </c>
      <c r="K7" s="143" t="s">
        <v>517</v>
      </c>
      <c r="L7" s="141">
        <f aca="true" t="shared" si="1" ref="L7:Q7">SUM(L8:L77)</f>
        <v>814131</v>
      </c>
      <c r="M7" s="141">
        <f t="shared" si="1"/>
        <v>16294728</v>
      </c>
      <c r="N7" s="141">
        <f t="shared" si="1"/>
        <v>17108859</v>
      </c>
      <c r="O7" s="141">
        <f t="shared" si="1"/>
        <v>142966</v>
      </c>
      <c r="P7" s="141">
        <f t="shared" si="1"/>
        <v>3712706</v>
      </c>
      <c r="Q7" s="141">
        <f t="shared" si="1"/>
        <v>3855672</v>
      </c>
      <c r="R7" s="143" t="s">
        <v>517</v>
      </c>
      <c r="S7" s="143" t="s">
        <v>517</v>
      </c>
      <c r="T7" s="141">
        <f aca="true" t="shared" si="2" ref="T7:Y7">SUM(T8:T77)</f>
        <v>0</v>
      </c>
      <c r="U7" s="141">
        <f t="shared" si="2"/>
        <v>3280506</v>
      </c>
      <c r="V7" s="141">
        <f t="shared" si="2"/>
        <v>3280506</v>
      </c>
      <c r="W7" s="141">
        <f t="shared" si="2"/>
        <v>2020</v>
      </c>
      <c r="X7" s="141">
        <f t="shared" si="2"/>
        <v>470149</v>
      </c>
      <c r="Y7" s="141">
        <f t="shared" si="2"/>
        <v>472169</v>
      </c>
      <c r="Z7" s="143" t="s">
        <v>517</v>
      </c>
      <c r="AA7" s="143" t="s">
        <v>517</v>
      </c>
      <c r="AB7" s="141">
        <f>SUM(AB8:AB77)</f>
        <v>0</v>
      </c>
      <c r="AC7" s="141">
        <f>SUM(AC8:AC77)</f>
        <v>0</v>
      </c>
      <c r="AD7" s="141">
        <f>SUM(AD8:AD77)</f>
        <v>0</v>
      </c>
      <c r="AE7" s="141"/>
      <c r="AF7" s="141"/>
      <c r="AG7" s="141"/>
      <c r="AH7" s="143" t="s">
        <v>517</v>
      </c>
      <c r="AI7" s="143" t="s">
        <v>517</v>
      </c>
      <c r="AJ7" s="141">
        <f aca="true" t="shared" si="3" ref="AJ7:AO7">SUM(AJ8:AJ77)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517</v>
      </c>
      <c r="AQ7" s="143" t="s">
        <v>517</v>
      </c>
      <c r="AR7" s="141">
        <f aca="true" t="shared" si="4" ref="AR7:AW7">SUM(AR8:AR77)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517</v>
      </c>
      <c r="AY7" s="143" t="s">
        <v>517</v>
      </c>
      <c r="AZ7" s="141">
        <f aca="true" t="shared" si="5" ref="AZ7:BE7">SUM(AZ8:AZ77)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89</v>
      </c>
      <c r="B8" s="140" t="s">
        <v>326</v>
      </c>
      <c r="C8" s="142" t="s">
        <v>396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89</v>
      </c>
      <c r="B9" s="140" t="s">
        <v>327</v>
      </c>
      <c r="C9" s="142" t="s">
        <v>397</v>
      </c>
      <c r="D9" s="141">
        <f aca="true" t="shared" si="6" ref="D9:D72">SUM(L9,T9,AB9,AJ9,AR9,AZ9)</f>
        <v>0</v>
      </c>
      <c r="E9" s="141">
        <f aca="true" t="shared" si="7" ref="E9:E72">SUM(M9,U9,AC9,AK9,AS9,BA9)</f>
        <v>0</v>
      </c>
      <c r="F9" s="141">
        <f aca="true" t="shared" si="8" ref="F9:F72">SUM(D9:E9)</f>
        <v>0</v>
      </c>
      <c r="G9" s="141">
        <f aca="true" t="shared" si="9" ref="G9:G72">SUM(O9,W9,AE9,AM9,AU9,BC9)</f>
        <v>0</v>
      </c>
      <c r="H9" s="141">
        <f aca="true" t="shared" si="10" ref="H9:H72">SUM(P9,X9,AF9,AN9,AV9,BD9)</f>
        <v>0</v>
      </c>
      <c r="I9" s="141">
        <f aca="true" t="shared" si="11" ref="I9:I72">SUM(G9:H9)</f>
        <v>0</v>
      </c>
      <c r="J9" s="143"/>
      <c r="K9" s="143"/>
      <c r="L9" s="141">
        <v>0</v>
      </c>
      <c r="M9" s="141">
        <v>0</v>
      </c>
      <c r="N9" s="141">
        <f aca="true" t="shared" si="12" ref="N9:N72">SUM(L9,+M9)</f>
        <v>0</v>
      </c>
      <c r="O9" s="141">
        <v>0</v>
      </c>
      <c r="P9" s="141">
        <v>0</v>
      </c>
      <c r="Q9" s="141">
        <f aca="true" t="shared" si="13" ref="Q9:Q72">SUM(O9,+P9)</f>
        <v>0</v>
      </c>
      <c r="R9" s="143"/>
      <c r="S9" s="143"/>
      <c r="T9" s="141">
        <v>0</v>
      </c>
      <c r="U9" s="141">
        <v>0</v>
      </c>
      <c r="V9" s="141">
        <f aca="true" t="shared" si="14" ref="V9:V72">+SUM(T9,U9)</f>
        <v>0</v>
      </c>
      <c r="W9" s="141">
        <v>0</v>
      </c>
      <c r="X9" s="141">
        <v>0</v>
      </c>
      <c r="Y9" s="141">
        <f aca="true" t="shared" si="15" ref="Y9:Y72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72">+SUM(AB9,AC9)</f>
        <v>0</v>
      </c>
      <c r="AE9" s="141">
        <v>0</v>
      </c>
      <c r="AF9" s="141">
        <v>0</v>
      </c>
      <c r="AG9" s="141">
        <f aca="true" t="shared" si="17" ref="AG9:AG72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72">SUM(AJ9,+AK9)</f>
        <v>0</v>
      </c>
      <c r="AM9" s="141">
        <v>0</v>
      </c>
      <c r="AN9" s="141">
        <v>0</v>
      </c>
      <c r="AO9" s="141">
        <f aca="true" t="shared" si="19" ref="AO9:AO72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72">SUM(AR9,+AS9)</f>
        <v>0</v>
      </c>
      <c r="AU9" s="141">
        <v>0</v>
      </c>
      <c r="AV9" s="141">
        <v>0</v>
      </c>
      <c r="AW9" s="141">
        <f aca="true" t="shared" si="21" ref="AW9:AW72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72">SUM(AZ9,BA9)</f>
        <v>0</v>
      </c>
      <c r="BC9" s="141">
        <v>0</v>
      </c>
      <c r="BD9" s="141">
        <v>0</v>
      </c>
      <c r="BE9" s="141">
        <f aca="true" t="shared" si="23" ref="BE9:BE72">SUM(BC9,+BD9)</f>
        <v>0</v>
      </c>
    </row>
    <row r="10" spans="1:57" ht="12" customHeight="1">
      <c r="A10" s="142" t="s">
        <v>89</v>
      </c>
      <c r="B10" s="140" t="s">
        <v>328</v>
      </c>
      <c r="C10" s="142" t="s">
        <v>398</v>
      </c>
      <c r="D10" s="141">
        <f t="shared" si="6"/>
        <v>0</v>
      </c>
      <c r="E10" s="141">
        <f t="shared" si="7"/>
        <v>1797408</v>
      </c>
      <c r="F10" s="141">
        <f t="shared" si="8"/>
        <v>1797408</v>
      </c>
      <c r="G10" s="141">
        <f t="shared" si="9"/>
        <v>0</v>
      </c>
      <c r="H10" s="141">
        <f t="shared" si="10"/>
        <v>175853</v>
      </c>
      <c r="I10" s="141">
        <f t="shared" si="11"/>
        <v>175853</v>
      </c>
      <c r="J10" s="143" t="s">
        <v>490</v>
      </c>
      <c r="K10" s="143" t="s">
        <v>513</v>
      </c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175853</v>
      </c>
      <c r="Q10" s="141">
        <f t="shared" si="13"/>
        <v>175853</v>
      </c>
      <c r="R10" s="143" t="s">
        <v>488</v>
      </c>
      <c r="S10" s="143" t="s">
        <v>511</v>
      </c>
      <c r="T10" s="141">
        <v>0</v>
      </c>
      <c r="U10" s="141">
        <v>1797408</v>
      </c>
      <c r="V10" s="141">
        <f t="shared" si="14"/>
        <v>1797408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89</v>
      </c>
      <c r="B11" s="140" t="s">
        <v>329</v>
      </c>
      <c r="C11" s="142" t="s">
        <v>399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89</v>
      </c>
      <c r="B12" s="140" t="s">
        <v>330</v>
      </c>
      <c r="C12" s="142" t="s">
        <v>400</v>
      </c>
      <c r="D12" s="141">
        <f t="shared" si="6"/>
        <v>0</v>
      </c>
      <c r="E12" s="141">
        <f t="shared" si="7"/>
        <v>361634</v>
      </c>
      <c r="F12" s="141">
        <f t="shared" si="8"/>
        <v>361634</v>
      </c>
      <c r="G12" s="141">
        <f t="shared" si="9"/>
        <v>0</v>
      </c>
      <c r="H12" s="141">
        <f t="shared" si="10"/>
        <v>35860</v>
      </c>
      <c r="I12" s="141">
        <f t="shared" si="11"/>
        <v>35860</v>
      </c>
      <c r="J12" s="143" t="s">
        <v>483</v>
      </c>
      <c r="K12" s="143" t="s">
        <v>514</v>
      </c>
      <c r="L12" s="141">
        <v>0</v>
      </c>
      <c r="M12" s="141">
        <v>361634</v>
      </c>
      <c r="N12" s="141">
        <f t="shared" si="12"/>
        <v>361634</v>
      </c>
      <c r="O12" s="141">
        <v>0</v>
      </c>
      <c r="P12" s="141">
        <v>0</v>
      </c>
      <c r="Q12" s="141">
        <f t="shared" si="13"/>
        <v>0</v>
      </c>
      <c r="R12" s="143" t="s">
        <v>490</v>
      </c>
      <c r="S12" s="143" t="s">
        <v>516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35860</v>
      </c>
      <c r="Y12" s="141">
        <f t="shared" si="15"/>
        <v>35860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89</v>
      </c>
      <c r="B13" s="140" t="s">
        <v>331</v>
      </c>
      <c r="C13" s="142" t="s">
        <v>401</v>
      </c>
      <c r="D13" s="141">
        <f t="shared" si="6"/>
        <v>0</v>
      </c>
      <c r="E13" s="141">
        <f t="shared" si="7"/>
        <v>451917</v>
      </c>
      <c r="F13" s="141">
        <f t="shared" si="8"/>
        <v>451917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 t="s">
        <v>484</v>
      </c>
      <c r="K13" s="143" t="s">
        <v>507</v>
      </c>
      <c r="L13" s="141">
        <v>0</v>
      </c>
      <c r="M13" s="141">
        <v>451917</v>
      </c>
      <c r="N13" s="141">
        <f t="shared" si="12"/>
        <v>451917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89</v>
      </c>
      <c r="B14" s="140" t="s">
        <v>332</v>
      </c>
      <c r="C14" s="142" t="s">
        <v>402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89</v>
      </c>
      <c r="B15" s="140" t="s">
        <v>333</v>
      </c>
      <c r="C15" s="142" t="s">
        <v>403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89</v>
      </c>
      <c r="B16" s="140" t="s">
        <v>334</v>
      </c>
      <c r="C16" s="142" t="s">
        <v>404</v>
      </c>
      <c r="D16" s="141">
        <f t="shared" si="6"/>
        <v>0</v>
      </c>
      <c r="E16" s="141">
        <f t="shared" si="7"/>
        <v>433128</v>
      </c>
      <c r="F16" s="141">
        <f t="shared" si="8"/>
        <v>433128</v>
      </c>
      <c r="G16" s="141">
        <f t="shared" si="9"/>
        <v>0</v>
      </c>
      <c r="H16" s="141">
        <f t="shared" si="10"/>
        <v>93523</v>
      </c>
      <c r="I16" s="141">
        <f t="shared" si="11"/>
        <v>93523</v>
      </c>
      <c r="J16" s="143" t="s">
        <v>472</v>
      </c>
      <c r="K16" s="143" t="s">
        <v>495</v>
      </c>
      <c r="L16" s="141">
        <v>0</v>
      </c>
      <c r="M16" s="141">
        <v>433128</v>
      </c>
      <c r="N16" s="141">
        <f t="shared" si="12"/>
        <v>433128</v>
      </c>
      <c r="O16" s="141">
        <v>0</v>
      </c>
      <c r="P16" s="141">
        <v>93523</v>
      </c>
      <c r="Q16" s="141">
        <f t="shared" si="13"/>
        <v>93523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89</v>
      </c>
      <c r="B17" s="140" t="s">
        <v>335</v>
      </c>
      <c r="C17" s="142" t="s">
        <v>405</v>
      </c>
      <c r="D17" s="141">
        <f t="shared" si="6"/>
        <v>0</v>
      </c>
      <c r="E17" s="141">
        <f t="shared" si="7"/>
        <v>404950</v>
      </c>
      <c r="F17" s="141">
        <f t="shared" si="8"/>
        <v>404950</v>
      </c>
      <c r="G17" s="141">
        <f t="shared" si="9"/>
        <v>0</v>
      </c>
      <c r="H17" s="141">
        <f t="shared" si="10"/>
        <v>80670</v>
      </c>
      <c r="I17" s="141">
        <f t="shared" si="11"/>
        <v>80670</v>
      </c>
      <c r="J17" s="143" t="s">
        <v>486</v>
      </c>
      <c r="K17" s="143" t="s">
        <v>509</v>
      </c>
      <c r="L17" s="141">
        <v>0</v>
      </c>
      <c r="M17" s="141">
        <v>404950</v>
      </c>
      <c r="N17" s="141">
        <f t="shared" si="12"/>
        <v>404950</v>
      </c>
      <c r="O17" s="141">
        <v>0</v>
      </c>
      <c r="P17" s="141">
        <v>80670</v>
      </c>
      <c r="Q17" s="141">
        <f t="shared" si="13"/>
        <v>80670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89</v>
      </c>
      <c r="B18" s="140" t="s">
        <v>336</v>
      </c>
      <c r="C18" s="142" t="s">
        <v>406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89</v>
      </c>
      <c r="B19" s="140" t="s">
        <v>337</v>
      </c>
      <c r="C19" s="142" t="s">
        <v>407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89</v>
      </c>
      <c r="B20" s="140" t="s">
        <v>338</v>
      </c>
      <c r="C20" s="142" t="s">
        <v>408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89</v>
      </c>
      <c r="B21" s="140" t="s">
        <v>339</v>
      </c>
      <c r="C21" s="142" t="s">
        <v>409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89</v>
      </c>
      <c r="B22" s="140" t="s">
        <v>340</v>
      </c>
      <c r="C22" s="142" t="s">
        <v>410</v>
      </c>
      <c r="D22" s="141">
        <f t="shared" si="6"/>
        <v>55078</v>
      </c>
      <c r="E22" s="141">
        <f t="shared" si="7"/>
        <v>487585</v>
      </c>
      <c r="F22" s="141">
        <f t="shared" si="8"/>
        <v>542663</v>
      </c>
      <c r="G22" s="141">
        <f t="shared" si="9"/>
        <v>0</v>
      </c>
      <c r="H22" s="141">
        <f t="shared" si="10"/>
        <v>184450</v>
      </c>
      <c r="I22" s="141">
        <f t="shared" si="11"/>
        <v>184450</v>
      </c>
      <c r="J22" s="143" t="s">
        <v>489</v>
      </c>
      <c r="K22" s="143" t="s">
        <v>512</v>
      </c>
      <c r="L22" s="141">
        <v>55078</v>
      </c>
      <c r="M22" s="141">
        <v>317475</v>
      </c>
      <c r="N22" s="141">
        <f t="shared" si="12"/>
        <v>372553</v>
      </c>
      <c r="O22" s="141">
        <v>0</v>
      </c>
      <c r="P22" s="141">
        <v>0</v>
      </c>
      <c r="Q22" s="141">
        <f t="shared" si="13"/>
        <v>0</v>
      </c>
      <c r="R22" s="143" t="s">
        <v>483</v>
      </c>
      <c r="S22" s="143" t="s">
        <v>506</v>
      </c>
      <c r="T22" s="141">
        <v>0</v>
      </c>
      <c r="U22" s="141">
        <v>170110</v>
      </c>
      <c r="V22" s="141">
        <f t="shared" si="14"/>
        <v>170110</v>
      </c>
      <c r="W22" s="141">
        <v>0</v>
      </c>
      <c r="X22" s="141">
        <v>0</v>
      </c>
      <c r="Y22" s="141">
        <f t="shared" si="15"/>
        <v>0</v>
      </c>
      <c r="Z22" s="143" t="s">
        <v>476</v>
      </c>
      <c r="AA22" s="141" t="s">
        <v>499</v>
      </c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184450</v>
      </c>
      <c r="AG22" s="141">
        <f t="shared" si="17"/>
        <v>184450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89</v>
      </c>
      <c r="B23" s="140" t="s">
        <v>341</v>
      </c>
      <c r="C23" s="142" t="s">
        <v>411</v>
      </c>
      <c r="D23" s="141">
        <f t="shared" si="6"/>
        <v>324718</v>
      </c>
      <c r="E23" s="141">
        <f t="shared" si="7"/>
        <v>979107</v>
      </c>
      <c r="F23" s="141">
        <f t="shared" si="8"/>
        <v>1303825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 t="s">
        <v>488</v>
      </c>
      <c r="K23" s="143" t="s">
        <v>511</v>
      </c>
      <c r="L23" s="141">
        <v>324718</v>
      </c>
      <c r="M23" s="141">
        <v>979107</v>
      </c>
      <c r="N23" s="141">
        <f t="shared" si="12"/>
        <v>1303825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89</v>
      </c>
      <c r="B24" s="140" t="s">
        <v>342</v>
      </c>
      <c r="C24" s="142" t="s">
        <v>412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210063</v>
      </c>
      <c r="I24" s="141">
        <f t="shared" si="11"/>
        <v>210063</v>
      </c>
      <c r="J24" s="143" t="s">
        <v>474</v>
      </c>
      <c r="K24" s="143" t="s">
        <v>497</v>
      </c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210063</v>
      </c>
      <c r="Q24" s="141">
        <f t="shared" si="13"/>
        <v>210063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89</v>
      </c>
      <c r="B25" s="140" t="s">
        <v>343</v>
      </c>
      <c r="C25" s="142" t="s">
        <v>413</v>
      </c>
      <c r="D25" s="141">
        <f t="shared" si="6"/>
        <v>92130</v>
      </c>
      <c r="E25" s="141">
        <f t="shared" si="7"/>
        <v>1233883</v>
      </c>
      <c r="F25" s="141">
        <f t="shared" si="8"/>
        <v>1326013</v>
      </c>
      <c r="G25" s="141">
        <f t="shared" si="9"/>
        <v>0</v>
      </c>
      <c r="H25" s="141">
        <f t="shared" si="10"/>
        <v>64058</v>
      </c>
      <c r="I25" s="141">
        <f t="shared" si="11"/>
        <v>64058</v>
      </c>
      <c r="J25" s="143" t="s">
        <v>481</v>
      </c>
      <c r="K25" s="143" t="s">
        <v>504</v>
      </c>
      <c r="L25" s="141">
        <v>92130</v>
      </c>
      <c r="M25" s="141">
        <v>1233883</v>
      </c>
      <c r="N25" s="141">
        <f t="shared" si="12"/>
        <v>1326013</v>
      </c>
      <c r="O25" s="141">
        <v>0</v>
      </c>
      <c r="P25" s="141">
        <v>64058</v>
      </c>
      <c r="Q25" s="141">
        <f t="shared" si="13"/>
        <v>64058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89</v>
      </c>
      <c r="B26" s="140" t="s">
        <v>344</v>
      </c>
      <c r="C26" s="142" t="s">
        <v>414</v>
      </c>
      <c r="D26" s="141">
        <f t="shared" si="6"/>
        <v>118347</v>
      </c>
      <c r="E26" s="141">
        <f t="shared" si="7"/>
        <v>1585012</v>
      </c>
      <c r="F26" s="141">
        <f t="shared" si="8"/>
        <v>1703359</v>
      </c>
      <c r="G26" s="141">
        <f t="shared" si="9"/>
        <v>0</v>
      </c>
      <c r="H26" s="141">
        <f t="shared" si="10"/>
        <v>115819</v>
      </c>
      <c r="I26" s="141">
        <f t="shared" si="11"/>
        <v>115819</v>
      </c>
      <c r="J26" s="143" t="s">
        <v>481</v>
      </c>
      <c r="K26" s="143" t="s">
        <v>504</v>
      </c>
      <c r="L26" s="141">
        <v>118347</v>
      </c>
      <c r="M26" s="141">
        <v>1585012</v>
      </c>
      <c r="N26" s="141">
        <f t="shared" si="12"/>
        <v>1703359</v>
      </c>
      <c r="O26" s="141">
        <v>0</v>
      </c>
      <c r="P26" s="141">
        <v>115819</v>
      </c>
      <c r="Q26" s="141">
        <f t="shared" si="13"/>
        <v>115819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89</v>
      </c>
      <c r="B27" s="140" t="s">
        <v>345</v>
      </c>
      <c r="C27" s="142" t="s">
        <v>415</v>
      </c>
      <c r="D27" s="141">
        <f t="shared" si="6"/>
        <v>0</v>
      </c>
      <c r="E27" s="141">
        <f t="shared" si="7"/>
        <v>518015</v>
      </c>
      <c r="F27" s="141">
        <f t="shared" si="8"/>
        <v>518015</v>
      </c>
      <c r="G27" s="141">
        <f t="shared" si="9"/>
        <v>0</v>
      </c>
      <c r="H27" s="141">
        <f t="shared" si="10"/>
        <v>26505</v>
      </c>
      <c r="I27" s="141">
        <f t="shared" si="11"/>
        <v>26505</v>
      </c>
      <c r="J27" s="143" t="s">
        <v>482</v>
      </c>
      <c r="K27" s="143" t="s">
        <v>505</v>
      </c>
      <c r="L27" s="141">
        <v>0</v>
      </c>
      <c r="M27" s="141">
        <v>518015</v>
      </c>
      <c r="N27" s="141">
        <f t="shared" si="12"/>
        <v>518015</v>
      </c>
      <c r="O27" s="141">
        <v>0</v>
      </c>
      <c r="P27" s="141">
        <v>26505</v>
      </c>
      <c r="Q27" s="141">
        <f t="shared" si="13"/>
        <v>26505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89</v>
      </c>
      <c r="B28" s="140" t="s">
        <v>346</v>
      </c>
      <c r="C28" s="142" t="s">
        <v>416</v>
      </c>
      <c r="D28" s="141">
        <f t="shared" si="6"/>
        <v>0</v>
      </c>
      <c r="E28" s="141">
        <f t="shared" si="7"/>
        <v>617982</v>
      </c>
      <c r="F28" s="141">
        <f t="shared" si="8"/>
        <v>617982</v>
      </c>
      <c r="G28" s="141">
        <f t="shared" si="9"/>
        <v>0</v>
      </c>
      <c r="H28" s="141">
        <f t="shared" si="10"/>
        <v>31620</v>
      </c>
      <c r="I28" s="141">
        <f t="shared" si="11"/>
        <v>31620</v>
      </c>
      <c r="J28" s="143" t="s">
        <v>482</v>
      </c>
      <c r="K28" s="143" t="s">
        <v>505</v>
      </c>
      <c r="L28" s="141">
        <v>0</v>
      </c>
      <c r="M28" s="141">
        <v>617982</v>
      </c>
      <c r="N28" s="141">
        <f t="shared" si="12"/>
        <v>617982</v>
      </c>
      <c r="O28" s="141">
        <v>0</v>
      </c>
      <c r="P28" s="141">
        <v>31620</v>
      </c>
      <c r="Q28" s="141">
        <f t="shared" si="13"/>
        <v>31620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89</v>
      </c>
      <c r="B29" s="140" t="s">
        <v>347</v>
      </c>
      <c r="C29" s="142" t="s">
        <v>417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295250</v>
      </c>
      <c r="I29" s="141">
        <f t="shared" si="11"/>
        <v>295250</v>
      </c>
      <c r="J29" s="143" t="s">
        <v>477</v>
      </c>
      <c r="K29" s="143" t="s">
        <v>500</v>
      </c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295250</v>
      </c>
      <c r="Q29" s="141">
        <f t="shared" si="13"/>
        <v>295250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89</v>
      </c>
      <c r="B30" s="140" t="s">
        <v>348</v>
      </c>
      <c r="C30" s="142" t="s">
        <v>418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0</v>
      </c>
      <c r="H30" s="141">
        <f t="shared" si="10"/>
        <v>0</v>
      </c>
      <c r="I30" s="141">
        <f t="shared" si="11"/>
        <v>0</v>
      </c>
      <c r="J30" s="143"/>
      <c r="K30" s="143"/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0</v>
      </c>
      <c r="Q30" s="141">
        <f t="shared" si="13"/>
        <v>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89</v>
      </c>
      <c r="B31" s="140" t="s">
        <v>349</v>
      </c>
      <c r="C31" s="142" t="s">
        <v>419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29647</v>
      </c>
      <c r="I31" s="141">
        <f t="shared" si="11"/>
        <v>29647</v>
      </c>
      <c r="J31" s="143" t="s">
        <v>470</v>
      </c>
      <c r="K31" s="143" t="s">
        <v>493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29647</v>
      </c>
      <c r="Q31" s="141">
        <f t="shared" si="13"/>
        <v>29647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89</v>
      </c>
      <c r="B32" s="140" t="s">
        <v>350</v>
      </c>
      <c r="C32" s="142" t="s">
        <v>420</v>
      </c>
      <c r="D32" s="141">
        <f t="shared" si="6"/>
        <v>0</v>
      </c>
      <c r="E32" s="141">
        <f t="shared" si="7"/>
        <v>475831</v>
      </c>
      <c r="F32" s="141">
        <f t="shared" si="8"/>
        <v>475831</v>
      </c>
      <c r="G32" s="141">
        <f t="shared" si="9"/>
        <v>0</v>
      </c>
      <c r="H32" s="141">
        <f t="shared" si="10"/>
        <v>17942</v>
      </c>
      <c r="I32" s="141">
        <f t="shared" si="11"/>
        <v>17942</v>
      </c>
      <c r="J32" s="143" t="s">
        <v>475</v>
      </c>
      <c r="K32" s="143" t="s">
        <v>498</v>
      </c>
      <c r="L32" s="141">
        <v>0</v>
      </c>
      <c r="M32" s="141">
        <v>475831</v>
      </c>
      <c r="N32" s="141">
        <f t="shared" si="12"/>
        <v>475831</v>
      </c>
      <c r="O32" s="141">
        <v>0</v>
      </c>
      <c r="P32" s="141">
        <v>0</v>
      </c>
      <c r="Q32" s="141">
        <f t="shared" si="13"/>
        <v>0</v>
      </c>
      <c r="R32" s="143" t="s">
        <v>470</v>
      </c>
      <c r="S32" s="143" t="s">
        <v>493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17942</v>
      </c>
      <c r="Y32" s="141">
        <f t="shared" si="15"/>
        <v>17942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89</v>
      </c>
      <c r="B33" s="140" t="s">
        <v>351</v>
      </c>
      <c r="C33" s="142" t="s">
        <v>421</v>
      </c>
      <c r="D33" s="141">
        <f t="shared" si="6"/>
        <v>0</v>
      </c>
      <c r="E33" s="141">
        <f t="shared" si="7"/>
        <v>0</v>
      </c>
      <c r="F33" s="141">
        <f t="shared" si="8"/>
        <v>0</v>
      </c>
      <c r="G33" s="141">
        <f t="shared" si="9"/>
        <v>0</v>
      </c>
      <c r="H33" s="141">
        <f t="shared" si="10"/>
        <v>20651</v>
      </c>
      <c r="I33" s="141">
        <f t="shared" si="11"/>
        <v>20651</v>
      </c>
      <c r="J33" s="143" t="s">
        <v>470</v>
      </c>
      <c r="K33" s="143" t="s">
        <v>493</v>
      </c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20651</v>
      </c>
      <c r="Q33" s="141">
        <f t="shared" si="13"/>
        <v>20651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89</v>
      </c>
      <c r="B34" s="140" t="s">
        <v>352</v>
      </c>
      <c r="C34" s="142" t="s">
        <v>422</v>
      </c>
      <c r="D34" s="141">
        <f t="shared" si="6"/>
        <v>0</v>
      </c>
      <c r="E34" s="141">
        <f t="shared" si="7"/>
        <v>905008</v>
      </c>
      <c r="F34" s="141">
        <f t="shared" si="8"/>
        <v>905008</v>
      </c>
      <c r="G34" s="141">
        <f t="shared" si="9"/>
        <v>0</v>
      </c>
      <c r="H34" s="141">
        <f t="shared" si="10"/>
        <v>32016</v>
      </c>
      <c r="I34" s="141">
        <f t="shared" si="11"/>
        <v>32016</v>
      </c>
      <c r="J34" s="143" t="s">
        <v>470</v>
      </c>
      <c r="K34" s="143" t="s">
        <v>493</v>
      </c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32016</v>
      </c>
      <c r="Q34" s="141">
        <f t="shared" si="13"/>
        <v>32016</v>
      </c>
      <c r="R34" s="143" t="s">
        <v>475</v>
      </c>
      <c r="S34" s="143" t="s">
        <v>498</v>
      </c>
      <c r="T34" s="141">
        <v>0</v>
      </c>
      <c r="U34" s="141">
        <v>905008</v>
      </c>
      <c r="V34" s="141">
        <f t="shared" si="14"/>
        <v>905008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89</v>
      </c>
      <c r="B35" s="140" t="s">
        <v>353</v>
      </c>
      <c r="C35" s="142" t="s">
        <v>423</v>
      </c>
      <c r="D35" s="141">
        <f t="shared" si="6"/>
        <v>0</v>
      </c>
      <c r="E35" s="141">
        <f t="shared" si="7"/>
        <v>0</v>
      </c>
      <c r="F35" s="141">
        <f t="shared" si="8"/>
        <v>0</v>
      </c>
      <c r="G35" s="141">
        <f t="shared" si="9"/>
        <v>0</v>
      </c>
      <c r="H35" s="141">
        <f t="shared" si="10"/>
        <v>70477</v>
      </c>
      <c r="I35" s="141">
        <f t="shared" si="11"/>
        <v>70477</v>
      </c>
      <c r="J35" s="143" t="s">
        <v>474</v>
      </c>
      <c r="K35" s="143" t="s">
        <v>515</v>
      </c>
      <c r="L35" s="141">
        <v>0</v>
      </c>
      <c r="M35" s="141">
        <v>0</v>
      </c>
      <c r="N35" s="141">
        <f t="shared" si="12"/>
        <v>0</v>
      </c>
      <c r="O35" s="141">
        <v>0</v>
      </c>
      <c r="P35" s="141">
        <v>70477</v>
      </c>
      <c r="Q35" s="141">
        <f t="shared" si="13"/>
        <v>70477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89</v>
      </c>
      <c r="B36" s="140" t="s">
        <v>354</v>
      </c>
      <c r="C36" s="142" t="s">
        <v>424</v>
      </c>
      <c r="D36" s="141">
        <f t="shared" si="6"/>
        <v>0</v>
      </c>
      <c r="E36" s="141">
        <f t="shared" si="7"/>
        <v>950266</v>
      </c>
      <c r="F36" s="141">
        <f t="shared" si="8"/>
        <v>950266</v>
      </c>
      <c r="G36" s="141">
        <f t="shared" si="9"/>
        <v>0</v>
      </c>
      <c r="H36" s="141">
        <f t="shared" si="10"/>
        <v>132534</v>
      </c>
      <c r="I36" s="141">
        <f t="shared" si="11"/>
        <v>132534</v>
      </c>
      <c r="J36" s="143" t="s">
        <v>469</v>
      </c>
      <c r="K36" s="143" t="s">
        <v>492</v>
      </c>
      <c r="L36" s="141">
        <v>0</v>
      </c>
      <c r="M36" s="141">
        <v>950266</v>
      </c>
      <c r="N36" s="141">
        <f t="shared" si="12"/>
        <v>950266</v>
      </c>
      <c r="O36" s="141">
        <v>0</v>
      </c>
      <c r="P36" s="141">
        <v>132534</v>
      </c>
      <c r="Q36" s="141">
        <f t="shared" si="13"/>
        <v>132534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89</v>
      </c>
      <c r="B37" s="140" t="s">
        <v>355</v>
      </c>
      <c r="C37" s="142" t="s">
        <v>425</v>
      </c>
      <c r="D37" s="141">
        <f t="shared" si="6"/>
        <v>43670</v>
      </c>
      <c r="E37" s="141">
        <f t="shared" si="7"/>
        <v>251720</v>
      </c>
      <c r="F37" s="141">
        <f t="shared" si="8"/>
        <v>295390</v>
      </c>
      <c r="G37" s="141">
        <f t="shared" si="9"/>
        <v>0</v>
      </c>
      <c r="H37" s="141">
        <f t="shared" si="10"/>
        <v>72002</v>
      </c>
      <c r="I37" s="141">
        <f t="shared" si="11"/>
        <v>72002</v>
      </c>
      <c r="J37" s="143" t="s">
        <v>489</v>
      </c>
      <c r="K37" s="143" t="s">
        <v>512</v>
      </c>
      <c r="L37" s="141">
        <v>43670</v>
      </c>
      <c r="M37" s="141">
        <v>251720</v>
      </c>
      <c r="N37" s="141">
        <f t="shared" si="12"/>
        <v>295390</v>
      </c>
      <c r="O37" s="141">
        <v>0</v>
      </c>
      <c r="P37" s="141">
        <v>0</v>
      </c>
      <c r="Q37" s="141">
        <f t="shared" si="13"/>
        <v>0</v>
      </c>
      <c r="R37" s="143" t="s">
        <v>476</v>
      </c>
      <c r="S37" s="143" t="s">
        <v>499</v>
      </c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72002</v>
      </c>
      <c r="Y37" s="141">
        <f t="shared" si="15"/>
        <v>72002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89</v>
      </c>
      <c r="B38" s="140" t="s">
        <v>356</v>
      </c>
      <c r="C38" s="142" t="s">
        <v>426</v>
      </c>
      <c r="D38" s="141">
        <f t="shared" si="6"/>
        <v>39315</v>
      </c>
      <c r="E38" s="141">
        <f t="shared" si="7"/>
        <v>526544</v>
      </c>
      <c r="F38" s="141">
        <f t="shared" si="8"/>
        <v>565859</v>
      </c>
      <c r="G38" s="141">
        <f t="shared" si="9"/>
        <v>0</v>
      </c>
      <c r="H38" s="141">
        <f t="shared" si="10"/>
        <v>64787</v>
      </c>
      <c r="I38" s="141">
        <f t="shared" si="11"/>
        <v>64787</v>
      </c>
      <c r="J38" s="143" t="s">
        <v>481</v>
      </c>
      <c r="K38" s="143" t="s">
        <v>504</v>
      </c>
      <c r="L38" s="141">
        <v>39315</v>
      </c>
      <c r="M38" s="141">
        <v>526544</v>
      </c>
      <c r="N38" s="141">
        <f t="shared" si="12"/>
        <v>565859</v>
      </c>
      <c r="O38" s="141">
        <v>0</v>
      </c>
      <c r="P38" s="141">
        <v>64787</v>
      </c>
      <c r="Q38" s="141">
        <f t="shared" si="13"/>
        <v>64787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89</v>
      </c>
      <c r="B39" s="140" t="s">
        <v>357</v>
      </c>
      <c r="C39" s="142" t="s">
        <v>427</v>
      </c>
      <c r="D39" s="141">
        <f t="shared" si="6"/>
        <v>0</v>
      </c>
      <c r="E39" s="141">
        <f t="shared" si="7"/>
        <v>660268</v>
      </c>
      <c r="F39" s="141">
        <f t="shared" si="8"/>
        <v>660268</v>
      </c>
      <c r="G39" s="141">
        <f t="shared" si="9"/>
        <v>0</v>
      </c>
      <c r="H39" s="141">
        <f t="shared" si="10"/>
        <v>84796</v>
      </c>
      <c r="I39" s="141">
        <f t="shared" si="11"/>
        <v>84796</v>
      </c>
      <c r="J39" s="143" t="s">
        <v>475</v>
      </c>
      <c r="K39" s="143" t="s">
        <v>498</v>
      </c>
      <c r="L39" s="141">
        <v>0</v>
      </c>
      <c r="M39" s="141">
        <v>660268</v>
      </c>
      <c r="N39" s="141">
        <f t="shared" si="12"/>
        <v>660268</v>
      </c>
      <c r="O39" s="141">
        <v>0</v>
      </c>
      <c r="P39" s="141">
        <v>0</v>
      </c>
      <c r="Q39" s="141">
        <f t="shared" si="13"/>
        <v>0</v>
      </c>
      <c r="R39" s="143" t="s">
        <v>478</v>
      </c>
      <c r="S39" s="143" t="s">
        <v>501</v>
      </c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84796</v>
      </c>
      <c r="Y39" s="141">
        <f t="shared" si="15"/>
        <v>84796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89</v>
      </c>
      <c r="B40" s="140" t="s">
        <v>358</v>
      </c>
      <c r="C40" s="142" t="s">
        <v>428</v>
      </c>
      <c r="D40" s="141">
        <f t="shared" si="6"/>
        <v>56306</v>
      </c>
      <c r="E40" s="141">
        <f t="shared" si="7"/>
        <v>754107</v>
      </c>
      <c r="F40" s="141">
        <f t="shared" si="8"/>
        <v>810413</v>
      </c>
      <c r="G40" s="141">
        <f t="shared" si="9"/>
        <v>0</v>
      </c>
      <c r="H40" s="141">
        <f t="shared" si="10"/>
        <v>70813</v>
      </c>
      <c r="I40" s="141">
        <f t="shared" si="11"/>
        <v>70813</v>
      </c>
      <c r="J40" s="143" t="s">
        <v>481</v>
      </c>
      <c r="K40" s="143" t="s">
        <v>504</v>
      </c>
      <c r="L40" s="141">
        <v>56306</v>
      </c>
      <c r="M40" s="141">
        <v>754107</v>
      </c>
      <c r="N40" s="141">
        <f t="shared" si="12"/>
        <v>810413</v>
      </c>
      <c r="O40" s="141">
        <v>0</v>
      </c>
      <c r="P40" s="141">
        <v>70813</v>
      </c>
      <c r="Q40" s="141">
        <f t="shared" si="13"/>
        <v>70813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89</v>
      </c>
      <c r="B41" s="140" t="s">
        <v>359</v>
      </c>
      <c r="C41" s="142" t="s">
        <v>429</v>
      </c>
      <c r="D41" s="141">
        <f t="shared" si="6"/>
        <v>13774</v>
      </c>
      <c r="E41" s="141">
        <f t="shared" si="7"/>
        <v>388771</v>
      </c>
      <c r="F41" s="141">
        <f t="shared" si="8"/>
        <v>402545</v>
      </c>
      <c r="G41" s="141">
        <f t="shared" si="9"/>
        <v>0</v>
      </c>
      <c r="H41" s="141">
        <f t="shared" si="10"/>
        <v>91400</v>
      </c>
      <c r="I41" s="141">
        <f t="shared" si="11"/>
        <v>91400</v>
      </c>
      <c r="J41" s="143" t="s">
        <v>468</v>
      </c>
      <c r="K41" s="143" t="s">
        <v>491</v>
      </c>
      <c r="L41" s="141">
        <v>13774</v>
      </c>
      <c r="M41" s="141">
        <v>388771</v>
      </c>
      <c r="N41" s="141">
        <f t="shared" si="12"/>
        <v>402545</v>
      </c>
      <c r="O41" s="141">
        <v>0</v>
      </c>
      <c r="P41" s="141">
        <v>91400</v>
      </c>
      <c r="Q41" s="141">
        <f t="shared" si="13"/>
        <v>91400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89</v>
      </c>
      <c r="B42" s="140" t="s">
        <v>360</v>
      </c>
      <c r="C42" s="142" t="s">
        <v>430</v>
      </c>
      <c r="D42" s="141">
        <f t="shared" si="6"/>
        <v>0</v>
      </c>
      <c r="E42" s="141">
        <f t="shared" si="7"/>
        <v>0</v>
      </c>
      <c r="F42" s="141">
        <f t="shared" si="8"/>
        <v>0</v>
      </c>
      <c r="G42" s="141">
        <f t="shared" si="9"/>
        <v>5324</v>
      </c>
      <c r="H42" s="141">
        <f t="shared" si="10"/>
        <v>134167</v>
      </c>
      <c r="I42" s="141">
        <f t="shared" si="11"/>
        <v>139491</v>
      </c>
      <c r="J42" s="143" t="s">
        <v>480</v>
      </c>
      <c r="K42" s="143" t="s">
        <v>503</v>
      </c>
      <c r="L42" s="141">
        <v>0</v>
      </c>
      <c r="M42" s="141">
        <v>0</v>
      </c>
      <c r="N42" s="141">
        <f t="shared" si="12"/>
        <v>0</v>
      </c>
      <c r="O42" s="141">
        <v>5324</v>
      </c>
      <c r="P42" s="141">
        <v>134167</v>
      </c>
      <c r="Q42" s="141">
        <f t="shared" si="13"/>
        <v>139491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89</v>
      </c>
      <c r="B43" s="140" t="s">
        <v>361</v>
      </c>
      <c r="C43" s="142" t="s">
        <v>431</v>
      </c>
      <c r="D43" s="141">
        <f t="shared" si="6"/>
        <v>0</v>
      </c>
      <c r="E43" s="141">
        <f t="shared" si="7"/>
        <v>0</v>
      </c>
      <c r="F43" s="141">
        <f t="shared" si="8"/>
        <v>0</v>
      </c>
      <c r="G43" s="141">
        <f t="shared" si="9"/>
        <v>0</v>
      </c>
      <c r="H43" s="141">
        <f t="shared" si="10"/>
        <v>0</v>
      </c>
      <c r="I43" s="141">
        <f t="shared" si="11"/>
        <v>0</v>
      </c>
      <c r="J43" s="143"/>
      <c r="K43" s="143"/>
      <c r="L43" s="141">
        <v>0</v>
      </c>
      <c r="M43" s="141">
        <v>0</v>
      </c>
      <c r="N43" s="141">
        <f t="shared" si="12"/>
        <v>0</v>
      </c>
      <c r="O43" s="141">
        <v>0</v>
      </c>
      <c r="P43" s="141">
        <v>0</v>
      </c>
      <c r="Q43" s="141">
        <f t="shared" si="13"/>
        <v>0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89</v>
      </c>
      <c r="B44" s="140" t="s">
        <v>362</v>
      </c>
      <c r="C44" s="142" t="s">
        <v>432</v>
      </c>
      <c r="D44" s="141">
        <f t="shared" si="6"/>
        <v>0</v>
      </c>
      <c r="E44" s="141">
        <f t="shared" si="7"/>
        <v>484154</v>
      </c>
      <c r="F44" s="141">
        <f t="shared" si="8"/>
        <v>484154</v>
      </c>
      <c r="G44" s="141">
        <f t="shared" si="9"/>
        <v>0</v>
      </c>
      <c r="H44" s="141">
        <f t="shared" si="10"/>
        <v>107707</v>
      </c>
      <c r="I44" s="141">
        <f t="shared" si="11"/>
        <v>107707</v>
      </c>
      <c r="J44" s="143" t="s">
        <v>487</v>
      </c>
      <c r="K44" s="143" t="s">
        <v>510</v>
      </c>
      <c r="L44" s="141">
        <v>0</v>
      </c>
      <c r="M44" s="141">
        <v>484154</v>
      </c>
      <c r="N44" s="141">
        <f t="shared" si="12"/>
        <v>484154</v>
      </c>
      <c r="O44" s="141">
        <v>0</v>
      </c>
      <c r="P44" s="141">
        <v>0</v>
      </c>
      <c r="Q44" s="141">
        <f t="shared" si="13"/>
        <v>0</v>
      </c>
      <c r="R44" s="143" t="s">
        <v>480</v>
      </c>
      <c r="S44" s="143" t="s">
        <v>503</v>
      </c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107707</v>
      </c>
      <c r="Y44" s="141">
        <f t="shared" si="15"/>
        <v>107707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89</v>
      </c>
      <c r="B45" s="140" t="s">
        <v>363</v>
      </c>
      <c r="C45" s="142" t="s">
        <v>433</v>
      </c>
      <c r="D45" s="141">
        <f t="shared" si="6"/>
        <v>0</v>
      </c>
      <c r="E45" s="141">
        <f t="shared" si="7"/>
        <v>0</v>
      </c>
      <c r="F45" s="141">
        <f t="shared" si="8"/>
        <v>0</v>
      </c>
      <c r="G45" s="141">
        <f t="shared" si="9"/>
        <v>0</v>
      </c>
      <c r="H45" s="141">
        <f t="shared" si="10"/>
        <v>107146</v>
      </c>
      <c r="I45" s="141">
        <f t="shared" si="11"/>
        <v>107146</v>
      </c>
      <c r="J45" s="143" t="s">
        <v>477</v>
      </c>
      <c r="K45" s="143" t="s">
        <v>500</v>
      </c>
      <c r="L45" s="141">
        <v>0</v>
      </c>
      <c r="M45" s="141">
        <v>0</v>
      </c>
      <c r="N45" s="141">
        <f t="shared" si="12"/>
        <v>0</v>
      </c>
      <c r="O45" s="141">
        <v>0</v>
      </c>
      <c r="P45" s="141">
        <v>107146</v>
      </c>
      <c r="Q45" s="141">
        <f t="shared" si="13"/>
        <v>107146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89</v>
      </c>
      <c r="B46" s="140" t="s">
        <v>364</v>
      </c>
      <c r="C46" s="142" t="s">
        <v>434</v>
      </c>
      <c r="D46" s="141">
        <f t="shared" si="6"/>
        <v>30229</v>
      </c>
      <c r="E46" s="141">
        <f t="shared" si="7"/>
        <v>404858</v>
      </c>
      <c r="F46" s="141">
        <f t="shared" si="8"/>
        <v>435087</v>
      </c>
      <c r="G46" s="141">
        <f t="shared" si="9"/>
        <v>0</v>
      </c>
      <c r="H46" s="141">
        <f t="shared" si="10"/>
        <v>36603</v>
      </c>
      <c r="I46" s="141">
        <f t="shared" si="11"/>
        <v>36603</v>
      </c>
      <c r="J46" s="143" t="s">
        <v>481</v>
      </c>
      <c r="K46" s="143" t="s">
        <v>504</v>
      </c>
      <c r="L46" s="141">
        <v>30229</v>
      </c>
      <c r="M46" s="141">
        <v>404858</v>
      </c>
      <c r="N46" s="141">
        <f t="shared" si="12"/>
        <v>435087</v>
      </c>
      <c r="O46" s="141">
        <v>0</v>
      </c>
      <c r="P46" s="141">
        <v>36603</v>
      </c>
      <c r="Q46" s="141">
        <f t="shared" si="13"/>
        <v>36603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89</v>
      </c>
      <c r="B47" s="140" t="s">
        <v>365</v>
      </c>
      <c r="C47" s="142" t="s">
        <v>435</v>
      </c>
      <c r="D47" s="141">
        <f t="shared" si="6"/>
        <v>0</v>
      </c>
      <c r="E47" s="141">
        <f t="shared" si="7"/>
        <v>0</v>
      </c>
      <c r="F47" s="141">
        <f t="shared" si="8"/>
        <v>0</v>
      </c>
      <c r="G47" s="141">
        <f t="shared" si="9"/>
        <v>0</v>
      </c>
      <c r="H47" s="141">
        <f t="shared" si="10"/>
        <v>96112</v>
      </c>
      <c r="I47" s="141">
        <f t="shared" si="11"/>
        <v>96112</v>
      </c>
      <c r="J47" s="143" t="s">
        <v>478</v>
      </c>
      <c r="K47" s="143" t="s">
        <v>501</v>
      </c>
      <c r="L47" s="141">
        <v>0</v>
      </c>
      <c r="M47" s="141">
        <v>0</v>
      </c>
      <c r="N47" s="141">
        <f t="shared" si="12"/>
        <v>0</v>
      </c>
      <c r="O47" s="141">
        <v>0</v>
      </c>
      <c r="P47" s="141">
        <v>96112</v>
      </c>
      <c r="Q47" s="141">
        <f t="shared" si="13"/>
        <v>96112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89</v>
      </c>
      <c r="B48" s="140" t="s">
        <v>366</v>
      </c>
      <c r="C48" s="142" t="s">
        <v>436</v>
      </c>
      <c r="D48" s="141">
        <f t="shared" si="6"/>
        <v>0</v>
      </c>
      <c r="E48" s="141">
        <f t="shared" si="7"/>
        <v>0</v>
      </c>
      <c r="F48" s="141">
        <f t="shared" si="8"/>
        <v>0</v>
      </c>
      <c r="G48" s="141">
        <f t="shared" si="9"/>
        <v>0</v>
      </c>
      <c r="H48" s="141">
        <f t="shared" si="10"/>
        <v>37614</v>
      </c>
      <c r="I48" s="141">
        <f t="shared" si="11"/>
        <v>37614</v>
      </c>
      <c r="J48" s="143" t="s">
        <v>474</v>
      </c>
      <c r="K48" s="143" t="s">
        <v>497</v>
      </c>
      <c r="L48" s="141">
        <v>0</v>
      </c>
      <c r="M48" s="141">
        <v>0</v>
      </c>
      <c r="N48" s="141">
        <f t="shared" si="12"/>
        <v>0</v>
      </c>
      <c r="O48" s="141">
        <v>0</v>
      </c>
      <c r="P48" s="141">
        <v>37614</v>
      </c>
      <c r="Q48" s="141">
        <f t="shared" si="13"/>
        <v>37614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89</v>
      </c>
      <c r="B49" s="140" t="s">
        <v>367</v>
      </c>
      <c r="C49" s="142" t="s">
        <v>437</v>
      </c>
      <c r="D49" s="141">
        <f t="shared" si="6"/>
        <v>0</v>
      </c>
      <c r="E49" s="141">
        <f t="shared" si="7"/>
        <v>0</v>
      </c>
      <c r="F49" s="141">
        <f t="shared" si="8"/>
        <v>0</v>
      </c>
      <c r="G49" s="141">
        <f t="shared" si="9"/>
        <v>0</v>
      </c>
      <c r="H49" s="141">
        <f t="shared" si="10"/>
        <v>33303</v>
      </c>
      <c r="I49" s="141">
        <f t="shared" si="11"/>
        <v>33303</v>
      </c>
      <c r="J49" s="143" t="s">
        <v>478</v>
      </c>
      <c r="K49" s="143" t="s">
        <v>501</v>
      </c>
      <c r="L49" s="141">
        <v>0</v>
      </c>
      <c r="M49" s="141">
        <v>0</v>
      </c>
      <c r="N49" s="141">
        <f t="shared" si="12"/>
        <v>0</v>
      </c>
      <c r="O49" s="141">
        <v>0</v>
      </c>
      <c r="P49" s="141">
        <v>33303</v>
      </c>
      <c r="Q49" s="141">
        <f t="shared" si="13"/>
        <v>33303</v>
      </c>
      <c r="R49" s="143"/>
      <c r="S49" s="143"/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89</v>
      </c>
      <c r="B50" s="140" t="s">
        <v>368</v>
      </c>
      <c r="C50" s="142" t="s">
        <v>438</v>
      </c>
      <c r="D50" s="141">
        <f t="shared" si="6"/>
        <v>0</v>
      </c>
      <c r="E50" s="141">
        <f t="shared" si="7"/>
        <v>288089</v>
      </c>
      <c r="F50" s="141">
        <f t="shared" si="8"/>
        <v>288089</v>
      </c>
      <c r="G50" s="141">
        <f t="shared" si="9"/>
        <v>2457</v>
      </c>
      <c r="H50" s="141">
        <f t="shared" si="10"/>
        <v>67272</v>
      </c>
      <c r="I50" s="141">
        <f t="shared" si="11"/>
        <v>69729</v>
      </c>
      <c r="J50" s="143" t="s">
        <v>480</v>
      </c>
      <c r="K50" s="143" t="s">
        <v>503</v>
      </c>
      <c r="L50" s="141">
        <v>0</v>
      </c>
      <c r="M50" s="141">
        <v>0</v>
      </c>
      <c r="N50" s="141">
        <f t="shared" si="12"/>
        <v>0</v>
      </c>
      <c r="O50" s="141">
        <v>2457</v>
      </c>
      <c r="P50" s="141">
        <v>67272</v>
      </c>
      <c r="Q50" s="141">
        <f t="shared" si="13"/>
        <v>69729</v>
      </c>
      <c r="R50" s="143" t="s">
        <v>487</v>
      </c>
      <c r="S50" s="143" t="s">
        <v>510</v>
      </c>
      <c r="T50" s="141">
        <v>0</v>
      </c>
      <c r="U50" s="141">
        <v>288089</v>
      </c>
      <c r="V50" s="141">
        <f t="shared" si="14"/>
        <v>288089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89</v>
      </c>
      <c r="B51" s="140" t="s">
        <v>369</v>
      </c>
      <c r="C51" s="142" t="s">
        <v>439</v>
      </c>
      <c r="D51" s="141">
        <f t="shared" si="6"/>
        <v>0</v>
      </c>
      <c r="E51" s="141">
        <f t="shared" si="7"/>
        <v>123990</v>
      </c>
      <c r="F51" s="141">
        <f t="shared" si="8"/>
        <v>123990</v>
      </c>
      <c r="G51" s="141">
        <f t="shared" si="9"/>
        <v>1201</v>
      </c>
      <c r="H51" s="141">
        <f t="shared" si="10"/>
        <v>42069</v>
      </c>
      <c r="I51" s="141">
        <f t="shared" si="11"/>
        <v>43270</v>
      </c>
      <c r="J51" s="143" t="s">
        <v>487</v>
      </c>
      <c r="K51" s="143" t="s">
        <v>510</v>
      </c>
      <c r="L51" s="141">
        <v>0</v>
      </c>
      <c r="M51" s="141">
        <v>123990</v>
      </c>
      <c r="N51" s="141">
        <f t="shared" si="12"/>
        <v>123990</v>
      </c>
      <c r="O51" s="141">
        <v>0</v>
      </c>
      <c r="P51" s="141">
        <v>0</v>
      </c>
      <c r="Q51" s="141">
        <f t="shared" si="13"/>
        <v>0</v>
      </c>
      <c r="R51" s="143" t="s">
        <v>480</v>
      </c>
      <c r="S51" s="143" t="s">
        <v>503</v>
      </c>
      <c r="T51" s="141">
        <v>0</v>
      </c>
      <c r="U51" s="141">
        <v>0</v>
      </c>
      <c r="V51" s="141">
        <f t="shared" si="14"/>
        <v>0</v>
      </c>
      <c r="W51" s="141">
        <v>1201</v>
      </c>
      <c r="X51" s="141">
        <v>42069</v>
      </c>
      <c r="Y51" s="141">
        <f t="shared" si="15"/>
        <v>43270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89</v>
      </c>
      <c r="B52" s="140" t="s">
        <v>370</v>
      </c>
      <c r="C52" s="142" t="s">
        <v>440</v>
      </c>
      <c r="D52" s="141">
        <f t="shared" si="6"/>
        <v>0</v>
      </c>
      <c r="E52" s="141">
        <f t="shared" si="7"/>
        <v>125859</v>
      </c>
      <c r="F52" s="141">
        <f t="shared" si="8"/>
        <v>125859</v>
      </c>
      <c r="G52" s="141">
        <f t="shared" si="9"/>
        <v>0</v>
      </c>
      <c r="H52" s="141">
        <f t="shared" si="10"/>
        <v>76143</v>
      </c>
      <c r="I52" s="141">
        <f t="shared" si="11"/>
        <v>76143</v>
      </c>
      <c r="J52" s="143" t="s">
        <v>479</v>
      </c>
      <c r="K52" s="143" t="s">
        <v>502</v>
      </c>
      <c r="L52" s="141">
        <v>0</v>
      </c>
      <c r="M52" s="141">
        <v>125859</v>
      </c>
      <c r="N52" s="141">
        <f t="shared" si="12"/>
        <v>125859</v>
      </c>
      <c r="O52" s="141">
        <v>0</v>
      </c>
      <c r="P52" s="141">
        <v>76143</v>
      </c>
      <c r="Q52" s="141">
        <f t="shared" si="13"/>
        <v>76143</v>
      </c>
      <c r="R52" s="143"/>
      <c r="S52" s="143"/>
      <c r="T52" s="141">
        <v>0</v>
      </c>
      <c r="U52" s="141">
        <v>0</v>
      </c>
      <c r="V52" s="141">
        <f t="shared" si="14"/>
        <v>0</v>
      </c>
      <c r="W52" s="141">
        <v>0</v>
      </c>
      <c r="X52" s="141">
        <v>0</v>
      </c>
      <c r="Y52" s="141">
        <f t="shared" si="15"/>
        <v>0</v>
      </c>
      <c r="Z52" s="143"/>
      <c r="AA52" s="141"/>
      <c r="AB52" s="141">
        <v>0</v>
      </c>
      <c r="AC52" s="141">
        <v>0</v>
      </c>
      <c r="AD52" s="141">
        <f t="shared" si="16"/>
        <v>0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89</v>
      </c>
      <c r="B53" s="140" t="s">
        <v>371</v>
      </c>
      <c r="C53" s="142" t="s">
        <v>441</v>
      </c>
      <c r="D53" s="141">
        <f t="shared" si="6"/>
        <v>0</v>
      </c>
      <c r="E53" s="141">
        <f t="shared" si="7"/>
        <v>160193</v>
      </c>
      <c r="F53" s="141">
        <f t="shared" si="8"/>
        <v>160193</v>
      </c>
      <c r="G53" s="141">
        <f t="shared" si="9"/>
        <v>0</v>
      </c>
      <c r="H53" s="141">
        <f t="shared" si="10"/>
        <v>93477</v>
      </c>
      <c r="I53" s="141">
        <f t="shared" si="11"/>
        <v>93477</v>
      </c>
      <c r="J53" s="143" t="s">
        <v>479</v>
      </c>
      <c r="K53" s="143" t="s">
        <v>502</v>
      </c>
      <c r="L53" s="141">
        <v>0</v>
      </c>
      <c r="M53" s="141">
        <v>160193</v>
      </c>
      <c r="N53" s="141">
        <f t="shared" si="12"/>
        <v>160193</v>
      </c>
      <c r="O53" s="141">
        <v>0</v>
      </c>
      <c r="P53" s="141">
        <v>93477</v>
      </c>
      <c r="Q53" s="141">
        <f t="shared" si="13"/>
        <v>93477</v>
      </c>
      <c r="R53" s="143"/>
      <c r="S53" s="143"/>
      <c r="T53" s="141">
        <v>0</v>
      </c>
      <c r="U53" s="141">
        <v>0</v>
      </c>
      <c r="V53" s="141">
        <f t="shared" si="14"/>
        <v>0</v>
      </c>
      <c r="W53" s="141">
        <v>0</v>
      </c>
      <c r="X53" s="141">
        <v>0</v>
      </c>
      <c r="Y53" s="141">
        <f t="shared" si="15"/>
        <v>0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89</v>
      </c>
      <c r="B54" s="140" t="s">
        <v>372</v>
      </c>
      <c r="C54" s="142" t="s">
        <v>442</v>
      </c>
      <c r="D54" s="141">
        <f t="shared" si="6"/>
        <v>0</v>
      </c>
      <c r="E54" s="141">
        <f t="shared" si="7"/>
        <v>272533</v>
      </c>
      <c r="F54" s="141">
        <f t="shared" si="8"/>
        <v>272533</v>
      </c>
      <c r="G54" s="141">
        <f t="shared" si="9"/>
        <v>0</v>
      </c>
      <c r="H54" s="141">
        <f t="shared" si="10"/>
        <v>167230</v>
      </c>
      <c r="I54" s="141">
        <f t="shared" si="11"/>
        <v>167230</v>
      </c>
      <c r="J54" s="143" t="s">
        <v>479</v>
      </c>
      <c r="K54" s="143" t="s">
        <v>502</v>
      </c>
      <c r="L54" s="141">
        <v>0</v>
      </c>
      <c r="M54" s="141">
        <v>272533</v>
      </c>
      <c r="N54" s="141">
        <f t="shared" si="12"/>
        <v>272533</v>
      </c>
      <c r="O54" s="141">
        <v>0</v>
      </c>
      <c r="P54" s="141">
        <v>167230</v>
      </c>
      <c r="Q54" s="141">
        <f t="shared" si="13"/>
        <v>167230</v>
      </c>
      <c r="R54" s="143"/>
      <c r="S54" s="143"/>
      <c r="T54" s="141">
        <v>0</v>
      </c>
      <c r="U54" s="141">
        <v>0</v>
      </c>
      <c r="V54" s="141">
        <f t="shared" si="14"/>
        <v>0</v>
      </c>
      <c r="W54" s="141">
        <v>0</v>
      </c>
      <c r="X54" s="141">
        <v>0</v>
      </c>
      <c r="Y54" s="141">
        <f t="shared" si="15"/>
        <v>0</v>
      </c>
      <c r="Z54" s="143"/>
      <c r="AA54" s="141"/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0</v>
      </c>
      <c r="AG54" s="141">
        <f t="shared" si="17"/>
        <v>0</v>
      </c>
      <c r="AH54" s="143"/>
      <c r="AI54" s="143"/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0</v>
      </c>
      <c r="AO54" s="141">
        <f t="shared" si="19"/>
        <v>0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  <row r="55" spans="1:57" ht="12" customHeight="1">
      <c r="A55" s="142" t="s">
        <v>89</v>
      </c>
      <c r="B55" s="140" t="s">
        <v>373</v>
      </c>
      <c r="C55" s="142" t="s">
        <v>443</v>
      </c>
      <c r="D55" s="141">
        <f t="shared" si="6"/>
        <v>0</v>
      </c>
      <c r="E55" s="141">
        <f t="shared" si="7"/>
        <v>0</v>
      </c>
      <c r="F55" s="141">
        <f t="shared" si="8"/>
        <v>0</v>
      </c>
      <c r="G55" s="141">
        <f t="shared" si="9"/>
        <v>0</v>
      </c>
      <c r="H55" s="141">
        <f t="shared" si="10"/>
        <v>0</v>
      </c>
      <c r="I55" s="141">
        <f t="shared" si="11"/>
        <v>0</v>
      </c>
      <c r="J55" s="143"/>
      <c r="K55" s="143"/>
      <c r="L55" s="141">
        <v>0</v>
      </c>
      <c r="M55" s="141">
        <v>0</v>
      </c>
      <c r="N55" s="141">
        <f t="shared" si="12"/>
        <v>0</v>
      </c>
      <c r="O55" s="141">
        <v>0</v>
      </c>
      <c r="P55" s="141">
        <v>0</v>
      </c>
      <c r="Q55" s="141">
        <f t="shared" si="13"/>
        <v>0</v>
      </c>
      <c r="R55" s="143"/>
      <c r="S55" s="143"/>
      <c r="T55" s="141">
        <v>0</v>
      </c>
      <c r="U55" s="141">
        <v>0</v>
      </c>
      <c r="V55" s="141">
        <f t="shared" si="14"/>
        <v>0</v>
      </c>
      <c r="W55" s="141">
        <v>0</v>
      </c>
      <c r="X55" s="141">
        <v>0</v>
      </c>
      <c r="Y55" s="141">
        <f t="shared" si="15"/>
        <v>0</v>
      </c>
      <c r="Z55" s="143"/>
      <c r="AA55" s="141"/>
      <c r="AB55" s="141">
        <v>0</v>
      </c>
      <c r="AC55" s="141">
        <v>0</v>
      </c>
      <c r="AD55" s="141">
        <f t="shared" si="16"/>
        <v>0</v>
      </c>
      <c r="AE55" s="141">
        <v>0</v>
      </c>
      <c r="AF55" s="141">
        <v>0</v>
      </c>
      <c r="AG55" s="141">
        <f t="shared" si="17"/>
        <v>0</v>
      </c>
      <c r="AH55" s="143"/>
      <c r="AI55" s="143"/>
      <c r="AJ55" s="141">
        <v>0</v>
      </c>
      <c r="AK55" s="141">
        <v>0</v>
      </c>
      <c r="AL55" s="141">
        <f t="shared" si="18"/>
        <v>0</v>
      </c>
      <c r="AM55" s="141">
        <v>0</v>
      </c>
      <c r="AN55" s="141">
        <v>0</v>
      </c>
      <c r="AO55" s="141">
        <f t="shared" si="19"/>
        <v>0</v>
      </c>
      <c r="AP55" s="143"/>
      <c r="AQ55" s="143"/>
      <c r="AR55" s="141">
        <v>0</v>
      </c>
      <c r="AS55" s="141">
        <v>0</v>
      </c>
      <c r="AT55" s="141">
        <f t="shared" si="20"/>
        <v>0</v>
      </c>
      <c r="AU55" s="141">
        <v>0</v>
      </c>
      <c r="AV55" s="141">
        <v>0</v>
      </c>
      <c r="AW55" s="141">
        <f t="shared" si="21"/>
        <v>0</v>
      </c>
      <c r="AX55" s="143"/>
      <c r="AY55" s="143"/>
      <c r="AZ55" s="141">
        <v>0</v>
      </c>
      <c r="BA55" s="141">
        <v>0</v>
      </c>
      <c r="BB55" s="141">
        <f t="shared" si="22"/>
        <v>0</v>
      </c>
      <c r="BC55" s="141">
        <v>0</v>
      </c>
      <c r="BD55" s="141">
        <v>0</v>
      </c>
      <c r="BE55" s="141">
        <f t="shared" si="23"/>
        <v>0</v>
      </c>
    </row>
    <row r="56" spans="1:57" ht="12" customHeight="1">
      <c r="A56" s="142" t="s">
        <v>89</v>
      </c>
      <c r="B56" s="140" t="s">
        <v>374</v>
      </c>
      <c r="C56" s="142" t="s">
        <v>444</v>
      </c>
      <c r="D56" s="141">
        <f t="shared" si="6"/>
        <v>10209</v>
      </c>
      <c r="E56" s="141">
        <f t="shared" si="7"/>
        <v>58848</v>
      </c>
      <c r="F56" s="141">
        <f t="shared" si="8"/>
        <v>69057</v>
      </c>
      <c r="G56" s="141">
        <f t="shared" si="9"/>
        <v>0</v>
      </c>
      <c r="H56" s="141">
        <f t="shared" si="10"/>
        <v>76350</v>
      </c>
      <c r="I56" s="141">
        <f t="shared" si="11"/>
        <v>76350</v>
      </c>
      <c r="J56" s="143" t="s">
        <v>489</v>
      </c>
      <c r="K56" s="143" t="s">
        <v>512</v>
      </c>
      <c r="L56" s="141">
        <v>10209</v>
      </c>
      <c r="M56" s="141">
        <v>58848</v>
      </c>
      <c r="N56" s="141">
        <f t="shared" si="12"/>
        <v>69057</v>
      </c>
      <c r="O56" s="141">
        <v>0</v>
      </c>
      <c r="P56" s="141">
        <v>0</v>
      </c>
      <c r="Q56" s="141">
        <f t="shared" si="13"/>
        <v>0</v>
      </c>
      <c r="R56" s="143" t="s">
        <v>476</v>
      </c>
      <c r="S56" s="143" t="s">
        <v>499</v>
      </c>
      <c r="T56" s="141">
        <v>0</v>
      </c>
      <c r="U56" s="141">
        <v>0</v>
      </c>
      <c r="V56" s="141">
        <f t="shared" si="14"/>
        <v>0</v>
      </c>
      <c r="W56" s="141">
        <v>0</v>
      </c>
      <c r="X56" s="141">
        <v>76350</v>
      </c>
      <c r="Y56" s="141">
        <f t="shared" si="15"/>
        <v>76350</v>
      </c>
      <c r="Z56" s="143"/>
      <c r="AA56" s="141"/>
      <c r="AB56" s="141">
        <v>0</v>
      </c>
      <c r="AC56" s="141">
        <v>0</v>
      </c>
      <c r="AD56" s="141">
        <f t="shared" si="16"/>
        <v>0</v>
      </c>
      <c r="AE56" s="141">
        <v>0</v>
      </c>
      <c r="AF56" s="141">
        <v>0</v>
      </c>
      <c r="AG56" s="141">
        <f t="shared" si="17"/>
        <v>0</v>
      </c>
      <c r="AH56" s="143"/>
      <c r="AI56" s="143"/>
      <c r="AJ56" s="141">
        <v>0</v>
      </c>
      <c r="AK56" s="141">
        <v>0</v>
      </c>
      <c r="AL56" s="141">
        <f t="shared" si="18"/>
        <v>0</v>
      </c>
      <c r="AM56" s="141">
        <v>0</v>
      </c>
      <c r="AN56" s="141">
        <v>0</v>
      </c>
      <c r="AO56" s="141">
        <f t="shared" si="19"/>
        <v>0</v>
      </c>
      <c r="AP56" s="143"/>
      <c r="AQ56" s="143"/>
      <c r="AR56" s="141">
        <v>0</v>
      </c>
      <c r="AS56" s="141">
        <v>0</v>
      </c>
      <c r="AT56" s="141">
        <f t="shared" si="20"/>
        <v>0</v>
      </c>
      <c r="AU56" s="141">
        <v>0</v>
      </c>
      <c r="AV56" s="141">
        <v>0</v>
      </c>
      <c r="AW56" s="141">
        <f t="shared" si="21"/>
        <v>0</v>
      </c>
      <c r="AX56" s="143"/>
      <c r="AY56" s="143"/>
      <c r="AZ56" s="141">
        <v>0</v>
      </c>
      <c r="BA56" s="141">
        <v>0</v>
      </c>
      <c r="BB56" s="141">
        <f t="shared" si="22"/>
        <v>0</v>
      </c>
      <c r="BC56" s="141">
        <v>0</v>
      </c>
      <c r="BD56" s="141">
        <v>0</v>
      </c>
      <c r="BE56" s="141">
        <f t="shared" si="23"/>
        <v>0</v>
      </c>
    </row>
    <row r="57" spans="1:57" ht="12" customHeight="1">
      <c r="A57" s="142" t="s">
        <v>89</v>
      </c>
      <c r="B57" s="140" t="s">
        <v>375</v>
      </c>
      <c r="C57" s="142" t="s">
        <v>445</v>
      </c>
      <c r="D57" s="141">
        <f t="shared" si="6"/>
        <v>0</v>
      </c>
      <c r="E57" s="141">
        <f t="shared" si="7"/>
        <v>146426</v>
      </c>
      <c r="F57" s="141">
        <f t="shared" si="8"/>
        <v>146426</v>
      </c>
      <c r="G57" s="141">
        <f t="shared" si="9"/>
        <v>819</v>
      </c>
      <c r="H57" s="141">
        <f t="shared" si="10"/>
        <v>33423</v>
      </c>
      <c r="I57" s="141">
        <f t="shared" si="11"/>
        <v>34242</v>
      </c>
      <c r="J57" s="143" t="s">
        <v>487</v>
      </c>
      <c r="K57" s="143" t="s">
        <v>510</v>
      </c>
      <c r="L57" s="141">
        <v>0</v>
      </c>
      <c r="M57" s="141">
        <v>146426</v>
      </c>
      <c r="N57" s="141">
        <f t="shared" si="12"/>
        <v>146426</v>
      </c>
      <c r="O57" s="141">
        <v>0</v>
      </c>
      <c r="P57" s="141">
        <v>0</v>
      </c>
      <c r="Q57" s="141">
        <f t="shared" si="13"/>
        <v>0</v>
      </c>
      <c r="R57" s="143" t="s">
        <v>480</v>
      </c>
      <c r="S57" s="143" t="s">
        <v>503</v>
      </c>
      <c r="T57" s="141">
        <v>0</v>
      </c>
      <c r="U57" s="141">
        <v>0</v>
      </c>
      <c r="V57" s="141">
        <f t="shared" si="14"/>
        <v>0</v>
      </c>
      <c r="W57" s="141">
        <v>819</v>
      </c>
      <c r="X57" s="141">
        <v>33423</v>
      </c>
      <c r="Y57" s="141">
        <f t="shared" si="15"/>
        <v>34242</v>
      </c>
      <c r="Z57" s="143"/>
      <c r="AA57" s="141"/>
      <c r="AB57" s="141">
        <v>0</v>
      </c>
      <c r="AC57" s="141">
        <v>0</v>
      </c>
      <c r="AD57" s="141">
        <f t="shared" si="16"/>
        <v>0</v>
      </c>
      <c r="AE57" s="141">
        <v>0</v>
      </c>
      <c r="AF57" s="141">
        <v>0</v>
      </c>
      <c r="AG57" s="141">
        <f t="shared" si="17"/>
        <v>0</v>
      </c>
      <c r="AH57" s="143"/>
      <c r="AI57" s="143"/>
      <c r="AJ57" s="141">
        <v>0</v>
      </c>
      <c r="AK57" s="141">
        <v>0</v>
      </c>
      <c r="AL57" s="141">
        <f t="shared" si="18"/>
        <v>0</v>
      </c>
      <c r="AM57" s="141">
        <v>0</v>
      </c>
      <c r="AN57" s="141">
        <v>0</v>
      </c>
      <c r="AO57" s="141">
        <f t="shared" si="19"/>
        <v>0</v>
      </c>
      <c r="AP57" s="143"/>
      <c r="AQ57" s="143"/>
      <c r="AR57" s="141">
        <v>0</v>
      </c>
      <c r="AS57" s="141">
        <v>0</v>
      </c>
      <c r="AT57" s="141">
        <f t="shared" si="20"/>
        <v>0</v>
      </c>
      <c r="AU57" s="141">
        <v>0</v>
      </c>
      <c r="AV57" s="141">
        <v>0</v>
      </c>
      <c r="AW57" s="141">
        <f t="shared" si="21"/>
        <v>0</v>
      </c>
      <c r="AX57" s="143"/>
      <c r="AY57" s="143"/>
      <c r="AZ57" s="141">
        <v>0</v>
      </c>
      <c r="BA57" s="141">
        <v>0</v>
      </c>
      <c r="BB57" s="141">
        <f t="shared" si="22"/>
        <v>0</v>
      </c>
      <c r="BC57" s="141">
        <v>0</v>
      </c>
      <c r="BD57" s="141">
        <v>0</v>
      </c>
      <c r="BE57" s="141">
        <f t="shared" si="23"/>
        <v>0</v>
      </c>
    </row>
    <row r="58" spans="1:57" ht="12" customHeight="1">
      <c r="A58" s="142" t="s">
        <v>89</v>
      </c>
      <c r="B58" s="140" t="s">
        <v>376</v>
      </c>
      <c r="C58" s="142" t="s">
        <v>446</v>
      </c>
      <c r="D58" s="141">
        <f t="shared" si="6"/>
        <v>0</v>
      </c>
      <c r="E58" s="141">
        <f t="shared" si="7"/>
        <v>109111</v>
      </c>
      <c r="F58" s="141">
        <f t="shared" si="8"/>
        <v>109111</v>
      </c>
      <c r="G58" s="141">
        <f t="shared" si="9"/>
        <v>0</v>
      </c>
      <c r="H58" s="141">
        <f t="shared" si="10"/>
        <v>110371</v>
      </c>
      <c r="I58" s="141">
        <f t="shared" si="11"/>
        <v>110371</v>
      </c>
      <c r="J58" s="143" t="s">
        <v>479</v>
      </c>
      <c r="K58" s="143" t="s">
        <v>502</v>
      </c>
      <c r="L58" s="141">
        <v>0</v>
      </c>
      <c r="M58" s="141">
        <v>109111</v>
      </c>
      <c r="N58" s="141">
        <f t="shared" si="12"/>
        <v>109111</v>
      </c>
      <c r="O58" s="141">
        <v>0</v>
      </c>
      <c r="P58" s="141">
        <v>110371</v>
      </c>
      <c r="Q58" s="141">
        <f t="shared" si="13"/>
        <v>110371</v>
      </c>
      <c r="R58" s="143"/>
      <c r="S58" s="143"/>
      <c r="T58" s="141">
        <v>0</v>
      </c>
      <c r="U58" s="141">
        <v>0</v>
      </c>
      <c r="V58" s="141">
        <f t="shared" si="14"/>
        <v>0</v>
      </c>
      <c r="W58" s="141">
        <v>0</v>
      </c>
      <c r="X58" s="141">
        <v>0</v>
      </c>
      <c r="Y58" s="141">
        <f t="shared" si="15"/>
        <v>0</v>
      </c>
      <c r="Z58" s="143"/>
      <c r="AA58" s="141"/>
      <c r="AB58" s="141">
        <v>0</v>
      </c>
      <c r="AC58" s="141">
        <v>0</v>
      </c>
      <c r="AD58" s="141">
        <f t="shared" si="16"/>
        <v>0</v>
      </c>
      <c r="AE58" s="141">
        <v>0</v>
      </c>
      <c r="AF58" s="141">
        <v>0</v>
      </c>
      <c r="AG58" s="141">
        <f t="shared" si="17"/>
        <v>0</v>
      </c>
      <c r="AH58" s="143"/>
      <c r="AI58" s="143"/>
      <c r="AJ58" s="141">
        <v>0</v>
      </c>
      <c r="AK58" s="141">
        <v>0</v>
      </c>
      <c r="AL58" s="141">
        <f t="shared" si="18"/>
        <v>0</v>
      </c>
      <c r="AM58" s="141">
        <v>0</v>
      </c>
      <c r="AN58" s="141">
        <v>0</v>
      </c>
      <c r="AO58" s="141">
        <f t="shared" si="19"/>
        <v>0</v>
      </c>
      <c r="AP58" s="143"/>
      <c r="AQ58" s="143"/>
      <c r="AR58" s="141">
        <v>0</v>
      </c>
      <c r="AS58" s="141">
        <v>0</v>
      </c>
      <c r="AT58" s="141">
        <f t="shared" si="20"/>
        <v>0</v>
      </c>
      <c r="AU58" s="141">
        <v>0</v>
      </c>
      <c r="AV58" s="141">
        <v>0</v>
      </c>
      <c r="AW58" s="141">
        <f t="shared" si="21"/>
        <v>0</v>
      </c>
      <c r="AX58" s="143"/>
      <c r="AY58" s="143"/>
      <c r="AZ58" s="141">
        <v>0</v>
      </c>
      <c r="BA58" s="141">
        <v>0</v>
      </c>
      <c r="BB58" s="141">
        <f t="shared" si="22"/>
        <v>0</v>
      </c>
      <c r="BC58" s="141">
        <v>0</v>
      </c>
      <c r="BD58" s="141">
        <v>0</v>
      </c>
      <c r="BE58" s="141">
        <f t="shared" si="23"/>
        <v>0</v>
      </c>
    </row>
    <row r="59" spans="1:57" ht="12" customHeight="1">
      <c r="A59" s="142" t="s">
        <v>89</v>
      </c>
      <c r="B59" s="140" t="s">
        <v>377</v>
      </c>
      <c r="C59" s="142" t="s">
        <v>447</v>
      </c>
      <c r="D59" s="141">
        <f t="shared" si="6"/>
        <v>0</v>
      </c>
      <c r="E59" s="141">
        <f t="shared" si="7"/>
        <v>59014</v>
      </c>
      <c r="F59" s="141">
        <f t="shared" si="8"/>
        <v>59014</v>
      </c>
      <c r="G59" s="141">
        <f t="shared" si="9"/>
        <v>0</v>
      </c>
      <c r="H59" s="141">
        <f t="shared" si="10"/>
        <v>0</v>
      </c>
      <c r="I59" s="141">
        <f t="shared" si="11"/>
        <v>0</v>
      </c>
      <c r="J59" s="143" t="s">
        <v>484</v>
      </c>
      <c r="K59" s="143" t="s">
        <v>507</v>
      </c>
      <c r="L59" s="141">
        <v>0</v>
      </c>
      <c r="M59" s="141">
        <v>59014</v>
      </c>
      <c r="N59" s="141">
        <f t="shared" si="12"/>
        <v>59014</v>
      </c>
      <c r="O59" s="141">
        <v>0</v>
      </c>
      <c r="P59" s="141">
        <v>0</v>
      </c>
      <c r="Q59" s="141">
        <f t="shared" si="13"/>
        <v>0</v>
      </c>
      <c r="R59" s="143"/>
      <c r="S59" s="143"/>
      <c r="T59" s="141">
        <v>0</v>
      </c>
      <c r="U59" s="141">
        <v>0</v>
      </c>
      <c r="V59" s="141">
        <f t="shared" si="14"/>
        <v>0</v>
      </c>
      <c r="W59" s="141">
        <v>0</v>
      </c>
      <c r="X59" s="141">
        <v>0</v>
      </c>
      <c r="Y59" s="141">
        <f t="shared" si="15"/>
        <v>0</v>
      </c>
      <c r="Z59" s="143"/>
      <c r="AA59" s="141"/>
      <c r="AB59" s="141">
        <v>0</v>
      </c>
      <c r="AC59" s="141">
        <v>0</v>
      </c>
      <c r="AD59" s="141">
        <f t="shared" si="16"/>
        <v>0</v>
      </c>
      <c r="AE59" s="141">
        <v>0</v>
      </c>
      <c r="AF59" s="141">
        <v>0</v>
      </c>
      <c r="AG59" s="141">
        <f t="shared" si="17"/>
        <v>0</v>
      </c>
      <c r="AH59" s="143"/>
      <c r="AI59" s="143"/>
      <c r="AJ59" s="141">
        <v>0</v>
      </c>
      <c r="AK59" s="141">
        <v>0</v>
      </c>
      <c r="AL59" s="141">
        <f t="shared" si="18"/>
        <v>0</v>
      </c>
      <c r="AM59" s="141">
        <v>0</v>
      </c>
      <c r="AN59" s="141">
        <v>0</v>
      </c>
      <c r="AO59" s="141">
        <f t="shared" si="19"/>
        <v>0</v>
      </c>
      <c r="AP59" s="143"/>
      <c r="AQ59" s="143"/>
      <c r="AR59" s="141">
        <v>0</v>
      </c>
      <c r="AS59" s="141">
        <v>0</v>
      </c>
      <c r="AT59" s="141">
        <f t="shared" si="20"/>
        <v>0</v>
      </c>
      <c r="AU59" s="141">
        <v>0</v>
      </c>
      <c r="AV59" s="141">
        <v>0</v>
      </c>
      <c r="AW59" s="141">
        <f t="shared" si="21"/>
        <v>0</v>
      </c>
      <c r="AX59" s="143"/>
      <c r="AY59" s="143"/>
      <c r="AZ59" s="141">
        <v>0</v>
      </c>
      <c r="BA59" s="141">
        <v>0</v>
      </c>
      <c r="BB59" s="141">
        <f t="shared" si="22"/>
        <v>0</v>
      </c>
      <c r="BC59" s="141">
        <v>0</v>
      </c>
      <c r="BD59" s="141">
        <v>0</v>
      </c>
      <c r="BE59" s="141">
        <f t="shared" si="23"/>
        <v>0</v>
      </c>
    </row>
    <row r="60" spans="1:57" ht="12" customHeight="1">
      <c r="A60" s="142" t="s">
        <v>89</v>
      </c>
      <c r="B60" s="140" t="s">
        <v>378</v>
      </c>
      <c r="C60" s="142" t="s">
        <v>448</v>
      </c>
      <c r="D60" s="141">
        <f t="shared" si="6"/>
        <v>0</v>
      </c>
      <c r="E60" s="141">
        <f t="shared" si="7"/>
        <v>65532</v>
      </c>
      <c r="F60" s="141">
        <f t="shared" si="8"/>
        <v>65532</v>
      </c>
      <c r="G60" s="141">
        <f t="shared" si="9"/>
        <v>135185</v>
      </c>
      <c r="H60" s="141">
        <f t="shared" si="10"/>
        <v>119524</v>
      </c>
      <c r="I60" s="141">
        <f t="shared" si="11"/>
        <v>254709</v>
      </c>
      <c r="J60" s="143" t="s">
        <v>473</v>
      </c>
      <c r="K60" s="143" t="s">
        <v>496</v>
      </c>
      <c r="L60" s="141">
        <v>0</v>
      </c>
      <c r="M60" s="141">
        <v>0</v>
      </c>
      <c r="N60" s="141">
        <f t="shared" si="12"/>
        <v>0</v>
      </c>
      <c r="O60" s="141">
        <v>135185</v>
      </c>
      <c r="P60" s="141">
        <v>119524</v>
      </c>
      <c r="Q60" s="141">
        <f t="shared" si="13"/>
        <v>254709</v>
      </c>
      <c r="R60" s="143" t="s">
        <v>484</v>
      </c>
      <c r="S60" s="143" t="s">
        <v>507</v>
      </c>
      <c r="T60" s="141">
        <v>0</v>
      </c>
      <c r="U60" s="141">
        <v>65532</v>
      </c>
      <c r="V60" s="141">
        <f t="shared" si="14"/>
        <v>65532</v>
      </c>
      <c r="W60" s="141">
        <v>0</v>
      </c>
      <c r="X60" s="141">
        <v>0</v>
      </c>
      <c r="Y60" s="141">
        <f t="shared" si="15"/>
        <v>0</v>
      </c>
      <c r="Z60" s="143"/>
      <c r="AA60" s="141"/>
      <c r="AB60" s="141">
        <v>0</v>
      </c>
      <c r="AC60" s="141">
        <v>0</v>
      </c>
      <c r="AD60" s="141">
        <f t="shared" si="16"/>
        <v>0</v>
      </c>
      <c r="AE60" s="141">
        <v>0</v>
      </c>
      <c r="AF60" s="141">
        <v>0</v>
      </c>
      <c r="AG60" s="141">
        <f t="shared" si="17"/>
        <v>0</v>
      </c>
      <c r="AH60" s="143"/>
      <c r="AI60" s="143"/>
      <c r="AJ60" s="141">
        <v>0</v>
      </c>
      <c r="AK60" s="141">
        <v>0</v>
      </c>
      <c r="AL60" s="141">
        <f t="shared" si="18"/>
        <v>0</v>
      </c>
      <c r="AM60" s="141">
        <v>0</v>
      </c>
      <c r="AN60" s="141">
        <v>0</v>
      </c>
      <c r="AO60" s="141">
        <f t="shared" si="19"/>
        <v>0</v>
      </c>
      <c r="AP60" s="143"/>
      <c r="AQ60" s="143"/>
      <c r="AR60" s="141">
        <v>0</v>
      </c>
      <c r="AS60" s="141">
        <v>0</v>
      </c>
      <c r="AT60" s="141">
        <f t="shared" si="20"/>
        <v>0</v>
      </c>
      <c r="AU60" s="141">
        <v>0</v>
      </c>
      <c r="AV60" s="141">
        <v>0</v>
      </c>
      <c r="AW60" s="141">
        <f t="shared" si="21"/>
        <v>0</v>
      </c>
      <c r="AX60" s="143"/>
      <c r="AY60" s="143"/>
      <c r="AZ60" s="141">
        <v>0</v>
      </c>
      <c r="BA60" s="141">
        <v>0</v>
      </c>
      <c r="BB60" s="141">
        <f t="shared" si="22"/>
        <v>0</v>
      </c>
      <c r="BC60" s="141">
        <v>0</v>
      </c>
      <c r="BD60" s="141">
        <v>0</v>
      </c>
      <c r="BE60" s="141">
        <f t="shared" si="23"/>
        <v>0</v>
      </c>
    </row>
    <row r="61" spans="1:57" ht="12" customHeight="1">
      <c r="A61" s="142" t="s">
        <v>89</v>
      </c>
      <c r="B61" s="140" t="s">
        <v>379</v>
      </c>
      <c r="C61" s="142" t="s">
        <v>449</v>
      </c>
      <c r="D61" s="141">
        <f t="shared" si="6"/>
        <v>0</v>
      </c>
      <c r="E61" s="141">
        <f t="shared" si="7"/>
        <v>54359</v>
      </c>
      <c r="F61" s="141">
        <f t="shared" si="8"/>
        <v>54359</v>
      </c>
      <c r="G61" s="141">
        <f t="shared" si="9"/>
        <v>0</v>
      </c>
      <c r="H61" s="141">
        <f t="shared" si="10"/>
        <v>295747</v>
      </c>
      <c r="I61" s="141">
        <f t="shared" si="11"/>
        <v>295747</v>
      </c>
      <c r="J61" s="143" t="s">
        <v>473</v>
      </c>
      <c r="K61" s="143" t="s">
        <v>496</v>
      </c>
      <c r="L61" s="141">
        <v>0</v>
      </c>
      <c r="M61" s="141">
        <v>0</v>
      </c>
      <c r="N61" s="141">
        <f t="shared" si="12"/>
        <v>0</v>
      </c>
      <c r="O61" s="141">
        <v>0</v>
      </c>
      <c r="P61" s="141">
        <v>295747</v>
      </c>
      <c r="Q61" s="141">
        <f t="shared" si="13"/>
        <v>295747</v>
      </c>
      <c r="R61" s="143" t="s">
        <v>484</v>
      </c>
      <c r="S61" s="143" t="s">
        <v>507</v>
      </c>
      <c r="T61" s="141">
        <v>0</v>
      </c>
      <c r="U61" s="141">
        <v>54359</v>
      </c>
      <c r="V61" s="141">
        <f t="shared" si="14"/>
        <v>54359</v>
      </c>
      <c r="W61" s="141">
        <v>0</v>
      </c>
      <c r="X61" s="141">
        <v>0</v>
      </c>
      <c r="Y61" s="141">
        <f t="shared" si="15"/>
        <v>0</v>
      </c>
      <c r="Z61" s="143"/>
      <c r="AA61" s="141"/>
      <c r="AB61" s="141">
        <v>0</v>
      </c>
      <c r="AC61" s="141">
        <v>0</v>
      </c>
      <c r="AD61" s="141">
        <f t="shared" si="16"/>
        <v>0</v>
      </c>
      <c r="AE61" s="141">
        <v>0</v>
      </c>
      <c r="AF61" s="141">
        <v>0</v>
      </c>
      <c r="AG61" s="141">
        <f t="shared" si="17"/>
        <v>0</v>
      </c>
      <c r="AH61" s="143"/>
      <c r="AI61" s="143"/>
      <c r="AJ61" s="141">
        <v>0</v>
      </c>
      <c r="AK61" s="141">
        <v>0</v>
      </c>
      <c r="AL61" s="141">
        <f t="shared" si="18"/>
        <v>0</v>
      </c>
      <c r="AM61" s="141">
        <v>0</v>
      </c>
      <c r="AN61" s="141">
        <v>0</v>
      </c>
      <c r="AO61" s="141">
        <f t="shared" si="19"/>
        <v>0</v>
      </c>
      <c r="AP61" s="143"/>
      <c r="AQ61" s="143"/>
      <c r="AR61" s="141">
        <v>0</v>
      </c>
      <c r="AS61" s="141">
        <v>0</v>
      </c>
      <c r="AT61" s="141">
        <f t="shared" si="20"/>
        <v>0</v>
      </c>
      <c r="AU61" s="141">
        <v>0</v>
      </c>
      <c r="AV61" s="141">
        <v>0</v>
      </c>
      <c r="AW61" s="141">
        <f t="shared" si="21"/>
        <v>0</v>
      </c>
      <c r="AX61" s="143"/>
      <c r="AY61" s="143"/>
      <c r="AZ61" s="141">
        <v>0</v>
      </c>
      <c r="BA61" s="141">
        <v>0</v>
      </c>
      <c r="BB61" s="141">
        <f t="shared" si="22"/>
        <v>0</v>
      </c>
      <c r="BC61" s="141">
        <v>0</v>
      </c>
      <c r="BD61" s="141">
        <v>0</v>
      </c>
      <c r="BE61" s="141">
        <f t="shared" si="23"/>
        <v>0</v>
      </c>
    </row>
    <row r="62" spans="1:57" ht="12" customHeight="1">
      <c r="A62" s="142" t="s">
        <v>89</v>
      </c>
      <c r="B62" s="140" t="s">
        <v>380</v>
      </c>
      <c r="C62" s="142" t="s">
        <v>450</v>
      </c>
      <c r="D62" s="141">
        <f t="shared" si="6"/>
        <v>0</v>
      </c>
      <c r="E62" s="141">
        <f t="shared" si="7"/>
        <v>85370</v>
      </c>
      <c r="F62" s="141">
        <f t="shared" si="8"/>
        <v>85370</v>
      </c>
      <c r="G62" s="141">
        <f t="shared" si="9"/>
        <v>0</v>
      </c>
      <c r="H62" s="141">
        <f t="shared" si="10"/>
        <v>0</v>
      </c>
      <c r="I62" s="141">
        <f t="shared" si="11"/>
        <v>0</v>
      </c>
      <c r="J62" s="143" t="s">
        <v>484</v>
      </c>
      <c r="K62" s="143" t="s">
        <v>507</v>
      </c>
      <c r="L62" s="141">
        <v>0</v>
      </c>
      <c r="M62" s="141">
        <v>85370</v>
      </c>
      <c r="N62" s="141">
        <f t="shared" si="12"/>
        <v>85370</v>
      </c>
      <c r="O62" s="141">
        <v>0</v>
      </c>
      <c r="P62" s="141">
        <v>0</v>
      </c>
      <c r="Q62" s="141">
        <f t="shared" si="13"/>
        <v>0</v>
      </c>
      <c r="R62" s="143"/>
      <c r="S62" s="143"/>
      <c r="T62" s="141">
        <v>0</v>
      </c>
      <c r="U62" s="141">
        <v>0</v>
      </c>
      <c r="V62" s="141">
        <f t="shared" si="14"/>
        <v>0</v>
      </c>
      <c r="W62" s="141">
        <v>0</v>
      </c>
      <c r="X62" s="141">
        <v>0</v>
      </c>
      <c r="Y62" s="141">
        <f t="shared" si="15"/>
        <v>0</v>
      </c>
      <c r="Z62" s="143"/>
      <c r="AA62" s="141"/>
      <c r="AB62" s="141">
        <v>0</v>
      </c>
      <c r="AC62" s="141">
        <v>0</v>
      </c>
      <c r="AD62" s="141">
        <f t="shared" si="16"/>
        <v>0</v>
      </c>
      <c r="AE62" s="141">
        <v>0</v>
      </c>
      <c r="AF62" s="141">
        <v>0</v>
      </c>
      <c r="AG62" s="141">
        <f t="shared" si="17"/>
        <v>0</v>
      </c>
      <c r="AH62" s="143"/>
      <c r="AI62" s="143"/>
      <c r="AJ62" s="141">
        <v>0</v>
      </c>
      <c r="AK62" s="141">
        <v>0</v>
      </c>
      <c r="AL62" s="141">
        <f t="shared" si="18"/>
        <v>0</v>
      </c>
      <c r="AM62" s="141">
        <v>0</v>
      </c>
      <c r="AN62" s="141">
        <v>0</v>
      </c>
      <c r="AO62" s="141">
        <f t="shared" si="19"/>
        <v>0</v>
      </c>
      <c r="AP62" s="143"/>
      <c r="AQ62" s="143"/>
      <c r="AR62" s="141">
        <v>0</v>
      </c>
      <c r="AS62" s="141">
        <v>0</v>
      </c>
      <c r="AT62" s="141">
        <f t="shared" si="20"/>
        <v>0</v>
      </c>
      <c r="AU62" s="141">
        <v>0</v>
      </c>
      <c r="AV62" s="141">
        <v>0</v>
      </c>
      <c r="AW62" s="141">
        <f t="shared" si="21"/>
        <v>0</v>
      </c>
      <c r="AX62" s="143"/>
      <c r="AY62" s="143"/>
      <c r="AZ62" s="141">
        <v>0</v>
      </c>
      <c r="BA62" s="141">
        <v>0</v>
      </c>
      <c r="BB62" s="141">
        <f t="shared" si="22"/>
        <v>0</v>
      </c>
      <c r="BC62" s="141">
        <v>0</v>
      </c>
      <c r="BD62" s="141">
        <v>0</v>
      </c>
      <c r="BE62" s="141">
        <f t="shared" si="23"/>
        <v>0</v>
      </c>
    </row>
    <row r="63" spans="1:57" ht="12" customHeight="1">
      <c r="A63" s="142" t="s">
        <v>89</v>
      </c>
      <c r="B63" s="140" t="s">
        <v>381</v>
      </c>
      <c r="C63" s="142" t="s">
        <v>451</v>
      </c>
      <c r="D63" s="141">
        <f t="shared" si="6"/>
        <v>0</v>
      </c>
      <c r="E63" s="141">
        <f t="shared" si="7"/>
        <v>51463</v>
      </c>
      <c r="F63" s="141">
        <f t="shared" si="8"/>
        <v>51463</v>
      </c>
      <c r="G63" s="141">
        <f t="shared" si="9"/>
        <v>0</v>
      </c>
      <c r="H63" s="141">
        <f t="shared" si="10"/>
        <v>42315</v>
      </c>
      <c r="I63" s="141">
        <f t="shared" si="11"/>
        <v>42315</v>
      </c>
      <c r="J63" s="143" t="s">
        <v>479</v>
      </c>
      <c r="K63" s="143" t="s">
        <v>502</v>
      </c>
      <c r="L63" s="141">
        <v>0</v>
      </c>
      <c r="M63" s="141">
        <v>51463</v>
      </c>
      <c r="N63" s="141">
        <f t="shared" si="12"/>
        <v>51463</v>
      </c>
      <c r="O63" s="141">
        <v>0</v>
      </c>
      <c r="P63" s="141">
        <v>42315</v>
      </c>
      <c r="Q63" s="141">
        <f t="shared" si="13"/>
        <v>42315</v>
      </c>
      <c r="R63" s="143"/>
      <c r="S63" s="143"/>
      <c r="T63" s="141">
        <v>0</v>
      </c>
      <c r="U63" s="141">
        <v>0</v>
      </c>
      <c r="V63" s="141">
        <f t="shared" si="14"/>
        <v>0</v>
      </c>
      <c r="W63" s="141">
        <v>0</v>
      </c>
      <c r="X63" s="141">
        <v>0</v>
      </c>
      <c r="Y63" s="141">
        <f t="shared" si="15"/>
        <v>0</v>
      </c>
      <c r="Z63" s="143"/>
      <c r="AA63" s="141"/>
      <c r="AB63" s="141">
        <v>0</v>
      </c>
      <c r="AC63" s="141">
        <v>0</v>
      </c>
      <c r="AD63" s="141">
        <f t="shared" si="16"/>
        <v>0</v>
      </c>
      <c r="AE63" s="141">
        <v>0</v>
      </c>
      <c r="AF63" s="141">
        <v>0</v>
      </c>
      <c r="AG63" s="141">
        <f t="shared" si="17"/>
        <v>0</v>
      </c>
      <c r="AH63" s="143"/>
      <c r="AI63" s="143"/>
      <c r="AJ63" s="141">
        <v>0</v>
      </c>
      <c r="AK63" s="141">
        <v>0</v>
      </c>
      <c r="AL63" s="141">
        <f t="shared" si="18"/>
        <v>0</v>
      </c>
      <c r="AM63" s="141">
        <v>0</v>
      </c>
      <c r="AN63" s="141">
        <v>0</v>
      </c>
      <c r="AO63" s="141">
        <f t="shared" si="19"/>
        <v>0</v>
      </c>
      <c r="AP63" s="143"/>
      <c r="AQ63" s="143"/>
      <c r="AR63" s="141">
        <v>0</v>
      </c>
      <c r="AS63" s="141">
        <v>0</v>
      </c>
      <c r="AT63" s="141">
        <f t="shared" si="20"/>
        <v>0</v>
      </c>
      <c r="AU63" s="141">
        <v>0</v>
      </c>
      <c r="AV63" s="141">
        <v>0</v>
      </c>
      <c r="AW63" s="141">
        <f t="shared" si="21"/>
        <v>0</v>
      </c>
      <c r="AX63" s="143"/>
      <c r="AY63" s="143"/>
      <c r="AZ63" s="141">
        <v>0</v>
      </c>
      <c r="BA63" s="141">
        <v>0</v>
      </c>
      <c r="BB63" s="141">
        <f t="shared" si="22"/>
        <v>0</v>
      </c>
      <c r="BC63" s="141">
        <v>0</v>
      </c>
      <c r="BD63" s="141">
        <v>0</v>
      </c>
      <c r="BE63" s="141">
        <f t="shared" si="23"/>
        <v>0</v>
      </c>
    </row>
    <row r="64" spans="1:57" ht="12" customHeight="1">
      <c r="A64" s="142" t="s">
        <v>89</v>
      </c>
      <c r="B64" s="140" t="s">
        <v>382</v>
      </c>
      <c r="C64" s="142" t="s">
        <v>452</v>
      </c>
      <c r="D64" s="141">
        <f t="shared" si="6"/>
        <v>0</v>
      </c>
      <c r="E64" s="141">
        <f t="shared" si="7"/>
        <v>80815</v>
      </c>
      <c r="F64" s="141">
        <f t="shared" si="8"/>
        <v>80815</v>
      </c>
      <c r="G64" s="141">
        <f t="shared" si="9"/>
        <v>0</v>
      </c>
      <c r="H64" s="141">
        <f t="shared" si="10"/>
        <v>23362</v>
      </c>
      <c r="I64" s="141">
        <f t="shared" si="11"/>
        <v>23362</v>
      </c>
      <c r="J64" s="143" t="s">
        <v>486</v>
      </c>
      <c r="K64" s="143" t="s">
        <v>509</v>
      </c>
      <c r="L64" s="141">
        <v>0</v>
      </c>
      <c r="M64" s="141">
        <v>80815</v>
      </c>
      <c r="N64" s="141">
        <f t="shared" si="12"/>
        <v>80815</v>
      </c>
      <c r="O64" s="141">
        <v>0</v>
      </c>
      <c r="P64" s="141">
        <v>23362</v>
      </c>
      <c r="Q64" s="141">
        <f t="shared" si="13"/>
        <v>23362</v>
      </c>
      <c r="R64" s="143"/>
      <c r="S64" s="143"/>
      <c r="T64" s="141">
        <v>0</v>
      </c>
      <c r="U64" s="141">
        <v>0</v>
      </c>
      <c r="V64" s="141">
        <f t="shared" si="14"/>
        <v>0</v>
      </c>
      <c r="W64" s="141">
        <v>0</v>
      </c>
      <c r="X64" s="141">
        <v>0</v>
      </c>
      <c r="Y64" s="141">
        <f t="shared" si="15"/>
        <v>0</v>
      </c>
      <c r="Z64" s="143"/>
      <c r="AA64" s="141"/>
      <c r="AB64" s="141">
        <v>0</v>
      </c>
      <c r="AC64" s="141">
        <v>0</v>
      </c>
      <c r="AD64" s="141">
        <f t="shared" si="16"/>
        <v>0</v>
      </c>
      <c r="AE64" s="141">
        <v>0</v>
      </c>
      <c r="AF64" s="141">
        <v>0</v>
      </c>
      <c r="AG64" s="141">
        <f t="shared" si="17"/>
        <v>0</v>
      </c>
      <c r="AH64" s="143"/>
      <c r="AI64" s="143"/>
      <c r="AJ64" s="141">
        <v>0</v>
      </c>
      <c r="AK64" s="141">
        <v>0</v>
      </c>
      <c r="AL64" s="141">
        <f t="shared" si="18"/>
        <v>0</v>
      </c>
      <c r="AM64" s="141">
        <v>0</v>
      </c>
      <c r="AN64" s="141">
        <v>0</v>
      </c>
      <c r="AO64" s="141">
        <f t="shared" si="19"/>
        <v>0</v>
      </c>
      <c r="AP64" s="143"/>
      <c r="AQ64" s="143"/>
      <c r="AR64" s="141">
        <v>0</v>
      </c>
      <c r="AS64" s="141">
        <v>0</v>
      </c>
      <c r="AT64" s="141">
        <f t="shared" si="20"/>
        <v>0</v>
      </c>
      <c r="AU64" s="141">
        <v>0</v>
      </c>
      <c r="AV64" s="141">
        <v>0</v>
      </c>
      <c r="AW64" s="141">
        <f t="shared" si="21"/>
        <v>0</v>
      </c>
      <c r="AX64" s="143"/>
      <c r="AY64" s="143"/>
      <c r="AZ64" s="141">
        <v>0</v>
      </c>
      <c r="BA64" s="141">
        <v>0</v>
      </c>
      <c r="BB64" s="141">
        <f t="shared" si="22"/>
        <v>0</v>
      </c>
      <c r="BC64" s="141">
        <v>0</v>
      </c>
      <c r="BD64" s="141">
        <v>0</v>
      </c>
      <c r="BE64" s="141">
        <f t="shared" si="23"/>
        <v>0</v>
      </c>
    </row>
    <row r="65" spans="1:57" ht="12" customHeight="1">
      <c r="A65" s="142" t="s">
        <v>89</v>
      </c>
      <c r="B65" s="140" t="s">
        <v>383</v>
      </c>
      <c r="C65" s="142" t="s">
        <v>453</v>
      </c>
      <c r="D65" s="141">
        <f t="shared" si="6"/>
        <v>0</v>
      </c>
      <c r="E65" s="141">
        <f t="shared" si="7"/>
        <v>100893</v>
      </c>
      <c r="F65" s="141">
        <f t="shared" si="8"/>
        <v>100893</v>
      </c>
      <c r="G65" s="141">
        <f t="shared" si="9"/>
        <v>0</v>
      </c>
      <c r="H65" s="141">
        <f t="shared" si="10"/>
        <v>28175</v>
      </c>
      <c r="I65" s="141">
        <f t="shared" si="11"/>
        <v>28175</v>
      </c>
      <c r="J65" s="143" t="s">
        <v>486</v>
      </c>
      <c r="K65" s="143" t="s">
        <v>509</v>
      </c>
      <c r="L65" s="141">
        <v>0</v>
      </c>
      <c r="M65" s="141">
        <v>100893</v>
      </c>
      <c r="N65" s="141">
        <f t="shared" si="12"/>
        <v>100893</v>
      </c>
      <c r="O65" s="141">
        <v>0</v>
      </c>
      <c r="P65" s="141">
        <v>28175</v>
      </c>
      <c r="Q65" s="141">
        <f t="shared" si="13"/>
        <v>28175</v>
      </c>
      <c r="R65" s="143"/>
      <c r="S65" s="143"/>
      <c r="T65" s="141">
        <v>0</v>
      </c>
      <c r="U65" s="141">
        <v>0</v>
      </c>
      <c r="V65" s="141">
        <f t="shared" si="14"/>
        <v>0</v>
      </c>
      <c r="W65" s="141">
        <v>0</v>
      </c>
      <c r="X65" s="141">
        <v>0</v>
      </c>
      <c r="Y65" s="141">
        <f t="shared" si="15"/>
        <v>0</v>
      </c>
      <c r="Z65" s="143"/>
      <c r="AA65" s="141"/>
      <c r="AB65" s="141">
        <v>0</v>
      </c>
      <c r="AC65" s="141">
        <v>0</v>
      </c>
      <c r="AD65" s="141">
        <f t="shared" si="16"/>
        <v>0</v>
      </c>
      <c r="AE65" s="141">
        <v>0</v>
      </c>
      <c r="AF65" s="141">
        <v>0</v>
      </c>
      <c r="AG65" s="141">
        <f t="shared" si="17"/>
        <v>0</v>
      </c>
      <c r="AH65" s="143"/>
      <c r="AI65" s="143"/>
      <c r="AJ65" s="141">
        <v>0</v>
      </c>
      <c r="AK65" s="141">
        <v>0</v>
      </c>
      <c r="AL65" s="141">
        <f t="shared" si="18"/>
        <v>0</v>
      </c>
      <c r="AM65" s="141">
        <v>0</v>
      </c>
      <c r="AN65" s="141">
        <v>0</v>
      </c>
      <c r="AO65" s="141">
        <f t="shared" si="19"/>
        <v>0</v>
      </c>
      <c r="AP65" s="143"/>
      <c r="AQ65" s="143"/>
      <c r="AR65" s="141">
        <v>0</v>
      </c>
      <c r="AS65" s="141">
        <v>0</v>
      </c>
      <c r="AT65" s="141">
        <f t="shared" si="20"/>
        <v>0</v>
      </c>
      <c r="AU65" s="141">
        <v>0</v>
      </c>
      <c r="AV65" s="141">
        <v>0</v>
      </c>
      <c r="AW65" s="141">
        <f t="shared" si="21"/>
        <v>0</v>
      </c>
      <c r="AX65" s="143"/>
      <c r="AY65" s="143"/>
      <c r="AZ65" s="141">
        <v>0</v>
      </c>
      <c r="BA65" s="141">
        <v>0</v>
      </c>
      <c r="BB65" s="141">
        <f t="shared" si="22"/>
        <v>0</v>
      </c>
      <c r="BC65" s="141">
        <v>0</v>
      </c>
      <c r="BD65" s="141">
        <v>0</v>
      </c>
      <c r="BE65" s="141">
        <f t="shared" si="23"/>
        <v>0</v>
      </c>
    </row>
    <row r="66" spans="1:57" ht="12" customHeight="1">
      <c r="A66" s="142" t="s">
        <v>89</v>
      </c>
      <c r="B66" s="140" t="s">
        <v>384</v>
      </c>
      <c r="C66" s="142" t="s">
        <v>454</v>
      </c>
      <c r="D66" s="141">
        <f t="shared" si="6"/>
        <v>0</v>
      </c>
      <c r="E66" s="141">
        <f t="shared" si="7"/>
        <v>161065</v>
      </c>
      <c r="F66" s="141">
        <f t="shared" si="8"/>
        <v>161065</v>
      </c>
      <c r="G66" s="141">
        <f t="shared" si="9"/>
        <v>0</v>
      </c>
      <c r="H66" s="141">
        <f t="shared" si="10"/>
        <v>48724</v>
      </c>
      <c r="I66" s="141">
        <f t="shared" si="11"/>
        <v>48724</v>
      </c>
      <c r="J66" s="143" t="s">
        <v>486</v>
      </c>
      <c r="K66" s="143" t="s">
        <v>509</v>
      </c>
      <c r="L66" s="141">
        <v>0</v>
      </c>
      <c r="M66" s="141">
        <v>161065</v>
      </c>
      <c r="N66" s="141">
        <f t="shared" si="12"/>
        <v>161065</v>
      </c>
      <c r="O66" s="141">
        <v>0</v>
      </c>
      <c r="P66" s="141">
        <v>48724</v>
      </c>
      <c r="Q66" s="141">
        <f t="shared" si="13"/>
        <v>48724</v>
      </c>
      <c r="R66" s="143"/>
      <c r="S66" s="143"/>
      <c r="T66" s="141">
        <v>0</v>
      </c>
      <c r="U66" s="141">
        <v>0</v>
      </c>
      <c r="V66" s="141">
        <f t="shared" si="14"/>
        <v>0</v>
      </c>
      <c r="W66" s="141">
        <v>0</v>
      </c>
      <c r="X66" s="141">
        <v>0</v>
      </c>
      <c r="Y66" s="141">
        <f t="shared" si="15"/>
        <v>0</v>
      </c>
      <c r="Z66" s="143"/>
      <c r="AA66" s="141"/>
      <c r="AB66" s="141">
        <v>0</v>
      </c>
      <c r="AC66" s="141">
        <v>0</v>
      </c>
      <c r="AD66" s="141">
        <f t="shared" si="16"/>
        <v>0</v>
      </c>
      <c r="AE66" s="141">
        <v>0</v>
      </c>
      <c r="AF66" s="141">
        <v>0</v>
      </c>
      <c r="AG66" s="141">
        <f t="shared" si="17"/>
        <v>0</v>
      </c>
      <c r="AH66" s="143"/>
      <c r="AI66" s="143"/>
      <c r="AJ66" s="141">
        <v>0</v>
      </c>
      <c r="AK66" s="141">
        <v>0</v>
      </c>
      <c r="AL66" s="141">
        <f t="shared" si="18"/>
        <v>0</v>
      </c>
      <c r="AM66" s="141">
        <v>0</v>
      </c>
      <c r="AN66" s="141">
        <v>0</v>
      </c>
      <c r="AO66" s="141">
        <f t="shared" si="19"/>
        <v>0</v>
      </c>
      <c r="AP66" s="143"/>
      <c r="AQ66" s="143"/>
      <c r="AR66" s="141">
        <v>0</v>
      </c>
      <c r="AS66" s="141">
        <v>0</v>
      </c>
      <c r="AT66" s="141">
        <f t="shared" si="20"/>
        <v>0</v>
      </c>
      <c r="AU66" s="141">
        <v>0</v>
      </c>
      <c r="AV66" s="141">
        <v>0</v>
      </c>
      <c r="AW66" s="141">
        <f t="shared" si="21"/>
        <v>0</v>
      </c>
      <c r="AX66" s="143"/>
      <c r="AY66" s="143"/>
      <c r="AZ66" s="141">
        <v>0</v>
      </c>
      <c r="BA66" s="141">
        <v>0</v>
      </c>
      <c r="BB66" s="141">
        <f t="shared" si="22"/>
        <v>0</v>
      </c>
      <c r="BC66" s="141">
        <v>0</v>
      </c>
      <c r="BD66" s="141">
        <v>0</v>
      </c>
      <c r="BE66" s="141">
        <f t="shared" si="23"/>
        <v>0</v>
      </c>
    </row>
    <row r="67" spans="1:57" ht="12" customHeight="1">
      <c r="A67" s="142" t="s">
        <v>89</v>
      </c>
      <c r="B67" s="140" t="s">
        <v>385</v>
      </c>
      <c r="C67" s="142" t="s">
        <v>455</v>
      </c>
      <c r="D67" s="141">
        <f t="shared" si="6"/>
        <v>0</v>
      </c>
      <c r="E67" s="141">
        <f t="shared" si="7"/>
        <v>415711</v>
      </c>
      <c r="F67" s="141">
        <f t="shared" si="8"/>
        <v>415711</v>
      </c>
      <c r="G67" s="141">
        <f t="shared" si="9"/>
        <v>0</v>
      </c>
      <c r="H67" s="141">
        <f t="shared" si="10"/>
        <v>0</v>
      </c>
      <c r="I67" s="141">
        <f t="shared" si="11"/>
        <v>0</v>
      </c>
      <c r="J67" s="143" t="s">
        <v>488</v>
      </c>
      <c r="K67" s="143" t="s">
        <v>511</v>
      </c>
      <c r="L67" s="141">
        <v>0</v>
      </c>
      <c r="M67" s="141">
        <v>415711</v>
      </c>
      <c r="N67" s="141">
        <f t="shared" si="12"/>
        <v>415711</v>
      </c>
      <c r="O67" s="141">
        <v>0</v>
      </c>
      <c r="P67" s="141">
        <v>0</v>
      </c>
      <c r="Q67" s="141">
        <f t="shared" si="13"/>
        <v>0</v>
      </c>
      <c r="R67" s="143"/>
      <c r="S67" s="143"/>
      <c r="T67" s="141">
        <v>0</v>
      </c>
      <c r="U67" s="141">
        <v>0</v>
      </c>
      <c r="V67" s="141">
        <f t="shared" si="14"/>
        <v>0</v>
      </c>
      <c r="W67" s="141">
        <v>0</v>
      </c>
      <c r="X67" s="141">
        <v>0</v>
      </c>
      <c r="Y67" s="141">
        <f t="shared" si="15"/>
        <v>0</v>
      </c>
      <c r="Z67" s="143"/>
      <c r="AA67" s="141"/>
      <c r="AB67" s="141">
        <v>0</v>
      </c>
      <c r="AC67" s="141">
        <v>0</v>
      </c>
      <c r="AD67" s="141">
        <f t="shared" si="16"/>
        <v>0</v>
      </c>
      <c r="AE67" s="141">
        <v>0</v>
      </c>
      <c r="AF67" s="141">
        <v>0</v>
      </c>
      <c r="AG67" s="141">
        <f t="shared" si="17"/>
        <v>0</v>
      </c>
      <c r="AH67" s="143"/>
      <c r="AI67" s="143"/>
      <c r="AJ67" s="141">
        <v>0</v>
      </c>
      <c r="AK67" s="141">
        <v>0</v>
      </c>
      <c r="AL67" s="141">
        <f t="shared" si="18"/>
        <v>0</v>
      </c>
      <c r="AM67" s="141">
        <v>0</v>
      </c>
      <c r="AN67" s="141">
        <v>0</v>
      </c>
      <c r="AO67" s="141">
        <f t="shared" si="19"/>
        <v>0</v>
      </c>
      <c r="AP67" s="143"/>
      <c r="AQ67" s="143"/>
      <c r="AR67" s="141">
        <v>0</v>
      </c>
      <c r="AS67" s="141">
        <v>0</v>
      </c>
      <c r="AT67" s="141">
        <f t="shared" si="20"/>
        <v>0</v>
      </c>
      <c r="AU67" s="141">
        <v>0</v>
      </c>
      <c r="AV67" s="141">
        <v>0</v>
      </c>
      <c r="AW67" s="141">
        <f t="shared" si="21"/>
        <v>0</v>
      </c>
      <c r="AX67" s="143"/>
      <c r="AY67" s="143"/>
      <c r="AZ67" s="141">
        <v>0</v>
      </c>
      <c r="BA67" s="141">
        <v>0</v>
      </c>
      <c r="BB67" s="141">
        <f t="shared" si="22"/>
        <v>0</v>
      </c>
      <c r="BC67" s="141">
        <v>0</v>
      </c>
      <c r="BD67" s="141">
        <v>0</v>
      </c>
      <c r="BE67" s="141">
        <f t="shared" si="23"/>
        <v>0</v>
      </c>
    </row>
    <row r="68" spans="1:57" ht="12" customHeight="1">
      <c r="A68" s="142" t="s">
        <v>89</v>
      </c>
      <c r="B68" s="140" t="s">
        <v>386</v>
      </c>
      <c r="C68" s="142" t="s">
        <v>456</v>
      </c>
      <c r="D68" s="141">
        <f t="shared" si="6"/>
        <v>0</v>
      </c>
      <c r="E68" s="141">
        <f t="shared" si="7"/>
        <v>144376</v>
      </c>
      <c r="F68" s="141">
        <f t="shared" si="8"/>
        <v>144376</v>
      </c>
      <c r="G68" s="141">
        <f t="shared" si="9"/>
        <v>0</v>
      </c>
      <c r="H68" s="141">
        <f t="shared" si="10"/>
        <v>31174</v>
      </c>
      <c r="I68" s="141">
        <f t="shared" si="11"/>
        <v>31174</v>
      </c>
      <c r="J68" s="143" t="s">
        <v>472</v>
      </c>
      <c r="K68" s="143" t="s">
        <v>495</v>
      </c>
      <c r="L68" s="141">
        <v>0</v>
      </c>
      <c r="M68" s="141">
        <v>144376</v>
      </c>
      <c r="N68" s="141">
        <f t="shared" si="12"/>
        <v>144376</v>
      </c>
      <c r="O68" s="141">
        <v>0</v>
      </c>
      <c r="P68" s="141">
        <v>31174</v>
      </c>
      <c r="Q68" s="141">
        <f t="shared" si="13"/>
        <v>31174</v>
      </c>
      <c r="R68" s="143"/>
      <c r="S68" s="143"/>
      <c r="T68" s="141">
        <v>0</v>
      </c>
      <c r="U68" s="141">
        <v>0</v>
      </c>
      <c r="V68" s="141">
        <f t="shared" si="14"/>
        <v>0</v>
      </c>
      <c r="W68" s="141">
        <v>0</v>
      </c>
      <c r="X68" s="141">
        <v>0</v>
      </c>
      <c r="Y68" s="141">
        <f t="shared" si="15"/>
        <v>0</v>
      </c>
      <c r="Z68" s="143"/>
      <c r="AA68" s="141"/>
      <c r="AB68" s="141">
        <v>0</v>
      </c>
      <c r="AC68" s="141">
        <v>0</v>
      </c>
      <c r="AD68" s="141">
        <f t="shared" si="16"/>
        <v>0</v>
      </c>
      <c r="AE68" s="141">
        <v>0</v>
      </c>
      <c r="AF68" s="141">
        <v>0</v>
      </c>
      <c r="AG68" s="141">
        <f t="shared" si="17"/>
        <v>0</v>
      </c>
      <c r="AH68" s="143"/>
      <c r="AI68" s="143"/>
      <c r="AJ68" s="141">
        <v>0</v>
      </c>
      <c r="AK68" s="141">
        <v>0</v>
      </c>
      <c r="AL68" s="141">
        <f t="shared" si="18"/>
        <v>0</v>
      </c>
      <c r="AM68" s="141">
        <v>0</v>
      </c>
      <c r="AN68" s="141">
        <v>0</v>
      </c>
      <c r="AO68" s="141">
        <f t="shared" si="19"/>
        <v>0</v>
      </c>
      <c r="AP68" s="143"/>
      <c r="AQ68" s="143"/>
      <c r="AR68" s="141">
        <v>0</v>
      </c>
      <c r="AS68" s="141">
        <v>0</v>
      </c>
      <c r="AT68" s="141">
        <f t="shared" si="20"/>
        <v>0</v>
      </c>
      <c r="AU68" s="141">
        <v>0</v>
      </c>
      <c r="AV68" s="141">
        <v>0</v>
      </c>
      <c r="AW68" s="141">
        <f t="shared" si="21"/>
        <v>0</v>
      </c>
      <c r="AX68" s="143"/>
      <c r="AY68" s="143"/>
      <c r="AZ68" s="141">
        <v>0</v>
      </c>
      <c r="BA68" s="141">
        <v>0</v>
      </c>
      <c r="BB68" s="141">
        <f t="shared" si="22"/>
        <v>0</v>
      </c>
      <c r="BC68" s="141">
        <v>0</v>
      </c>
      <c r="BD68" s="141">
        <v>0</v>
      </c>
      <c r="BE68" s="141">
        <f t="shared" si="23"/>
        <v>0</v>
      </c>
    </row>
    <row r="69" spans="1:57" ht="12" customHeight="1">
      <c r="A69" s="142" t="s">
        <v>89</v>
      </c>
      <c r="B69" s="140" t="s">
        <v>387</v>
      </c>
      <c r="C69" s="142" t="s">
        <v>457</v>
      </c>
      <c r="D69" s="141">
        <f t="shared" si="6"/>
        <v>0</v>
      </c>
      <c r="E69" s="141">
        <f t="shared" si="7"/>
        <v>178138</v>
      </c>
      <c r="F69" s="141">
        <f t="shared" si="8"/>
        <v>178138</v>
      </c>
      <c r="G69" s="141">
        <f t="shared" si="9"/>
        <v>0</v>
      </c>
      <c r="H69" s="141">
        <f t="shared" si="10"/>
        <v>38967</v>
      </c>
      <c r="I69" s="141">
        <f t="shared" si="11"/>
        <v>38967</v>
      </c>
      <c r="J69" s="143" t="s">
        <v>485</v>
      </c>
      <c r="K69" s="143" t="s">
        <v>508</v>
      </c>
      <c r="L69" s="141">
        <v>0</v>
      </c>
      <c r="M69" s="141">
        <v>178138</v>
      </c>
      <c r="N69" s="141">
        <f t="shared" si="12"/>
        <v>178138</v>
      </c>
      <c r="O69" s="141">
        <v>0</v>
      </c>
      <c r="P69" s="141">
        <v>38967</v>
      </c>
      <c r="Q69" s="141">
        <f t="shared" si="13"/>
        <v>38967</v>
      </c>
      <c r="R69" s="143"/>
      <c r="S69" s="143"/>
      <c r="T69" s="141">
        <v>0</v>
      </c>
      <c r="U69" s="141">
        <v>0</v>
      </c>
      <c r="V69" s="141">
        <f t="shared" si="14"/>
        <v>0</v>
      </c>
      <c r="W69" s="141">
        <v>0</v>
      </c>
      <c r="X69" s="141">
        <v>0</v>
      </c>
      <c r="Y69" s="141">
        <f t="shared" si="15"/>
        <v>0</v>
      </c>
      <c r="Z69" s="143"/>
      <c r="AA69" s="141"/>
      <c r="AB69" s="141">
        <v>0</v>
      </c>
      <c r="AC69" s="141">
        <v>0</v>
      </c>
      <c r="AD69" s="141">
        <f t="shared" si="16"/>
        <v>0</v>
      </c>
      <c r="AE69" s="141">
        <v>0</v>
      </c>
      <c r="AF69" s="141">
        <v>0</v>
      </c>
      <c r="AG69" s="141">
        <f t="shared" si="17"/>
        <v>0</v>
      </c>
      <c r="AH69" s="143"/>
      <c r="AI69" s="143"/>
      <c r="AJ69" s="141">
        <v>0</v>
      </c>
      <c r="AK69" s="141">
        <v>0</v>
      </c>
      <c r="AL69" s="141">
        <f t="shared" si="18"/>
        <v>0</v>
      </c>
      <c r="AM69" s="141">
        <v>0</v>
      </c>
      <c r="AN69" s="141">
        <v>0</v>
      </c>
      <c r="AO69" s="141">
        <f t="shared" si="19"/>
        <v>0</v>
      </c>
      <c r="AP69" s="143"/>
      <c r="AQ69" s="143"/>
      <c r="AR69" s="141">
        <v>0</v>
      </c>
      <c r="AS69" s="141">
        <v>0</v>
      </c>
      <c r="AT69" s="141">
        <f t="shared" si="20"/>
        <v>0</v>
      </c>
      <c r="AU69" s="141">
        <v>0</v>
      </c>
      <c r="AV69" s="141">
        <v>0</v>
      </c>
      <c r="AW69" s="141">
        <f t="shared" si="21"/>
        <v>0</v>
      </c>
      <c r="AX69" s="143"/>
      <c r="AY69" s="143"/>
      <c r="AZ69" s="141">
        <v>0</v>
      </c>
      <c r="BA69" s="141">
        <v>0</v>
      </c>
      <c r="BB69" s="141">
        <f t="shared" si="22"/>
        <v>0</v>
      </c>
      <c r="BC69" s="141">
        <v>0</v>
      </c>
      <c r="BD69" s="141">
        <v>0</v>
      </c>
      <c r="BE69" s="141">
        <f t="shared" si="23"/>
        <v>0</v>
      </c>
    </row>
    <row r="70" spans="1:57" ht="12" customHeight="1">
      <c r="A70" s="142" t="s">
        <v>89</v>
      </c>
      <c r="B70" s="140" t="s">
        <v>388</v>
      </c>
      <c r="C70" s="142" t="s">
        <v>458</v>
      </c>
      <c r="D70" s="141">
        <f t="shared" si="6"/>
        <v>0</v>
      </c>
      <c r="E70" s="141">
        <f t="shared" si="7"/>
        <v>192983</v>
      </c>
      <c r="F70" s="141">
        <f t="shared" si="8"/>
        <v>192983</v>
      </c>
      <c r="G70" s="141">
        <f t="shared" si="9"/>
        <v>0</v>
      </c>
      <c r="H70" s="141">
        <f t="shared" si="10"/>
        <v>42498</v>
      </c>
      <c r="I70" s="141">
        <f t="shared" si="11"/>
        <v>42498</v>
      </c>
      <c r="J70" s="143" t="s">
        <v>485</v>
      </c>
      <c r="K70" s="143" t="s">
        <v>508</v>
      </c>
      <c r="L70" s="141">
        <v>0</v>
      </c>
      <c r="M70" s="141">
        <v>192983</v>
      </c>
      <c r="N70" s="141">
        <f t="shared" si="12"/>
        <v>192983</v>
      </c>
      <c r="O70" s="141">
        <v>0</v>
      </c>
      <c r="P70" s="141">
        <v>42498</v>
      </c>
      <c r="Q70" s="141">
        <f t="shared" si="13"/>
        <v>42498</v>
      </c>
      <c r="R70" s="143"/>
      <c r="S70" s="143"/>
      <c r="T70" s="141">
        <v>0</v>
      </c>
      <c r="U70" s="141">
        <v>0</v>
      </c>
      <c r="V70" s="141">
        <f t="shared" si="14"/>
        <v>0</v>
      </c>
      <c r="W70" s="141">
        <v>0</v>
      </c>
      <c r="X70" s="141">
        <v>0</v>
      </c>
      <c r="Y70" s="141">
        <f t="shared" si="15"/>
        <v>0</v>
      </c>
      <c r="Z70" s="143"/>
      <c r="AA70" s="141"/>
      <c r="AB70" s="141">
        <v>0</v>
      </c>
      <c r="AC70" s="141">
        <v>0</v>
      </c>
      <c r="AD70" s="141">
        <f t="shared" si="16"/>
        <v>0</v>
      </c>
      <c r="AE70" s="141">
        <v>0</v>
      </c>
      <c r="AF70" s="141">
        <v>0</v>
      </c>
      <c r="AG70" s="141">
        <f t="shared" si="17"/>
        <v>0</v>
      </c>
      <c r="AH70" s="143"/>
      <c r="AI70" s="143"/>
      <c r="AJ70" s="141">
        <v>0</v>
      </c>
      <c r="AK70" s="141">
        <v>0</v>
      </c>
      <c r="AL70" s="141">
        <f t="shared" si="18"/>
        <v>0</v>
      </c>
      <c r="AM70" s="141">
        <v>0</v>
      </c>
      <c r="AN70" s="141">
        <v>0</v>
      </c>
      <c r="AO70" s="141">
        <f t="shared" si="19"/>
        <v>0</v>
      </c>
      <c r="AP70" s="143"/>
      <c r="AQ70" s="143"/>
      <c r="AR70" s="141">
        <v>0</v>
      </c>
      <c r="AS70" s="141">
        <v>0</v>
      </c>
      <c r="AT70" s="141">
        <f t="shared" si="20"/>
        <v>0</v>
      </c>
      <c r="AU70" s="141">
        <v>0</v>
      </c>
      <c r="AV70" s="141">
        <v>0</v>
      </c>
      <c r="AW70" s="141">
        <f t="shared" si="21"/>
        <v>0</v>
      </c>
      <c r="AX70" s="143"/>
      <c r="AY70" s="143"/>
      <c r="AZ70" s="141">
        <v>0</v>
      </c>
      <c r="BA70" s="141">
        <v>0</v>
      </c>
      <c r="BB70" s="141">
        <f t="shared" si="22"/>
        <v>0</v>
      </c>
      <c r="BC70" s="141">
        <v>0</v>
      </c>
      <c r="BD70" s="141">
        <v>0</v>
      </c>
      <c r="BE70" s="141">
        <f t="shared" si="23"/>
        <v>0</v>
      </c>
    </row>
    <row r="71" spans="1:57" ht="12" customHeight="1">
      <c r="A71" s="142" t="s">
        <v>89</v>
      </c>
      <c r="B71" s="140" t="s">
        <v>389</v>
      </c>
      <c r="C71" s="142" t="s">
        <v>459</v>
      </c>
      <c r="D71" s="141">
        <f t="shared" si="6"/>
        <v>0</v>
      </c>
      <c r="E71" s="141">
        <f t="shared" si="7"/>
        <v>475133</v>
      </c>
      <c r="F71" s="141">
        <f t="shared" si="8"/>
        <v>475133</v>
      </c>
      <c r="G71" s="141">
        <f t="shared" si="9"/>
        <v>0</v>
      </c>
      <c r="H71" s="141">
        <f t="shared" si="10"/>
        <v>66267</v>
      </c>
      <c r="I71" s="141">
        <f t="shared" si="11"/>
        <v>66267</v>
      </c>
      <c r="J71" s="143" t="s">
        <v>469</v>
      </c>
      <c r="K71" s="143" t="s">
        <v>492</v>
      </c>
      <c r="L71" s="141">
        <v>0</v>
      </c>
      <c r="M71" s="141">
        <v>475133</v>
      </c>
      <c r="N71" s="141">
        <f t="shared" si="12"/>
        <v>475133</v>
      </c>
      <c r="O71" s="141">
        <v>0</v>
      </c>
      <c r="P71" s="141">
        <v>66267</v>
      </c>
      <c r="Q71" s="141">
        <f t="shared" si="13"/>
        <v>66267</v>
      </c>
      <c r="R71" s="143"/>
      <c r="S71" s="143"/>
      <c r="T71" s="141">
        <v>0</v>
      </c>
      <c r="U71" s="141">
        <v>0</v>
      </c>
      <c r="V71" s="141">
        <f t="shared" si="14"/>
        <v>0</v>
      </c>
      <c r="W71" s="141">
        <v>0</v>
      </c>
      <c r="X71" s="141">
        <v>0</v>
      </c>
      <c r="Y71" s="141">
        <f t="shared" si="15"/>
        <v>0</v>
      </c>
      <c r="Z71" s="143"/>
      <c r="AA71" s="141"/>
      <c r="AB71" s="141">
        <v>0</v>
      </c>
      <c r="AC71" s="141">
        <v>0</v>
      </c>
      <c r="AD71" s="141">
        <f t="shared" si="16"/>
        <v>0</v>
      </c>
      <c r="AE71" s="141">
        <v>0</v>
      </c>
      <c r="AF71" s="141">
        <v>0</v>
      </c>
      <c r="AG71" s="141">
        <f t="shared" si="17"/>
        <v>0</v>
      </c>
      <c r="AH71" s="143"/>
      <c r="AI71" s="143"/>
      <c r="AJ71" s="141">
        <v>0</v>
      </c>
      <c r="AK71" s="141">
        <v>0</v>
      </c>
      <c r="AL71" s="141">
        <f t="shared" si="18"/>
        <v>0</v>
      </c>
      <c r="AM71" s="141">
        <v>0</v>
      </c>
      <c r="AN71" s="141">
        <v>0</v>
      </c>
      <c r="AO71" s="141">
        <f t="shared" si="19"/>
        <v>0</v>
      </c>
      <c r="AP71" s="143"/>
      <c r="AQ71" s="143"/>
      <c r="AR71" s="141">
        <v>0</v>
      </c>
      <c r="AS71" s="141">
        <v>0</v>
      </c>
      <c r="AT71" s="141">
        <f t="shared" si="20"/>
        <v>0</v>
      </c>
      <c r="AU71" s="141">
        <v>0</v>
      </c>
      <c r="AV71" s="141">
        <v>0</v>
      </c>
      <c r="AW71" s="141">
        <f t="shared" si="21"/>
        <v>0</v>
      </c>
      <c r="AX71" s="143"/>
      <c r="AY71" s="143"/>
      <c r="AZ71" s="141">
        <v>0</v>
      </c>
      <c r="BA71" s="141">
        <v>0</v>
      </c>
      <c r="BB71" s="141">
        <f t="shared" si="22"/>
        <v>0</v>
      </c>
      <c r="BC71" s="141">
        <v>0</v>
      </c>
      <c r="BD71" s="141">
        <v>0</v>
      </c>
      <c r="BE71" s="141">
        <f t="shared" si="23"/>
        <v>0</v>
      </c>
    </row>
    <row r="72" spans="1:57" ht="12" customHeight="1">
      <c r="A72" s="142" t="s">
        <v>89</v>
      </c>
      <c r="B72" s="140" t="s">
        <v>390</v>
      </c>
      <c r="C72" s="142" t="s">
        <v>460</v>
      </c>
      <c r="D72" s="141">
        <f t="shared" si="6"/>
        <v>11299</v>
      </c>
      <c r="E72" s="141">
        <f t="shared" si="7"/>
        <v>318910</v>
      </c>
      <c r="F72" s="141">
        <f t="shared" si="8"/>
        <v>330209</v>
      </c>
      <c r="G72" s="141">
        <f t="shared" si="9"/>
        <v>0</v>
      </c>
      <c r="H72" s="141">
        <f t="shared" si="10"/>
        <v>74976</v>
      </c>
      <c r="I72" s="141">
        <f t="shared" si="11"/>
        <v>74976</v>
      </c>
      <c r="J72" s="143" t="s">
        <v>468</v>
      </c>
      <c r="K72" s="143" t="s">
        <v>491</v>
      </c>
      <c r="L72" s="141">
        <v>11299</v>
      </c>
      <c r="M72" s="141">
        <v>318910</v>
      </c>
      <c r="N72" s="141">
        <f t="shared" si="12"/>
        <v>330209</v>
      </c>
      <c r="O72" s="141">
        <v>0</v>
      </c>
      <c r="P72" s="141">
        <v>74976</v>
      </c>
      <c r="Q72" s="141">
        <f t="shared" si="13"/>
        <v>74976</v>
      </c>
      <c r="R72" s="143"/>
      <c r="S72" s="143"/>
      <c r="T72" s="141">
        <v>0</v>
      </c>
      <c r="U72" s="141">
        <v>0</v>
      </c>
      <c r="V72" s="141">
        <f t="shared" si="14"/>
        <v>0</v>
      </c>
      <c r="W72" s="141">
        <v>0</v>
      </c>
      <c r="X72" s="141">
        <v>0</v>
      </c>
      <c r="Y72" s="141">
        <f t="shared" si="15"/>
        <v>0</v>
      </c>
      <c r="Z72" s="143"/>
      <c r="AA72" s="141"/>
      <c r="AB72" s="141">
        <v>0</v>
      </c>
      <c r="AC72" s="141">
        <v>0</v>
      </c>
      <c r="AD72" s="141">
        <f t="shared" si="16"/>
        <v>0</v>
      </c>
      <c r="AE72" s="141">
        <v>0</v>
      </c>
      <c r="AF72" s="141">
        <v>0</v>
      </c>
      <c r="AG72" s="141">
        <f t="shared" si="17"/>
        <v>0</v>
      </c>
      <c r="AH72" s="143"/>
      <c r="AI72" s="143"/>
      <c r="AJ72" s="141">
        <v>0</v>
      </c>
      <c r="AK72" s="141">
        <v>0</v>
      </c>
      <c r="AL72" s="141">
        <f t="shared" si="18"/>
        <v>0</v>
      </c>
      <c r="AM72" s="141">
        <v>0</v>
      </c>
      <c r="AN72" s="141">
        <v>0</v>
      </c>
      <c r="AO72" s="141">
        <f t="shared" si="19"/>
        <v>0</v>
      </c>
      <c r="AP72" s="143"/>
      <c r="AQ72" s="143"/>
      <c r="AR72" s="141">
        <v>0</v>
      </c>
      <c r="AS72" s="141">
        <v>0</v>
      </c>
      <c r="AT72" s="141">
        <f t="shared" si="20"/>
        <v>0</v>
      </c>
      <c r="AU72" s="141">
        <v>0</v>
      </c>
      <c r="AV72" s="141">
        <v>0</v>
      </c>
      <c r="AW72" s="141">
        <f t="shared" si="21"/>
        <v>0</v>
      </c>
      <c r="AX72" s="143"/>
      <c r="AY72" s="143"/>
      <c r="AZ72" s="141">
        <v>0</v>
      </c>
      <c r="BA72" s="141">
        <v>0</v>
      </c>
      <c r="BB72" s="141">
        <f t="shared" si="22"/>
        <v>0</v>
      </c>
      <c r="BC72" s="141">
        <v>0</v>
      </c>
      <c r="BD72" s="141">
        <v>0</v>
      </c>
      <c r="BE72" s="141">
        <f t="shared" si="23"/>
        <v>0</v>
      </c>
    </row>
    <row r="73" spans="1:57" ht="12" customHeight="1">
      <c r="A73" s="142" t="s">
        <v>89</v>
      </c>
      <c r="B73" s="140" t="s">
        <v>391</v>
      </c>
      <c r="C73" s="142" t="s">
        <v>461</v>
      </c>
      <c r="D73" s="141">
        <f aca="true" t="shared" si="24" ref="D73:E77">SUM(L73,T73,AB73,AJ73,AR73,AZ73)</f>
        <v>0</v>
      </c>
      <c r="E73" s="141">
        <f t="shared" si="24"/>
        <v>0</v>
      </c>
      <c r="F73" s="141">
        <f>SUM(D73:E73)</f>
        <v>0</v>
      </c>
      <c r="G73" s="141">
        <f aca="true" t="shared" si="25" ref="G73:H77">SUM(O73,W73,AE73,AM73,AU73,BC73)</f>
        <v>0</v>
      </c>
      <c r="H73" s="141">
        <f t="shared" si="25"/>
        <v>57198</v>
      </c>
      <c r="I73" s="141">
        <f>SUM(G73:H73)</f>
        <v>57198</v>
      </c>
      <c r="J73" s="143" t="s">
        <v>476</v>
      </c>
      <c r="K73" s="143" t="s">
        <v>499</v>
      </c>
      <c r="L73" s="141">
        <v>0</v>
      </c>
      <c r="M73" s="141">
        <v>0</v>
      </c>
      <c r="N73" s="141">
        <f>SUM(L73,+M73)</f>
        <v>0</v>
      </c>
      <c r="O73" s="141">
        <v>0</v>
      </c>
      <c r="P73" s="141">
        <v>57198</v>
      </c>
      <c r="Q73" s="141">
        <f>SUM(O73,+P73)</f>
        <v>57198</v>
      </c>
      <c r="R73" s="143"/>
      <c r="S73" s="143"/>
      <c r="T73" s="141">
        <v>0</v>
      </c>
      <c r="U73" s="141">
        <v>0</v>
      </c>
      <c r="V73" s="141">
        <f>+SUM(T73,U73)</f>
        <v>0</v>
      </c>
      <c r="W73" s="141">
        <v>0</v>
      </c>
      <c r="X73" s="141">
        <v>0</v>
      </c>
      <c r="Y73" s="141">
        <f>+SUM(W73,X73)</f>
        <v>0</v>
      </c>
      <c r="Z73" s="143"/>
      <c r="AA73" s="141"/>
      <c r="AB73" s="141">
        <v>0</v>
      </c>
      <c r="AC73" s="141">
        <v>0</v>
      </c>
      <c r="AD73" s="141">
        <f>+SUM(AB73,AC73)</f>
        <v>0</v>
      </c>
      <c r="AE73" s="141">
        <v>0</v>
      </c>
      <c r="AF73" s="141">
        <v>0</v>
      </c>
      <c r="AG73" s="141">
        <f>SUM(AE73,+AF73)</f>
        <v>0</v>
      </c>
      <c r="AH73" s="143"/>
      <c r="AI73" s="143"/>
      <c r="AJ73" s="141">
        <v>0</v>
      </c>
      <c r="AK73" s="141">
        <v>0</v>
      </c>
      <c r="AL73" s="141">
        <f>SUM(AJ73,+AK73)</f>
        <v>0</v>
      </c>
      <c r="AM73" s="141">
        <v>0</v>
      </c>
      <c r="AN73" s="141">
        <v>0</v>
      </c>
      <c r="AO73" s="141">
        <f>SUM(AM73,+AN73)</f>
        <v>0</v>
      </c>
      <c r="AP73" s="143"/>
      <c r="AQ73" s="143"/>
      <c r="AR73" s="141">
        <v>0</v>
      </c>
      <c r="AS73" s="141">
        <v>0</v>
      </c>
      <c r="AT73" s="141">
        <f>SUM(AR73,+AS73)</f>
        <v>0</v>
      </c>
      <c r="AU73" s="141">
        <v>0</v>
      </c>
      <c r="AV73" s="141">
        <v>0</v>
      </c>
      <c r="AW73" s="141">
        <f>SUM(AU73,+AV73)</f>
        <v>0</v>
      </c>
      <c r="AX73" s="143"/>
      <c r="AY73" s="143"/>
      <c r="AZ73" s="141">
        <v>0</v>
      </c>
      <c r="BA73" s="141">
        <v>0</v>
      </c>
      <c r="BB73" s="141">
        <f>SUM(AZ73,BA73)</f>
        <v>0</v>
      </c>
      <c r="BC73" s="141">
        <v>0</v>
      </c>
      <c r="BD73" s="141">
        <v>0</v>
      </c>
      <c r="BE73" s="141">
        <f>SUM(BC73,+BD73)</f>
        <v>0</v>
      </c>
    </row>
    <row r="74" spans="1:57" ht="12" customHeight="1">
      <c r="A74" s="142" t="s">
        <v>89</v>
      </c>
      <c r="B74" s="140" t="s">
        <v>392</v>
      </c>
      <c r="C74" s="142" t="s">
        <v>462</v>
      </c>
      <c r="D74" s="141">
        <f t="shared" si="24"/>
        <v>0</v>
      </c>
      <c r="E74" s="141">
        <f t="shared" si="24"/>
        <v>383453</v>
      </c>
      <c r="F74" s="141">
        <f>SUM(D74:E74)</f>
        <v>383453</v>
      </c>
      <c r="G74" s="141">
        <f t="shared" si="25"/>
        <v>0</v>
      </c>
      <c r="H74" s="141">
        <f t="shared" si="25"/>
        <v>96243</v>
      </c>
      <c r="I74" s="141">
        <f>SUM(G74:H74)</f>
        <v>96243</v>
      </c>
      <c r="J74" s="143" t="s">
        <v>471</v>
      </c>
      <c r="K74" s="143" t="s">
        <v>494</v>
      </c>
      <c r="L74" s="141">
        <v>0</v>
      </c>
      <c r="M74" s="141">
        <v>383453</v>
      </c>
      <c r="N74" s="141">
        <f>SUM(L74,+M74)</f>
        <v>383453</v>
      </c>
      <c r="O74" s="141">
        <v>0</v>
      </c>
      <c r="P74" s="141">
        <v>96243</v>
      </c>
      <c r="Q74" s="141">
        <f>SUM(O74,+P74)</f>
        <v>96243</v>
      </c>
      <c r="R74" s="143"/>
      <c r="S74" s="143"/>
      <c r="T74" s="141">
        <v>0</v>
      </c>
      <c r="U74" s="141">
        <v>0</v>
      </c>
      <c r="V74" s="141">
        <f>+SUM(T74,U74)</f>
        <v>0</v>
      </c>
      <c r="W74" s="141">
        <v>0</v>
      </c>
      <c r="X74" s="141">
        <v>0</v>
      </c>
      <c r="Y74" s="141">
        <f>+SUM(W74,X74)</f>
        <v>0</v>
      </c>
      <c r="Z74" s="143"/>
      <c r="AA74" s="141"/>
      <c r="AB74" s="141">
        <v>0</v>
      </c>
      <c r="AC74" s="141">
        <v>0</v>
      </c>
      <c r="AD74" s="141">
        <f>+SUM(AB74,AC74)</f>
        <v>0</v>
      </c>
      <c r="AE74" s="141">
        <v>0</v>
      </c>
      <c r="AF74" s="141">
        <v>0</v>
      </c>
      <c r="AG74" s="141">
        <f>SUM(AE74,+AF74)</f>
        <v>0</v>
      </c>
      <c r="AH74" s="143"/>
      <c r="AI74" s="143"/>
      <c r="AJ74" s="141">
        <v>0</v>
      </c>
      <c r="AK74" s="141">
        <v>0</v>
      </c>
      <c r="AL74" s="141">
        <f>SUM(AJ74,+AK74)</f>
        <v>0</v>
      </c>
      <c r="AM74" s="141">
        <v>0</v>
      </c>
      <c r="AN74" s="141">
        <v>0</v>
      </c>
      <c r="AO74" s="141">
        <f>SUM(AM74,+AN74)</f>
        <v>0</v>
      </c>
      <c r="AP74" s="143"/>
      <c r="AQ74" s="143"/>
      <c r="AR74" s="141">
        <v>0</v>
      </c>
      <c r="AS74" s="141">
        <v>0</v>
      </c>
      <c r="AT74" s="141">
        <f>SUM(AR74,+AS74)</f>
        <v>0</v>
      </c>
      <c r="AU74" s="141">
        <v>0</v>
      </c>
      <c r="AV74" s="141">
        <v>0</v>
      </c>
      <c r="AW74" s="141">
        <f>SUM(AU74,+AV74)</f>
        <v>0</v>
      </c>
      <c r="AX74" s="143"/>
      <c r="AY74" s="143"/>
      <c r="AZ74" s="141">
        <v>0</v>
      </c>
      <c r="BA74" s="141">
        <v>0</v>
      </c>
      <c r="BB74" s="141">
        <f>SUM(AZ74,BA74)</f>
        <v>0</v>
      </c>
      <c r="BC74" s="141">
        <v>0</v>
      </c>
      <c r="BD74" s="141">
        <v>0</v>
      </c>
      <c r="BE74" s="141">
        <f>SUM(BC74,+BD74)</f>
        <v>0</v>
      </c>
    </row>
    <row r="75" spans="1:57" ht="12" customHeight="1">
      <c r="A75" s="142" t="s">
        <v>89</v>
      </c>
      <c r="B75" s="140" t="s">
        <v>393</v>
      </c>
      <c r="C75" s="142" t="s">
        <v>463</v>
      </c>
      <c r="D75" s="141">
        <f t="shared" si="24"/>
        <v>0</v>
      </c>
      <c r="E75" s="141">
        <f t="shared" si="24"/>
        <v>595609</v>
      </c>
      <c r="F75" s="141">
        <f>SUM(D75:E75)</f>
        <v>595609</v>
      </c>
      <c r="G75" s="141">
        <f t="shared" si="25"/>
        <v>0</v>
      </c>
      <c r="H75" s="141">
        <f t="shared" si="25"/>
        <v>149492</v>
      </c>
      <c r="I75" s="141">
        <f>SUM(G75:H75)</f>
        <v>149492</v>
      </c>
      <c r="J75" s="143" t="s">
        <v>471</v>
      </c>
      <c r="K75" s="143" t="s">
        <v>494</v>
      </c>
      <c r="L75" s="141">
        <v>0</v>
      </c>
      <c r="M75" s="141">
        <v>595609</v>
      </c>
      <c r="N75" s="141">
        <f>SUM(L75,+M75)</f>
        <v>595609</v>
      </c>
      <c r="O75" s="141">
        <v>0</v>
      </c>
      <c r="P75" s="141">
        <v>149492</v>
      </c>
      <c r="Q75" s="141">
        <f>SUM(O75,+P75)</f>
        <v>149492</v>
      </c>
      <c r="R75" s="143"/>
      <c r="S75" s="143"/>
      <c r="T75" s="141">
        <v>0</v>
      </c>
      <c r="U75" s="141">
        <v>0</v>
      </c>
      <c r="V75" s="141">
        <f>+SUM(T75,U75)</f>
        <v>0</v>
      </c>
      <c r="W75" s="141">
        <v>0</v>
      </c>
      <c r="X75" s="141">
        <v>0</v>
      </c>
      <c r="Y75" s="141">
        <f>+SUM(W75,X75)</f>
        <v>0</v>
      </c>
      <c r="Z75" s="143"/>
      <c r="AA75" s="141"/>
      <c r="AB75" s="141">
        <v>0</v>
      </c>
      <c r="AC75" s="141">
        <v>0</v>
      </c>
      <c r="AD75" s="141">
        <f>+SUM(AB75,AC75)</f>
        <v>0</v>
      </c>
      <c r="AE75" s="141">
        <v>0</v>
      </c>
      <c r="AF75" s="141">
        <v>0</v>
      </c>
      <c r="AG75" s="141">
        <f>SUM(AE75,+AF75)</f>
        <v>0</v>
      </c>
      <c r="AH75" s="143"/>
      <c r="AI75" s="143"/>
      <c r="AJ75" s="141">
        <v>0</v>
      </c>
      <c r="AK75" s="141">
        <v>0</v>
      </c>
      <c r="AL75" s="141">
        <f>SUM(AJ75,+AK75)</f>
        <v>0</v>
      </c>
      <c r="AM75" s="141">
        <v>0</v>
      </c>
      <c r="AN75" s="141">
        <v>0</v>
      </c>
      <c r="AO75" s="141">
        <f>SUM(AM75,+AN75)</f>
        <v>0</v>
      </c>
      <c r="AP75" s="143"/>
      <c r="AQ75" s="143"/>
      <c r="AR75" s="141">
        <v>0</v>
      </c>
      <c r="AS75" s="141">
        <v>0</v>
      </c>
      <c r="AT75" s="141">
        <f>SUM(AR75,+AS75)</f>
        <v>0</v>
      </c>
      <c r="AU75" s="141">
        <v>0</v>
      </c>
      <c r="AV75" s="141">
        <v>0</v>
      </c>
      <c r="AW75" s="141">
        <f>SUM(AU75,+AV75)</f>
        <v>0</v>
      </c>
      <c r="AX75" s="143"/>
      <c r="AY75" s="143"/>
      <c r="AZ75" s="141">
        <v>0</v>
      </c>
      <c r="BA75" s="141">
        <v>0</v>
      </c>
      <c r="BB75" s="141">
        <f>SUM(AZ75,BA75)</f>
        <v>0</v>
      </c>
      <c r="BC75" s="141">
        <v>0</v>
      </c>
      <c r="BD75" s="141">
        <v>0</v>
      </c>
      <c r="BE75" s="141">
        <f>SUM(BC75,+BD75)</f>
        <v>0</v>
      </c>
    </row>
    <row r="76" spans="1:57" ht="12" customHeight="1">
      <c r="A76" s="142" t="s">
        <v>89</v>
      </c>
      <c r="B76" s="140" t="s">
        <v>394</v>
      </c>
      <c r="C76" s="142" t="s">
        <v>464</v>
      </c>
      <c r="D76" s="141">
        <f t="shared" si="24"/>
        <v>0</v>
      </c>
      <c r="E76" s="141">
        <f t="shared" si="24"/>
        <v>0</v>
      </c>
      <c r="F76" s="141">
        <f>SUM(D76:E76)</f>
        <v>0</v>
      </c>
      <c r="G76" s="141">
        <f t="shared" si="25"/>
        <v>0</v>
      </c>
      <c r="H76" s="141">
        <f t="shared" si="25"/>
        <v>0</v>
      </c>
      <c r="I76" s="141">
        <f>SUM(G76:H76)</f>
        <v>0</v>
      </c>
      <c r="J76" s="143"/>
      <c r="K76" s="143"/>
      <c r="L76" s="141">
        <v>0</v>
      </c>
      <c r="M76" s="141">
        <v>0</v>
      </c>
      <c r="N76" s="141">
        <f>SUM(L76,+M76)</f>
        <v>0</v>
      </c>
      <c r="O76" s="141">
        <v>0</v>
      </c>
      <c r="P76" s="141">
        <v>0</v>
      </c>
      <c r="Q76" s="141">
        <f>SUM(O76,+P76)</f>
        <v>0</v>
      </c>
      <c r="R76" s="143"/>
      <c r="S76" s="143"/>
      <c r="T76" s="141">
        <v>0</v>
      </c>
      <c r="U76" s="141">
        <v>0</v>
      </c>
      <c r="V76" s="141">
        <f>+SUM(T76,U76)</f>
        <v>0</v>
      </c>
      <c r="W76" s="141">
        <v>0</v>
      </c>
      <c r="X76" s="141">
        <v>0</v>
      </c>
      <c r="Y76" s="141">
        <f>+SUM(W76,X76)</f>
        <v>0</v>
      </c>
      <c r="Z76" s="143"/>
      <c r="AA76" s="141"/>
      <c r="AB76" s="141">
        <v>0</v>
      </c>
      <c r="AC76" s="141">
        <v>0</v>
      </c>
      <c r="AD76" s="141">
        <f>+SUM(AB76,AC76)</f>
        <v>0</v>
      </c>
      <c r="AE76" s="141">
        <v>0</v>
      </c>
      <c r="AF76" s="141">
        <v>0</v>
      </c>
      <c r="AG76" s="141">
        <f>SUM(AE76,+AF76)</f>
        <v>0</v>
      </c>
      <c r="AH76" s="143"/>
      <c r="AI76" s="143"/>
      <c r="AJ76" s="141">
        <v>0</v>
      </c>
      <c r="AK76" s="141">
        <v>0</v>
      </c>
      <c r="AL76" s="141">
        <f>SUM(AJ76,+AK76)</f>
        <v>0</v>
      </c>
      <c r="AM76" s="141">
        <v>0</v>
      </c>
      <c r="AN76" s="141">
        <v>0</v>
      </c>
      <c r="AO76" s="141">
        <f>SUM(AM76,+AN76)</f>
        <v>0</v>
      </c>
      <c r="AP76" s="143"/>
      <c r="AQ76" s="143"/>
      <c r="AR76" s="141">
        <v>0</v>
      </c>
      <c r="AS76" s="141">
        <v>0</v>
      </c>
      <c r="AT76" s="141">
        <f>SUM(AR76,+AS76)</f>
        <v>0</v>
      </c>
      <c r="AU76" s="141">
        <v>0</v>
      </c>
      <c r="AV76" s="141">
        <v>0</v>
      </c>
      <c r="AW76" s="141">
        <f>SUM(AU76,+AV76)</f>
        <v>0</v>
      </c>
      <c r="AX76" s="143"/>
      <c r="AY76" s="143"/>
      <c r="AZ76" s="141">
        <v>0</v>
      </c>
      <c r="BA76" s="141">
        <v>0</v>
      </c>
      <c r="BB76" s="141">
        <f>SUM(AZ76,BA76)</f>
        <v>0</v>
      </c>
      <c r="BC76" s="141">
        <v>0</v>
      </c>
      <c r="BD76" s="141">
        <v>0</v>
      </c>
      <c r="BE76" s="141">
        <f>SUM(BC76,+BD76)</f>
        <v>0</v>
      </c>
    </row>
    <row r="77" spans="1:57" ht="12" customHeight="1">
      <c r="A77" s="142" t="s">
        <v>89</v>
      </c>
      <c r="B77" s="140" t="s">
        <v>395</v>
      </c>
      <c r="C77" s="142" t="s">
        <v>465</v>
      </c>
      <c r="D77" s="141">
        <f t="shared" si="24"/>
        <v>19056</v>
      </c>
      <c r="E77" s="141">
        <f t="shared" si="24"/>
        <v>255213</v>
      </c>
      <c r="F77" s="141">
        <f>SUM(D77:E77)</f>
        <v>274269</v>
      </c>
      <c r="G77" s="141">
        <f t="shared" si="25"/>
        <v>0</v>
      </c>
      <c r="H77" s="141">
        <f t="shared" si="25"/>
        <v>32920</v>
      </c>
      <c r="I77" s="141">
        <f>SUM(G77:H77)</f>
        <v>32920</v>
      </c>
      <c r="J77" s="143" t="s">
        <v>481</v>
      </c>
      <c r="K77" s="143" t="s">
        <v>504</v>
      </c>
      <c r="L77" s="141">
        <v>19056</v>
      </c>
      <c r="M77" s="141">
        <v>255213</v>
      </c>
      <c r="N77" s="141">
        <f>SUM(L77,+M77)</f>
        <v>274269</v>
      </c>
      <c r="O77" s="141">
        <v>0</v>
      </c>
      <c r="P77" s="141">
        <v>32920</v>
      </c>
      <c r="Q77" s="141">
        <f>SUM(O77,+P77)</f>
        <v>32920</v>
      </c>
      <c r="R77" s="143"/>
      <c r="S77" s="143"/>
      <c r="T77" s="141">
        <v>0</v>
      </c>
      <c r="U77" s="141">
        <v>0</v>
      </c>
      <c r="V77" s="141">
        <f>+SUM(T77,U77)</f>
        <v>0</v>
      </c>
      <c r="W77" s="141">
        <v>0</v>
      </c>
      <c r="X77" s="141">
        <v>0</v>
      </c>
      <c r="Y77" s="141">
        <f>+SUM(W77,X77)</f>
        <v>0</v>
      </c>
      <c r="Z77" s="143"/>
      <c r="AA77" s="141"/>
      <c r="AB77" s="141">
        <v>0</v>
      </c>
      <c r="AC77" s="141">
        <v>0</v>
      </c>
      <c r="AD77" s="141">
        <f>+SUM(AB77,AC77)</f>
        <v>0</v>
      </c>
      <c r="AE77" s="141">
        <v>0</v>
      </c>
      <c r="AF77" s="141">
        <v>0</v>
      </c>
      <c r="AG77" s="141">
        <f>SUM(AE77,+AF77)</f>
        <v>0</v>
      </c>
      <c r="AH77" s="143"/>
      <c r="AI77" s="143"/>
      <c r="AJ77" s="141">
        <v>0</v>
      </c>
      <c r="AK77" s="141">
        <v>0</v>
      </c>
      <c r="AL77" s="141">
        <f>SUM(AJ77,+AK77)</f>
        <v>0</v>
      </c>
      <c r="AM77" s="141">
        <v>0</v>
      </c>
      <c r="AN77" s="141">
        <v>0</v>
      </c>
      <c r="AO77" s="141">
        <f>SUM(AM77,+AN77)</f>
        <v>0</v>
      </c>
      <c r="AP77" s="143"/>
      <c r="AQ77" s="143"/>
      <c r="AR77" s="141">
        <v>0</v>
      </c>
      <c r="AS77" s="141">
        <v>0</v>
      </c>
      <c r="AT77" s="141">
        <f>SUM(AR77,+AS77)</f>
        <v>0</v>
      </c>
      <c r="AU77" s="141">
        <v>0</v>
      </c>
      <c r="AV77" s="141">
        <v>0</v>
      </c>
      <c r="AW77" s="141">
        <f>SUM(AU77,+AV77)</f>
        <v>0</v>
      </c>
      <c r="AX77" s="143"/>
      <c r="AY77" s="143"/>
      <c r="AZ77" s="141">
        <v>0</v>
      </c>
      <c r="BA77" s="141">
        <v>0</v>
      </c>
      <c r="BB77" s="141">
        <f>SUM(AZ77,BA77)</f>
        <v>0</v>
      </c>
      <c r="BC77" s="141">
        <v>0</v>
      </c>
      <c r="BD77" s="141">
        <v>0</v>
      </c>
      <c r="BE77" s="141">
        <f>SUM(BC77,+BD77)</f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530</v>
      </c>
      <c r="B7" s="140" t="s">
        <v>527</v>
      </c>
      <c r="C7" s="139" t="s">
        <v>529</v>
      </c>
      <c r="D7" s="141">
        <f>SUM(D8:D30)</f>
        <v>19543176</v>
      </c>
      <c r="E7" s="141">
        <f>SUM(E8:E30)</f>
        <v>4360887</v>
      </c>
      <c r="F7" s="144"/>
      <c r="G7" s="143" t="s">
        <v>517</v>
      </c>
      <c r="H7" s="141">
        <f>SUM(H8:H30)</f>
        <v>9043210</v>
      </c>
      <c r="I7" s="141">
        <f>SUM(I8:I30)</f>
        <v>2120739</v>
      </c>
      <c r="J7" s="144"/>
      <c r="K7" s="143" t="s">
        <v>517</v>
      </c>
      <c r="L7" s="141">
        <f>SUM(L8:L30)</f>
        <v>6944749</v>
      </c>
      <c r="M7" s="141">
        <f>SUM(M8:M30)</f>
        <v>1379917</v>
      </c>
      <c r="N7" s="144"/>
      <c r="O7" s="143" t="s">
        <v>517</v>
      </c>
      <c r="P7" s="141">
        <f>SUM(P8:P30)</f>
        <v>2296279</v>
      </c>
      <c r="Q7" s="141">
        <f>SUM(Q8:Q30)</f>
        <v>478687</v>
      </c>
      <c r="R7" s="144"/>
      <c r="S7" s="143" t="s">
        <v>517</v>
      </c>
      <c r="T7" s="141">
        <f>SUM(T8:T30)</f>
        <v>1258938</v>
      </c>
      <c r="U7" s="141">
        <f>SUM(U8:U30)</f>
        <v>381544</v>
      </c>
      <c r="V7" s="144"/>
      <c r="W7" s="143" t="s">
        <v>517</v>
      </c>
      <c r="X7" s="141">
        <f>SUM(X8:X30)</f>
        <v>0</v>
      </c>
      <c r="Y7" s="141">
        <f>SUM(Y8:Y30)</f>
        <v>0</v>
      </c>
      <c r="Z7" s="144"/>
      <c r="AA7" s="143" t="s">
        <v>517</v>
      </c>
      <c r="AB7" s="141">
        <f>SUM(AB8:AB30)</f>
        <v>0</v>
      </c>
      <c r="AC7" s="141">
        <f>SUM(AC8:AC30)</f>
        <v>0</v>
      </c>
      <c r="AD7" s="144"/>
      <c r="AE7" s="143" t="s">
        <v>517</v>
      </c>
      <c r="AF7" s="141">
        <f>SUM(AF8:AF30)</f>
        <v>0</v>
      </c>
      <c r="AG7" s="141">
        <f>SUM(AG8:AG30)</f>
        <v>0</v>
      </c>
      <c r="AH7" s="144"/>
      <c r="AI7" s="143" t="s">
        <v>517</v>
      </c>
      <c r="AJ7" s="141">
        <f>SUM(AJ8:AJ30)</f>
        <v>0</v>
      </c>
      <c r="AK7" s="141">
        <f>SUM(AK8:AK30)</f>
        <v>0</v>
      </c>
      <c r="AL7" s="144"/>
      <c r="AM7" s="143" t="s">
        <v>517</v>
      </c>
      <c r="AN7" s="141">
        <f>SUM(AN8:AN30)</f>
        <v>0</v>
      </c>
      <c r="AO7" s="141">
        <f>SUM(AO8:AO30)</f>
        <v>0</v>
      </c>
      <c r="AP7" s="144"/>
      <c r="AQ7" s="143" t="s">
        <v>517</v>
      </c>
      <c r="AR7" s="141">
        <f>SUM(AR8:AR30)</f>
        <v>0</v>
      </c>
      <c r="AS7" s="141">
        <f>SUM(AS8:AS30)</f>
        <v>0</v>
      </c>
      <c r="AT7" s="144"/>
      <c r="AU7" s="143" t="s">
        <v>517</v>
      </c>
      <c r="AV7" s="141">
        <f>SUM(AV8:AV30)</f>
        <v>0</v>
      </c>
      <c r="AW7" s="141">
        <f>SUM(AW8:AW30)</f>
        <v>0</v>
      </c>
      <c r="AX7" s="144"/>
      <c r="AY7" s="143" t="s">
        <v>517</v>
      </c>
      <c r="AZ7" s="141">
        <f>SUM(AZ8:AZ30)</f>
        <v>0</v>
      </c>
      <c r="BA7" s="141">
        <f>SUM(BA8:BA30)</f>
        <v>0</v>
      </c>
      <c r="BB7" s="144"/>
      <c r="BC7" s="143" t="s">
        <v>517</v>
      </c>
      <c r="BD7" s="141">
        <f>SUM(BD8:BD30)</f>
        <v>0</v>
      </c>
      <c r="BE7" s="141">
        <f>SUM(BE8:BE30)</f>
        <v>0</v>
      </c>
      <c r="BF7" s="144"/>
      <c r="BG7" s="143" t="s">
        <v>517</v>
      </c>
      <c r="BH7" s="141">
        <f>SUM(BH8:BH30)</f>
        <v>0</v>
      </c>
      <c r="BI7" s="141">
        <f>SUM(BI8:BI30)</f>
        <v>0</v>
      </c>
      <c r="BJ7" s="144"/>
      <c r="BK7" s="143" t="s">
        <v>517</v>
      </c>
      <c r="BL7" s="141">
        <f>SUM(BL8:BL30)</f>
        <v>0</v>
      </c>
      <c r="BM7" s="141">
        <f>SUM(BM8:BM30)</f>
        <v>0</v>
      </c>
      <c r="BN7" s="144"/>
      <c r="BO7" s="143" t="s">
        <v>517</v>
      </c>
      <c r="BP7" s="141">
        <f>SUM(BP8:BP30)</f>
        <v>0</v>
      </c>
      <c r="BQ7" s="141">
        <f>SUM(BQ8:BQ30)</f>
        <v>0</v>
      </c>
      <c r="BR7" s="144"/>
      <c r="BS7" s="143" t="s">
        <v>517</v>
      </c>
      <c r="BT7" s="141">
        <f>SUM(BT8:BT30)</f>
        <v>0</v>
      </c>
      <c r="BU7" s="141">
        <f>SUM(BU8:BU30)</f>
        <v>0</v>
      </c>
      <c r="BV7" s="144"/>
      <c r="BW7" s="143" t="s">
        <v>517</v>
      </c>
      <c r="BX7" s="141">
        <f>SUM(BX8:BX30)</f>
        <v>0</v>
      </c>
      <c r="BY7" s="141">
        <f>SUM(BY8:BY30)</f>
        <v>0</v>
      </c>
      <c r="BZ7" s="144"/>
      <c r="CA7" s="143" t="s">
        <v>517</v>
      </c>
      <c r="CB7" s="141">
        <f>SUM(CB8:CB30)</f>
        <v>0</v>
      </c>
      <c r="CC7" s="141">
        <f>SUM(CC8:CC30)</f>
        <v>0</v>
      </c>
      <c r="CD7" s="144"/>
      <c r="CE7" s="143" t="s">
        <v>517</v>
      </c>
      <c r="CF7" s="141">
        <f>SUM(CF8:CF30)</f>
        <v>0</v>
      </c>
      <c r="CG7" s="141">
        <f>SUM(CG8:CG30)</f>
        <v>0</v>
      </c>
      <c r="CH7" s="144"/>
      <c r="CI7" s="143" t="s">
        <v>517</v>
      </c>
      <c r="CJ7" s="141">
        <f>SUM(CJ8:CJ30)</f>
        <v>0</v>
      </c>
      <c r="CK7" s="141">
        <f>SUM(CK8:CK30)</f>
        <v>0</v>
      </c>
      <c r="CL7" s="144"/>
      <c r="CM7" s="143" t="s">
        <v>517</v>
      </c>
      <c r="CN7" s="141">
        <f>SUM(CN8:CN30)</f>
        <v>0</v>
      </c>
      <c r="CO7" s="141">
        <f>SUM(CO8:CO30)</f>
        <v>0</v>
      </c>
      <c r="CP7" s="144"/>
      <c r="CQ7" s="143" t="s">
        <v>517</v>
      </c>
      <c r="CR7" s="141">
        <f>SUM(CR8:CR30)</f>
        <v>0</v>
      </c>
      <c r="CS7" s="141">
        <f>SUM(CS8:CS30)</f>
        <v>0</v>
      </c>
      <c r="CT7" s="144"/>
      <c r="CU7" s="143" t="s">
        <v>517</v>
      </c>
      <c r="CV7" s="141">
        <f>SUM(CV8:CV30)</f>
        <v>0</v>
      </c>
      <c r="CW7" s="141">
        <f>SUM(CW8:CW30)</f>
        <v>0</v>
      </c>
      <c r="CX7" s="144"/>
      <c r="CY7" s="143" t="s">
        <v>517</v>
      </c>
      <c r="CZ7" s="141">
        <f>SUM(CZ8:CZ30)</f>
        <v>0</v>
      </c>
      <c r="DA7" s="141">
        <f>SUM(DA8:DA30)</f>
        <v>0</v>
      </c>
      <c r="DB7" s="144"/>
      <c r="DC7" s="143" t="s">
        <v>517</v>
      </c>
      <c r="DD7" s="141">
        <f>SUM(DD8:DD30)</f>
        <v>0</v>
      </c>
      <c r="DE7" s="141">
        <f>SUM(DE8:DE30)</f>
        <v>0</v>
      </c>
      <c r="DF7" s="144"/>
      <c r="DG7" s="143" t="s">
        <v>517</v>
      </c>
      <c r="DH7" s="141">
        <f>SUM(DH8:DH30)</f>
        <v>0</v>
      </c>
      <c r="DI7" s="141">
        <f>SUM(DI8:DI30)</f>
        <v>0</v>
      </c>
      <c r="DJ7" s="144"/>
      <c r="DK7" s="143" t="s">
        <v>517</v>
      </c>
      <c r="DL7" s="141">
        <f>SUM(DL8:DL30)</f>
        <v>0</v>
      </c>
      <c r="DM7" s="141">
        <f>SUM(DM8:DM30)</f>
        <v>0</v>
      </c>
      <c r="DN7" s="144"/>
      <c r="DO7" s="143" t="s">
        <v>517</v>
      </c>
      <c r="DP7" s="141">
        <f>SUM(DP8:DP30)</f>
        <v>0</v>
      </c>
      <c r="DQ7" s="141">
        <f>SUM(DQ8:DQ30)</f>
        <v>0</v>
      </c>
      <c r="DR7" s="144"/>
      <c r="DS7" s="143" t="s">
        <v>517</v>
      </c>
      <c r="DT7" s="141">
        <f>SUM(DT8:DT30)</f>
        <v>0</v>
      </c>
      <c r="DU7" s="141">
        <f>SUM(DU8:DU30)</f>
        <v>0</v>
      </c>
    </row>
    <row r="8" spans="1:125" ht="12" customHeight="1">
      <c r="A8" s="142" t="s">
        <v>89</v>
      </c>
      <c r="B8" s="140" t="s">
        <v>468</v>
      </c>
      <c r="C8" s="142" t="s">
        <v>491</v>
      </c>
      <c r="D8" s="141">
        <f>SUM(H8,L8,P8,T8,X8,AB8,AF8,AJ8,AN8,AR8,AV8,AZ8,BD8,BH8,BL8,BP8,BT8,BX8,CB8,CF8,CJ8,CN8,CR8,CV8,CZ8,DD8,DH8,DL8,DP8,DT8)</f>
        <v>732754</v>
      </c>
      <c r="E8" s="141">
        <f>SUM(I8,M8,Q8,U8,Y8,AC8,AG8,AK8,AO8,AS8,AW8,BA8,BE8,BI8,BM8,BQ8,BU8,BY8,CC8,CG8,CK8,CO8,CS8,CW8,DA8,DE8,DI8,DM8,DQ8,DU8)</f>
        <v>166376</v>
      </c>
      <c r="F8" s="145">
        <v>11238</v>
      </c>
      <c r="G8" s="143" t="s">
        <v>429</v>
      </c>
      <c r="H8" s="141">
        <v>402545</v>
      </c>
      <c r="I8" s="141">
        <v>91400</v>
      </c>
      <c r="J8" s="145">
        <v>11445</v>
      </c>
      <c r="K8" s="143" t="s">
        <v>460</v>
      </c>
      <c r="L8" s="141">
        <v>330209</v>
      </c>
      <c r="M8" s="141">
        <v>74976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3" t="s">
        <v>518</v>
      </c>
      <c r="Y8" s="143" t="s">
        <v>518</v>
      </c>
      <c r="Z8" s="145"/>
      <c r="AA8" s="143"/>
      <c r="AB8" s="143" t="s">
        <v>518</v>
      </c>
      <c r="AC8" s="143" t="s">
        <v>518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89</v>
      </c>
      <c r="B9" s="140" t="s">
        <v>469</v>
      </c>
      <c r="C9" s="142" t="s">
        <v>492</v>
      </c>
      <c r="D9" s="141">
        <f aca="true" t="shared" si="0" ref="D9:D30">SUM(H9,L9,P9,T9,X9,AB9,AF9,AJ9,AN9,AR9,AV9,AZ9,BD9,BH9,BL9,BP9,BT9,BX9,CB9,CF9,CJ9,CN9,CR9,CV9,CZ9,DD9,DH9,DL9,DP9,DT9)</f>
        <v>1425399</v>
      </c>
      <c r="E9" s="141">
        <f aca="true" t="shared" si="1" ref="E9:E30">SUM(I9,M9,Q9,U9,Y9,AC9,AG9,AK9,AO9,AS9,AW9,BA9,BE9,BI9,BM9,BQ9,BU9,BY9,CC9,CG9,CK9,CO9,CS9,CW9,DA9,DE9,DI9,DM9,DQ9,DU9)</f>
        <v>198801</v>
      </c>
      <c r="F9" s="145">
        <v>11232</v>
      </c>
      <c r="G9" s="143" t="s">
        <v>424</v>
      </c>
      <c r="H9" s="141">
        <v>950266</v>
      </c>
      <c r="I9" s="141">
        <v>132534</v>
      </c>
      <c r="J9" s="145">
        <v>11442</v>
      </c>
      <c r="K9" s="143" t="s">
        <v>459</v>
      </c>
      <c r="L9" s="141">
        <v>475133</v>
      </c>
      <c r="M9" s="141">
        <v>66267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3" t="s">
        <v>518</v>
      </c>
      <c r="Y9" s="143" t="s">
        <v>518</v>
      </c>
      <c r="Z9" s="145"/>
      <c r="AA9" s="143"/>
      <c r="AB9" s="143" t="s">
        <v>518</v>
      </c>
      <c r="AC9" s="143" t="s">
        <v>518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89</v>
      </c>
      <c r="B10" s="140" t="s">
        <v>470</v>
      </c>
      <c r="C10" s="142" t="s">
        <v>493</v>
      </c>
      <c r="D10" s="141">
        <f t="shared" si="0"/>
        <v>0</v>
      </c>
      <c r="E10" s="141">
        <f t="shared" si="1"/>
        <v>100256</v>
      </c>
      <c r="F10" s="145">
        <v>11227</v>
      </c>
      <c r="G10" s="143" t="s">
        <v>419</v>
      </c>
      <c r="H10" s="141">
        <v>0</v>
      </c>
      <c r="I10" s="141">
        <v>29647</v>
      </c>
      <c r="J10" s="145">
        <v>11228</v>
      </c>
      <c r="K10" s="143" t="s">
        <v>420</v>
      </c>
      <c r="L10" s="141">
        <v>0</v>
      </c>
      <c r="M10" s="141">
        <v>17942</v>
      </c>
      <c r="N10" s="145">
        <v>11229</v>
      </c>
      <c r="O10" s="143" t="s">
        <v>421</v>
      </c>
      <c r="P10" s="141">
        <v>0</v>
      </c>
      <c r="Q10" s="141">
        <v>20651</v>
      </c>
      <c r="R10" s="145">
        <v>11230</v>
      </c>
      <c r="S10" s="143" t="s">
        <v>422</v>
      </c>
      <c r="T10" s="141">
        <v>0</v>
      </c>
      <c r="U10" s="141">
        <v>32016</v>
      </c>
      <c r="V10" s="145"/>
      <c r="W10" s="143"/>
      <c r="X10" s="143" t="s">
        <v>518</v>
      </c>
      <c r="Y10" s="143" t="s">
        <v>518</v>
      </c>
      <c r="Z10" s="145"/>
      <c r="AA10" s="143"/>
      <c r="AB10" s="143" t="s">
        <v>518</v>
      </c>
      <c r="AC10" s="143" t="s">
        <v>518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89</v>
      </c>
      <c r="B11" s="140" t="s">
        <v>471</v>
      </c>
      <c r="C11" s="142" t="s">
        <v>494</v>
      </c>
      <c r="D11" s="141">
        <f t="shared" si="0"/>
        <v>979062</v>
      </c>
      <c r="E11" s="141">
        <f t="shared" si="1"/>
        <v>245735</v>
      </c>
      <c r="F11" s="145">
        <v>11461</v>
      </c>
      <c r="G11" s="143" t="s">
        <v>462</v>
      </c>
      <c r="H11" s="141">
        <v>383453</v>
      </c>
      <c r="I11" s="141">
        <v>96243</v>
      </c>
      <c r="J11" s="145">
        <v>11462</v>
      </c>
      <c r="K11" s="143" t="s">
        <v>463</v>
      </c>
      <c r="L11" s="141">
        <v>595609</v>
      </c>
      <c r="M11" s="141">
        <v>149492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3" t="s">
        <v>518</v>
      </c>
      <c r="Y11" s="143" t="s">
        <v>518</v>
      </c>
      <c r="Z11" s="145"/>
      <c r="AA11" s="143"/>
      <c r="AB11" s="143" t="s">
        <v>518</v>
      </c>
      <c r="AC11" s="143" t="s">
        <v>518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89</v>
      </c>
      <c r="B12" s="140" t="s">
        <v>472</v>
      </c>
      <c r="C12" s="142" t="s">
        <v>495</v>
      </c>
      <c r="D12" s="141">
        <f t="shared" si="0"/>
        <v>577504</v>
      </c>
      <c r="E12" s="141">
        <f t="shared" si="1"/>
        <v>124697</v>
      </c>
      <c r="F12" s="145">
        <v>11210</v>
      </c>
      <c r="G12" s="143" t="s">
        <v>404</v>
      </c>
      <c r="H12" s="141">
        <v>433128</v>
      </c>
      <c r="I12" s="141">
        <v>93523</v>
      </c>
      <c r="J12" s="145">
        <v>11421</v>
      </c>
      <c r="K12" s="143" t="s">
        <v>456</v>
      </c>
      <c r="L12" s="141">
        <v>144376</v>
      </c>
      <c r="M12" s="141">
        <v>31174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3" t="s">
        <v>518</v>
      </c>
      <c r="Y12" s="143" t="s">
        <v>518</v>
      </c>
      <c r="Z12" s="145"/>
      <c r="AA12" s="143"/>
      <c r="AB12" s="143" t="s">
        <v>518</v>
      </c>
      <c r="AC12" s="143" t="s">
        <v>518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89</v>
      </c>
      <c r="B13" s="140" t="s">
        <v>473</v>
      </c>
      <c r="C13" s="142" t="s">
        <v>496</v>
      </c>
      <c r="D13" s="141">
        <f t="shared" si="0"/>
        <v>0</v>
      </c>
      <c r="E13" s="141">
        <f t="shared" si="1"/>
        <v>550456</v>
      </c>
      <c r="F13" s="145">
        <v>11362</v>
      </c>
      <c r="G13" s="143" t="s">
        <v>448</v>
      </c>
      <c r="H13" s="141">
        <v>0</v>
      </c>
      <c r="I13" s="141">
        <v>254709</v>
      </c>
      <c r="J13" s="145">
        <v>11363</v>
      </c>
      <c r="K13" s="143" t="s">
        <v>449</v>
      </c>
      <c r="L13" s="141">
        <v>0</v>
      </c>
      <c r="M13" s="141">
        <v>295747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3" t="s">
        <v>518</v>
      </c>
      <c r="Y13" s="143" t="s">
        <v>518</v>
      </c>
      <c r="Z13" s="145"/>
      <c r="AA13" s="143"/>
      <c r="AB13" s="143" t="s">
        <v>518</v>
      </c>
      <c r="AC13" s="143" t="s">
        <v>518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89</v>
      </c>
      <c r="B14" s="140" t="s">
        <v>474</v>
      </c>
      <c r="C14" s="142" t="s">
        <v>497</v>
      </c>
      <c r="D14" s="141">
        <f t="shared" si="0"/>
        <v>0</v>
      </c>
      <c r="E14" s="141">
        <f t="shared" si="1"/>
        <v>318154</v>
      </c>
      <c r="F14" s="145">
        <v>11219</v>
      </c>
      <c r="G14" s="143" t="s">
        <v>412</v>
      </c>
      <c r="H14" s="141">
        <v>0</v>
      </c>
      <c r="I14" s="141">
        <v>210063</v>
      </c>
      <c r="J14" s="145">
        <v>11231</v>
      </c>
      <c r="K14" s="143" t="s">
        <v>423</v>
      </c>
      <c r="L14" s="141">
        <v>0</v>
      </c>
      <c r="M14" s="141">
        <v>70477</v>
      </c>
      <c r="N14" s="145">
        <v>11301</v>
      </c>
      <c r="O14" s="143" t="s">
        <v>436</v>
      </c>
      <c r="P14" s="141">
        <v>0</v>
      </c>
      <c r="Q14" s="141">
        <v>37614</v>
      </c>
      <c r="R14" s="145"/>
      <c r="S14" s="143"/>
      <c r="T14" s="141">
        <v>0</v>
      </c>
      <c r="U14" s="141">
        <v>0</v>
      </c>
      <c r="V14" s="145"/>
      <c r="W14" s="143"/>
      <c r="X14" s="143" t="s">
        <v>518</v>
      </c>
      <c r="Y14" s="143" t="s">
        <v>518</v>
      </c>
      <c r="Z14" s="145"/>
      <c r="AA14" s="143"/>
      <c r="AB14" s="143" t="s">
        <v>518</v>
      </c>
      <c r="AC14" s="143" t="s">
        <v>518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89</v>
      </c>
      <c r="B15" s="140" t="s">
        <v>475</v>
      </c>
      <c r="C15" s="142" t="s">
        <v>498</v>
      </c>
      <c r="D15" s="141">
        <f t="shared" si="0"/>
        <v>2041107</v>
      </c>
      <c r="E15" s="141">
        <f t="shared" si="1"/>
        <v>0</v>
      </c>
      <c r="F15" s="145">
        <v>11228</v>
      </c>
      <c r="G15" s="143" t="s">
        <v>420</v>
      </c>
      <c r="H15" s="141">
        <v>475831</v>
      </c>
      <c r="I15" s="141">
        <v>0</v>
      </c>
      <c r="J15" s="145">
        <v>11230</v>
      </c>
      <c r="K15" s="143" t="s">
        <v>422</v>
      </c>
      <c r="L15" s="141">
        <v>905008</v>
      </c>
      <c r="M15" s="141">
        <v>0</v>
      </c>
      <c r="N15" s="145">
        <v>11235</v>
      </c>
      <c r="O15" s="143" t="s">
        <v>427</v>
      </c>
      <c r="P15" s="141">
        <v>660268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3" t="s">
        <v>518</v>
      </c>
      <c r="Y15" s="143" t="s">
        <v>518</v>
      </c>
      <c r="Z15" s="145"/>
      <c r="AA15" s="143"/>
      <c r="AB15" s="143" t="s">
        <v>518</v>
      </c>
      <c r="AC15" s="143" t="s">
        <v>518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89</v>
      </c>
      <c r="B16" s="140" t="s">
        <v>476</v>
      </c>
      <c r="C16" s="142" t="s">
        <v>499</v>
      </c>
      <c r="D16" s="141">
        <f t="shared" si="0"/>
        <v>0</v>
      </c>
      <c r="E16" s="141">
        <f t="shared" si="1"/>
        <v>390000</v>
      </c>
      <c r="F16" s="145">
        <v>11217</v>
      </c>
      <c r="G16" s="143" t="s">
        <v>410</v>
      </c>
      <c r="H16" s="141">
        <v>0</v>
      </c>
      <c r="I16" s="141">
        <v>184450</v>
      </c>
      <c r="J16" s="145">
        <v>11233</v>
      </c>
      <c r="K16" s="143" t="s">
        <v>425</v>
      </c>
      <c r="L16" s="141">
        <v>0</v>
      </c>
      <c r="M16" s="141">
        <v>72002</v>
      </c>
      <c r="N16" s="145">
        <v>11446</v>
      </c>
      <c r="O16" s="143" t="s">
        <v>461</v>
      </c>
      <c r="P16" s="141">
        <v>0</v>
      </c>
      <c r="Q16" s="141">
        <v>57198</v>
      </c>
      <c r="R16" s="145">
        <v>11347</v>
      </c>
      <c r="S16" s="143" t="s">
        <v>444</v>
      </c>
      <c r="T16" s="141">
        <v>0</v>
      </c>
      <c r="U16" s="141">
        <v>76350</v>
      </c>
      <c r="V16" s="145"/>
      <c r="W16" s="143"/>
      <c r="X16" s="143" t="s">
        <v>518</v>
      </c>
      <c r="Y16" s="143" t="s">
        <v>518</v>
      </c>
      <c r="Z16" s="145"/>
      <c r="AA16" s="143"/>
      <c r="AB16" s="143" t="s">
        <v>518</v>
      </c>
      <c r="AC16" s="143" t="s">
        <v>518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89</v>
      </c>
      <c r="B17" s="140" t="s">
        <v>477</v>
      </c>
      <c r="C17" s="142" t="s">
        <v>500</v>
      </c>
      <c r="D17" s="141">
        <f t="shared" si="0"/>
        <v>0</v>
      </c>
      <c r="E17" s="141">
        <f t="shared" si="1"/>
        <v>402396</v>
      </c>
      <c r="F17" s="145">
        <v>11225</v>
      </c>
      <c r="G17" s="143" t="s">
        <v>417</v>
      </c>
      <c r="H17" s="141">
        <v>0</v>
      </c>
      <c r="I17" s="141">
        <v>295250</v>
      </c>
      <c r="J17" s="145">
        <v>11242</v>
      </c>
      <c r="K17" s="143" t="s">
        <v>433</v>
      </c>
      <c r="L17" s="141">
        <v>0</v>
      </c>
      <c r="M17" s="141">
        <v>107146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3" t="s">
        <v>518</v>
      </c>
      <c r="Y17" s="143" t="s">
        <v>518</v>
      </c>
      <c r="Z17" s="145"/>
      <c r="AA17" s="143"/>
      <c r="AB17" s="143" t="s">
        <v>518</v>
      </c>
      <c r="AC17" s="143" t="s">
        <v>518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89</v>
      </c>
      <c r="B18" s="140" t="s">
        <v>478</v>
      </c>
      <c r="C18" s="142" t="s">
        <v>501</v>
      </c>
      <c r="D18" s="141">
        <f t="shared" si="0"/>
        <v>0</v>
      </c>
      <c r="E18" s="141">
        <f t="shared" si="1"/>
        <v>214211</v>
      </c>
      <c r="F18" s="145">
        <v>11235</v>
      </c>
      <c r="G18" s="143" t="s">
        <v>427</v>
      </c>
      <c r="H18" s="141">
        <v>0</v>
      </c>
      <c r="I18" s="141">
        <v>84796</v>
      </c>
      <c r="J18" s="145">
        <v>11245</v>
      </c>
      <c r="K18" s="143" t="s">
        <v>435</v>
      </c>
      <c r="L18" s="141">
        <v>0</v>
      </c>
      <c r="M18" s="141">
        <v>96112</v>
      </c>
      <c r="N18" s="145">
        <v>11324</v>
      </c>
      <c r="O18" s="143" t="s">
        <v>437</v>
      </c>
      <c r="P18" s="141">
        <v>0</v>
      </c>
      <c r="Q18" s="141">
        <v>33303</v>
      </c>
      <c r="R18" s="145"/>
      <c r="S18" s="143"/>
      <c r="T18" s="141">
        <v>0</v>
      </c>
      <c r="U18" s="141">
        <v>0</v>
      </c>
      <c r="V18" s="145"/>
      <c r="W18" s="143"/>
      <c r="X18" s="143" t="s">
        <v>518</v>
      </c>
      <c r="Y18" s="143" t="s">
        <v>518</v>
      </c>
      <c r="Z18" s="145"/>
      <c r="AA18" s="143"/>
      <c r="AB18" s="143" t="s">
        <v>518</v>
      </c>
      <c r="AC18" s="143" t="s">
        <v>518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89</v>
      </c>
      <c r="B19" s="140" t="s">
        <v>479</v>
      </c>
      <c r="C19" s="142" t="s">
        <v>502</v>
      </c>
      <c r="D19" s="141">
        <f t="shared" si="0"/>
        <v>667696</v>
      </c>
      <c r="E19" s="141">
        <f t="shared" si="1"/>
        <v>447221</v>
      </c>
      <c r="F19" s="145">
        <v>11341</v>
      </c>
      <c r="G19" s="143" t="s">
        <v>440</v>
      </c>
      <c r="H19" s="141">
        <v>125859</v>
      </c>
      <c r="I19" s="141">
        <v>76143</v>
      </c>
      <c r="J19" s="145">
        <v>11342</v>
      </c>
      <c r="K19" s="143" t="s">
        <v>441</v>
      </c>
      <c r="L19" s="141">
        <v>160193</v>
      </c>
      <c r="M19" s="141">
        <v>93477</v>
      </c>
      <c r="N19" s="145">
        <v>11343</v>
      </c>
      <c r="O19" s="143" t="s">
        <v>442</v>
      </c>
      <c r="P19" s="141">
        <v>272533</v>
      </c>
      <c r="Q19" s="141">
        <v>167230</v>
      </c>
      <c r="R19" s="145">
        <v>11349</v>
      </c>
      <c r="S19" s="143" t="s">
        <v>446</v>
      </c>
      <c r="T19" s="141">
        <v>109111</v>
      </c>
      <c r="U19" s="141">
        <v>110371</v>
      </c>
      <c r="V19" s="145">
        <v>11369</v>
      </c>
      <c r="W19" s="143" t="s">
        <v>451</v>
      </c>
      <c r="X19" s="143" t="s">
        <v>519</v>
      </c>
      <c r="Y19" s="143" t="s">
        <v>522</v>
      </c>
      <c r="Z19" s="145"/>
      <c r="AA19" s="143"/>
      <c r="AB19" s="143" t="s">
        <v>518</v>
      </c>
      <c r="AC19" s="143" t="s">
        <v>518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89</v>
      </c>
      <c r="B20" s="140" t="s">
        <v>480</v>
      </c>
      <c r="C20" s="142" t="s">
        <v>503</v>
      </c>
      <c r="D20" s="141">
        <f t="shared" si="0"/>
        <v>0</v>
      </c>
      <c r="E20" s="141">
        <f t="shared" si="1"/>
        <v>354873</v>
      </c>
      <c r="F20" s="145">
        <v>11239</v>
      </c>
      <c r="G20" s="143" t="s">
        <v>430</v>
      </c>
      <c r="H20" s="141">
        <v>0</v>
      </c>
      <c r="I20" s="141">
        <v>134167</v>
      </c>
      <c r="J20" s="145">
        <v>11241</v>
      </c>
      <c r="K20" s="143" t="s">
        <v>432</v>
      </c>
      <c r="L20" s="141">
        <v>0</v>
      </c>
      <c r="M20" s="141">
        <v>107707</v>
      </c>
      <c r="N20" s="145">
        <v>11327</v>
      </c>
      <c r="O20" s="143" t="s">
        <v>438</v>
      </c>
      <c r="P20" s="141">
        <v>0</v>
      </c>
      <c r="Q20" s="141">
        <v>69729</v>
      </c>
      <c r="R20" s="145">
        <v>11327</v>
      </c>
      <c r="S20" s="143" t="s">
        <v>439</v>
      </c>
      <c r="T20" s="141">
        <v>0</v>
      </c>
      <c r="U20" s="141">
        <v>43270</v>
      </c>
      <c r="V20" s="145">
        <v>11348</v>
      </c>
      <c r="W20" s="143" t="s">
        <v>445</v>
      </c>
      <c r="X20" s="143" t="s">
        <v>518</v>
      </c>
      <c r="Y20" s="143" t="s">
        <v>523</v>
      </c>
      <c r="Z20" s="145"/>
      <c r="AA20" s="143"/>
      <c r="AB20" s="143" t="s">
        <v>518</v>
      </c>
      <c r="AC20" s="143" t="s">
        <v>518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89</v>
      </c>
      <c r="B21" s="140" t="s">
        <v>481</v>
      </c>
      <c r="C21" s="142" t="s">
        <v>504</v>
      </c>
      <c r="D21" s="141">
        <f t="shared" si="0"/>
        <v>4405644</v>
      </c>
      <c r="E21" s="141">
        <f t="shared" si="1"/>
        <v>315477</v>
      </c>
      <c r="F21" s="145">
        <v>11222</v>
      </c>
      <c r="G21" s="143" t="s">
        <v>414</v>
      </c>
      <c r="H21" s="141">
        <v>1703359</v>
      </c>
      <c r="I21" s="141">
        <v>115819</v>
      </c>
      <c r="J21" s="145">
        <v>11221</v>
      </c>
      <c r="K21" s="143" t="s">
        <v>413</v>
      </c>
      <c r="L21" s="141">
        <v>1326013</v>
      </c>
      <c r="M21" s="141">
        <v>64058</v>
      </c>
      <c r="N21" s="145">
        <v>11234</v>
      </c>
      <c r="O21" s="143" t="s">
        <v>426</v>
      </c>
      <c r="P21" s="141">
        <v>565859</v>
      </c>
      <c r="Q21" s="141">
        <v>64787</v>
      </c>
      <c r="R21" s="145">
        <v>11237</v>
      </c>
      <c r="S21" s="143" t="s">
        <v>428</v>
      </c>
      <c r="T21" s="141">
        <v>810413</v>
      </c>
      <c r="U21" s="141">
        <v>70813</v>
      </c>
      <c r="V21" s="145">
        <v>11243</v>
      </c>
      <c r="W21" s="143" t="s">
        <v>434</v>
      </c>
      <c r="X21" s="143" t="s">
        <v>520</v>
      </c>
      <c r="Y21" s="143" t="s">
        <v>524</v>
      </c>
      <c r="Z21" s="145">
        <v>11465</v>
      </c>
      <c r="AA21" s="143" t="s">
        <v>465</v>
      </c>
      <c r="AB21" s="143" t="s">
        <v>525</v>
      </c>
      <c r="AC21" s="143" t="s">
        <v>526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89</v>
      </c>
      <c r="B22" s="140" t="s">
        <v>482</v>
      </c>
      <c r="C22" s="142" t="s">
        <v>505</v>
      </c>
      <c r="D22" s="141">
        <f t="shared" si="0"/>
        <v>1135997</v>
      </c>
      <c r="E22" s="141">
        <f t="shared" si="1"/>
        <v>58125</v>
      </c>
      <c r="F22" s="145">
        <v>11223</v>
      </c>
      <c r="G22" s="143" t="s">
        <v>415</v>
      </c>
      <c r="H22" s="141">
        <v>518015</v>
      </c>
      <c r="I22" s="141">
        <v>26505</v>
      </c>
      <c r="J22" s="145">
        <v>11224</v>
      </c>
      <c r="K22" s="143" t="s">
        <v>416</v>
      </c>
      <c r="L22" s="141">
        <v>617982</v>
      </c>
      <c r="M22" s="141">
        <v>31620</v>
      </c>
      <c r="N22" s="145"/>
      <c r="O22" s="143"/>
      <c r="P22" s="141">
        <v>0</v>
      </c>
      <c r="Q22" s="141">
        <v>0</v>
      </c>
      <c r="R22" s="145"/>
      <c r="S22" s="143"/>
      <c r="T22" s="141">
        <v>0</v>
      </c>
      <c r="U22" s="141">
        <v>0</v>
      </c>
      <c r="V22" s="145"/>
      <c r="W22" s="143"/>
      <c r="X22" s="143" t="s">
        <v>518</v>
      </c>
      <c r="Y22" s="143" t="s">
        <v>518</v>
      </c>
      <c r="Z22" s="145"/>
      <c r="AA22" s="143"/>
      <c r="AB22" s="143" t="s">
        <v>518</v>
      </c>
      <c r="AC22" s="143" t="s">
        <v>518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89</v>
      </c>
      <c r="B23" s="140" t="s">
        <v>483</v>
      </c>
      <c r="C23" s="142" t="s">
        <v>506</v>
      </c>
      <c r="D23" s="141">
        <f t="shared" si="0"/>
        <v>531744</v>
      </c>
      <c r="E23" s="141">
        <f t="shared" si="1"/>
        <v>0</v>
      </c>
      <c r="F23" s="145">
        <v>11206</v>
      </c>
      <c r="G23" s="143" t="s">
        <v>400</v>
      </c>
      <c r="H23" s="141">
        <v>361634</v>
      </c>
      <c r="I23" s="141">
        <v>0</v>
      </c>
      <c r="J23" s="145">
        <v>11217</v>
      </c>
      <c r="K23" s="143" t="s">
        <v>410</v>
      </c>
      <c r="L23" s="141">
        <v>170110</v>
      </c>
      <c r="M23" s="141">
        <v>0</v>
      </c>
      <c r="N23" s="145"/>
      <c r="O23" s="143"/>
      <c r="P23" s="141">
        <v>0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3" t="s">
        <v>518</v>
      </c>
      <c r="Y23" s="143" t="s">
        <v>518</v>
      </c>
      <c r="Z23" s="145"/>
      <c r="AA23" s="143"/>
      <c r="AB23" s="143" t="s">
        <v>518</v>
      </c>
      <c r="AC23" s="143" t="s">
        <v>518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89</v>
      </c>
      <c r="B24" s="140" t="s">
        <v>484</v>
      </c>
      <c r="C24" s="142" t="s">
        <v>507</v>
      </c>
      <c r="D24" s="141">
        <f t="shared" si="0"/>
        <v>630822</v>
      </c>
      <c r="E24" s="141">
        <f t="shared" si="1"/>
        <v>0</v>
      </c>
      <c r="F24" s="145">
        <v>11207</v>
      </c>
      <c r="G24" s="143" t="s">
        <v>401</v>
      </c>
      <c r="H24" s="141">
        <v>451917</v>
      </c>
      <c r="I24" s="141">
        <v>0</v>
      </c>
      <c r="J24" s="145">
        <v>11361</v>
      </c>
      <c r="K24" s="143" t="s">
        <v>447</v>
      </c>
      <c r="L24" s="141">
        <v>59014</v>
      </c>
      <c r="M24" s="141">
        <v>0</v>
      </c>
      <c r="N24" s="145">
        <v>11362</v>
      </c>
      <c r="O24" s="143" t="s">
        <v>448</v>
      </c>
      <c r="P24" s="141">
        <v>65532</v>
      </c>
      <c r="Q24" s="141">
        <v>0</v>
      </c>
      <c r="R24" s="145">
        <v>11363</v>
      </c>
      <c r="S24" s="143" t="s">
        <v>449</v>
      </c>
      <c r="T24" s="141">
        <v>54359</v>
      </c>
      <c r="U24" s="141">
        <v>0</v>
      </c>
      <c r="V24" s="145">
        <v>11365</v>
      </c>
      <c r="W24" s="143" t="s">
        <v>450</v>
      </c>
      <c r="X24" s="143" t="s">
        <v>521</v>
      </c>
      <c r="Y24" s="143" t="s">
        <v>518</v>
      </c>
      <c r="Z24" s="145"/>
      <c r="AA24" s="143"/>
      <c r="AB24" s="143" t="s">
        <v>518</v>
      </c>
      <c r="AC24" s="143" t="s">
        <v>518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  <row r="25" spans="1:125" ht="12" customHeight="1">
      <c r="A25" s="142" t="s">
        <v>89</v>
      </c>
      <c r="B25" s="140" t="s">
        <v>485</v>
      </c>
      <c r="C25" s="142" t="s">
        <v>508</v>
      </c>
      <c r="D25" s="141">
        <f t="shared" si="0"/>
        <v>371121</v>
      </c>
      <c r="E25" s="141">
        <f t="shared" si="1"/>
        <v>81465</v>
      </c>
      <c r="F25" s="145">
        <v>11424</v>
      </c>
      <c r="G25" s="143" t="s">
        <v>457</v>
      </c>
      <c r="H25" s="141">
        <v>178138</v>
      </c>
      <c r="I25" s="141">
        <v>38967</v>
      </c>
      <c r="J25" s="145">
        <v>11425</v>
      </c>
      <c r="K25" s="143" t="s">
        <v>458</v>
      </c>
      <c r="L25" s="141">
        <v>192983</v>
      </c>
      <c r="M25" s="141">
        <v>42498</v>
      </c>
      <c r="N25" s="145"/>
      <c r="O25" s="143"/>
      <c r="P25" s="141">
        <v>0</v>
      </c>
      <c r="Q25" s="141">
        <v>0</v>
      </c>
      <c r="R25" s="145"/>
      <c r="S25" s="143"/>
      <c r="T25" s="141">
        <v>0</v>
      </c>
      <c r="U25" s="141">
        <v>0</v>
      </c>
      <c r="V25" s="145"/>
      <c r="W25" s="143"/>
      <c r="X25" s="143" t="s">
        <v>518</v>
      </c>
      <c r="Y25" s="143" t="s">
        <v>518</v>
      </c>
      <c r="Z25" s="145"/>
      <c r="AA25" s="143"/>
      <c r="AB25" s="143" t="s">
        <v>518</v>
      </c>
      <c r="AC25" s="143" t="s">
        <v>518</v>
      </c>
      <c r="AD25" s="145"/>
      <c r="AE25" s="143"/>
      <c r="AF25" s="141">
        <v>0</v>
      </c>
      <c r="AG25" s="141">
        <v>0</v>
      </c>
      <c r="AH25" s="145"/>
      <c r="AI25" s="143"/>
      <c r="AJ25" s="141">
        <v>0</v>
      </c>
      <c r="AK25" s="141">
        <v>0</v>
      </c>
      <c r="AL25" s="145"/>
      <c r="AM25" s="143"/>
      <c r="AN25" s="141">
        <v>0</v>
      </c>
      <c r="AO25" s="141">
        <v>0</v>
      </c>
      <c r="AP25" s="145"/>
      <c r="AQ25" s="143"/>
      <c r="AR25" s="141">
        <v>0</v>
      </c>
      <c r="AS25" s="141">
        <v>0</v>
      </c>
      <c r="AT25" s="145"/>
      <c r="AU25" s="143"/>
      <c r="AV25" s="141">
        <v>0</v>
      </c>
      <c r="AW25" s="141">
        <v>0</v>
      </c>
      <c r="AX25" s="145"/>
      <c r="AY25" s="143"/>
      <c r="AZ25" s="141">
        <v>0</v>
      </c>
      <c r="BA25" s="141">
        <v>0</v>
      </c>
      <c r="BB25" s="145"/>
      <c r="BC25" s="143"/>
      <c r="BD25" s="141">
        <v>0</v>
      </c>
      <c r="BE25" s="141">
        <v>0</v>
      </c>
      <c r="BF25" s="145"/>
      <c r="BG25" s="143"/>
      <c r="BH25" s="141">
        <v>0</v>
      </c>
      <c r="BI25" s="141">
        <v>0</v>
      </c>
      <c r="BJ25" s="145"/>
      <c r="BK25" s="143"/>
      <c r="BL25" s="141">
        <v>0</v>
      </c>
      <c r="BM25" s="141">
        <v>0</v>
      </c>
      <c r="BN25" s="145"/>
      <c r="BO25" s="143"/>
      <c r="BP25" s="141">
        <v>0</v>
      </c>
      <c r="BQ25" s="141">
        <v>0</v>
      </c>
      <c r="BR25" s="145"/>
      <c r="BS25" s="143"/>
      <c r="BT25" s="141">
        <v>0</v>
      </c>
      <c r="BU25" s="141">
        <v>0</v>
      </c>
      <c r="BV25" s="145"/>
      <c r="BW25" s="143"/>
      <c r="BX25" s="141">
        <v>0</v>
      </c>
      <c r="BY25" s="141">
        <v>0</v>
      </c>
      <c r="BZ25" s="145"/>
      <c r="CA25" s="143"/>
      <c r="CB25" s="141">
        <v>0</v>
      </c>
      <c r="CC25" s="141">
        <v>0</v>
      </c>
      <c r="CD25" s="145"/>
      <c r="CE25" s="143"/>
      <c r="CF25" s="141">
        <v>0</v>
      </c>
      <c r="CG25" s="141">
        <v>0</v>
      </c>
      <c r="CH25" s="145"/>
      <c r="CI25" s="143"/>
      <c r="CJ25" s="141">
        <v>0</v>
      </c>
      <c r="CK25" s="141">
        <v>0</v>
      </c>
      <c r="CL25" s="145"/>
      <c r="CM25" s="143"/>
      <c r="CN25" s="141">
        <v>0</v>
      </c>
      <c r="CO25" s="141">
        <v>0</v>
      </c>
      <c r="CP25" s="145"/>
      <c r="CQ25" s="143"/>
      <c r="CR25" s="141">
        <v>0</v>
      </c>
      <c r="CS25" s="141">
        <v>0</v>
      </c>
      <c r="CT25" s="145"/>
      <c r="CU25" s="143"/>
      <c r="CV25" s="141">
        <v>0</v>
      </c>
      <c r="CW25" s="141">
        <v>0</v>
      </c>
      <c r="CX25" s="145"/>
      <c r="CY25" s="143"/>
      <c r="CZ25" s="141">
        <v>0</v>
      </c>
      <c r="DA25" s="141">
        <v>0</v>
      </c>
      <c r="DB25" s="145"/>
      <c r="DC25" s="143"/>
      <c r="DD25" s="141">
        <v>0</v>
      </c>
      <c r="DE25" s="141">
        <v>0</v>
      </c>
      <c r="DF25" s="145"/>
      <c r="DG25" s="143"/>
      <c r="DH25" s="141">
        <v>0</v>
      </c>
      <c r="DI25" s="141">
        <v>0</v>
      </c>
      <c r="DJ25" s="145"/>
      <c r="DK25" s="143"/>
      <c r="DL25" s="141">
        <v>0</v>
      </c>
      <c r="DM25" s="141">
        <v>0</v>
      </c>
      <c r="DN25" s="145"/>
      <c r="DO25" s="143"/>
      <c r="DP25" s="141">
        <v>0</v>
      </c>
      <c r="DQ25" s="141">
        <v>0</v>
      </c>
      <c r="DR25" s="145"/>
      <c r="DS25" s="143"/>
      <c r="DT25" s="141">
        <v>0</v>
      </c>
      <c r="DU25" s="141">
        <v>0</v>
      </c>
    </row>
    <row r="26" spans="1:125" ht="12" customHeight="1">
      <c r="A26" s="142" t="s">
        <v>89</v>
      </c>
      <c r="B26" s="140" t="s">
        <v>486</v>
      </c>
      <c r="C26" s="142" t="s">
        <v>509</v>
      </c>
      <c r="D26" s="141">
        <f t="shared" si="0"/>
        <v>747723</v>
      </c>
      <c r="E26" s="141">
        <f t="shared" si="1"/>
        <v>180931</v>
      </c>
      <c r="F26" s="145">
        <v>11211</v>
      </c>
      <c r="G26" s="143" t="s">
        <v>405</v>
      </c>
      <c r="H26" s="141">
        <v>404950</v>
      </c>
      <c r="I26" s="141">
        <v>80670</v>
      </c>
      <c r="J26" s="145">
        <v>11381</v>
      </c>
      <c r="K26" s="143" t="s">
        <v>452</v>
      </c>
      <c r="L26" s="141">
        <v>80815</v>
      </c>
      <c r="M26" s="141">
        <v>23362</v>
      </c>
      <c r="N26" s="145">
        <v>11388</v>
      </c>
      <c r="O26" s="143" t="s">
        <v>453</v>
      </c>
      <c r="P26" s="141">
        <v>100893</v>
      </c>
      <c r="Q26" s="141">
        <v>28175</v>
      </c>
      <c r="R26" s="145">
        <v>11385</v>
      </c>
      <c r="S26" s="143" t="s">
        <v>454</v>
      </c>
      <c r="T26" s="141">
        <v>161065</v>
      </c>
      <c r="U26" s="141">
        <v>48724</v>
      </c>
      <c r="V26" s="145"/>
      <c r="W26" s="143"/>
      <c r="X26" s="143" t="s">
        <v>518</v>
      </c>
      <c r="Y26" s="143" t="s">
        <v>518</v>
      </c>
      <c r="Z26" s="145"/>
      <c r="AA26" s="143"/>
      <c r="AB26" s="143" t="s">
        <v>518</v>
      </c>
      <c r="AC26" s="143" t="s">
        <v>518</v>
      </c>
      <c r="AD26" s="145"/>
      <c r="AE26" s="143"/>
      <c r="AF26" s="141">
        <v>0</v>
      </c>
      <c r="AG26" s="141">
        <v>0</v>
      </c>
      <c r="AH26" s="145"/>
      <c r="AI26" s="143"/>
      <c r="AJ26" s="141">
        <v>0</v>
      </c>
      <c r="AK26" s="141">
        <v>0</v>
      </c>
      <c r="AL26" s="145"/>
      <c r="AM26" s="143"/>
      <c r="AN26" s="141">
        <v>0</v>
      </c>
      <c r="AO26" s="141">
        <v>0</v>
      </c>
      <c r="AP26" s="145"/>
      <c r="AQ26" s="143"/>
      <c r="AR26" s="141">
        <v>0</v>
      </c>
      <c r="AS26" s="141">
        <v>0</v>
      </c>
      <c r="AT26" s="145"/>
      <c r="AU26" s="143"/>
      <c r="AV26" s="141">
        <v>0</v>
      </c>
      <c r="AW26" s="141">
        <v>0</v>
      </c>
      <c r="AX26" s="145"/>
      <c r="AY26" s="143"/>
      <c r="AZ26" s="141">
        <v>0</v>
      </c>
      <c r="BA26" s="141">
        <v>0</v>
      </c>
      <c r="BB26" s="145"/>
      <c r="BC26" s="143"/>
      <c r="BD26" s="141">
        <v>0</v>
      </c>
      <c r="BE26" s="141">
        <v>0</v>
      </c>
      <c r="BF26" s="145"/>
      <c r="BG26" s="143"/>
      <c r="BH26" s="141">
        <v>0</v>
      </c>
      <c r="BI26" s="141">
        <v>0</v>
      </c>
      <c r="BJ26" s="145"/>
      <c r="BK26" s="143"/>
      <c r="BL26" s="141">
        <v>0</v>
      </c>
      <c r="BM26" s="141">
        <v>0</v>
      </c>
      <c r="BN26" s="145"/>
      <c r="BO26" s="143"/>
      <c r="BP26" s="141">
        <v>0</v>
      </c>
      <c r="BQ26" s="141">
        <v>0</v>
      </c>
      <c r="BR26" s="145"/>
      <c r="BS26" s="143"/>
      <c r="BT26" s="141">
        <v>0</v>
      </c>
      <c r="BU26" s="141">
        <v>0</v>
      </c>
      <c r="BV26" s="145"/>
      <c r="BW26" s="143"/>
      <c r="BX26" s="141">
        <v>0</v>
      </c>
      <c r="BY26" s="141">
        <v>0</v>
      </c>
      <c r="BZ26" s="145"/>
      <c r="CA26" s="143"/>
      <c r="CB26" s="141">
        <v>0</v>
      </c>
      <c r="CC26" s="141">
        <v>0</v>
      </c>
      <c r="CD26" s="145"/>
      <c r="CE26" s="143"/>
      <c r="CF26" s="141">
        <v>0</v>
      </c>
      <c r="CG26" s="141">
        <v>0</v>
      </c>
      <c r="CH26" s="145"/>
      <c r="CI26" s="143"/>
      <c r="CJ26" s="141">
        <v>0</v>
      </c>
      <c r="CK26" s="141">
        <v>0</v>
      </c>
      <c r="CL26" s="145"/>
      <c r="CM26" s="143"/>
      <c r="CN26" s="141">
        <v>0</v>
      </c>
      <c r="CO26" s="141">
        <v>0</v>
      </c>
      <c r="CP26" s="145"/>
      <c r="CQ26" s="143"/>
      <c r="CR26" s="141">
        <v>0</v>
      </c>
      <c r="CS26" s="141">
        <v>0</v>
      </c>
      <c r="CT26" s="145"/>
      <c r="CU26" s="143"/>
      <c r="CV26" s="141">
        <v>0</v>
      </c>
      <c r="CW26" s="141">
        <v>0</v>
      </c>
      <c r="CX26" s="145"/>
      <c r="CY26" s="143"/>
      <c r="CZ26" s="141">
        <v>0</v>
      </c>
      <c r="DA26" s="141">
        <v>0</v>
      </c>
      <c r="DB26" s="145"/>
      <c r="DC26" s="143"/>
      <c r="DD26" s="141">
        <v>0</v>
      </c>
      <c r="DE26" s="141">
        <v>0</v>
      </c>
      <c r="DF26" s="145"/>
      <c r="DG26" s="143"/>
      <c r="DH26" s="141">
        <v>0</v>
      </c>
      <c r="DI26" s="141">
        <v>0</v>
      </c>
      <c r="DJ26" s="145"/>
      <c r="DK26" s="143"/>
      <c r="DL26" s="141">
        <v>0</v>
      </c>
      <c r="DM26" s="141">
        <v>0</v>
      </c>
      <c r="DN26" s="145"/>
      <c r="DO26" s="143"/>
      <c r="DP26" s="141">
        <v>0</v>
      </c>
      <c r="DQ26" s="141">
        <v>0</v>
      </c>
      <c r="DR26" s="145"/>
      <c r="DS26" s="143"/>
      <c r="DT26" s="141">
        <v>0</v>
      </c>
      <c r="DU26" s="141">
        <v>0</v>
      </c>
    </row>
    <row r="27" spans="1:125" ht="12" customHeight="1">
      <c r="A27" s="142" t="s">
        <v>89</v>
      </c>
      <c r="B27" s="140" t="s">
        <v>487</v>
      </c>
      <c r="C27" s="142" t="s">
        <v>510</v>
      </c>
      <c r="D27" s="141">
        <f t="shared" si="0"/>
        <v>1042659</v>
      </c>
      <c r="E27" s="141">
        <f t="shared" si="1"/>
        <v>0</v>
      </c>
      <c r="F27" s="145">
        <v>11241</v>
      </c>
      <c r="G27" s="143" t="s">
        <v>432</v>
      </c>
      <c r="H27" s="141">
        <v>484154</v>
      </c>
      <c r="I27" s="141">
        <v>0</v>
      </c>
      <c r="J27" s="145">
        <v>11326</v>
      </c>
      <c r="K27" s="143" t="s">
        <v>438</v>
      </c>
      <c r="L27" s="141">
        <v>288089</v>
      </c>
      <c r="M27" s="141">
        <v>0</v>
      </c>
      <c r="N27" s="145">
        <v>11348</v>
      </c>
      <c r="O27" s="143" t="s">
        <v>445</v>
      </c>
      <c r="P27" s="141">
        <v>146426</v>
      </c>
      <c r="Q27" s="141">
        <v>0</v>
      </c>
      <c r="R27" s="145">
        <v>11327</v>
      </c>
      <c r="S27" s="143" t="s">
        <v>439</v>
      </c>
      <c r="T27" s="141">
        <v>123990</v>
      </c>
      <c r="U27" s="141">
        <v>0</v>
      </c>
      <c r="V27" s="145"/>
      <c r="W27" s="143"/>
      <c r="X27" s="143" t="s">
        <v>518</v>
      </c>
      <c r="Y27" s="143" t="s">
        <v>518</v>
      </c>
      <c r="Z27" s="145"/>
      <c r="AA27" s="143"/>
      <c r="AB27" s="143" t="s">
        <v>518</v>
      </c>
      <c r="AC27" s="143" t="s">
        <v>518</v>
      </c>
      <c r="AD27" s="145"/>
      <c r="AE27" s="143"/>
      <c r="AF27" s="141">
        <v>0</v>
      </c>
      <c r="AG27" s="141">
        <v>0</v>
      </c>
      <c r="AH27" s="145"/>
      <c r="AI27" s="143"/>
      <c r="AJ27" s="141">
        <v>0</v>
      </c>
      <c r="AK27" s="141">
        <v>0</v>
      </c>
      <c r="AL27" s="145"/>
      <c r="AM27" s="143"/>
      <c r="AN27" s="141">
        <v>0</v>
      </c>
      <c r="AO27" s="141">
        <v>0</v>
      </c>
      <c r="AP27" s="145"/>
      <c r="AQ27" s="143"/>
      <c r="AR27" s="141">
        <v>0</v>
      </c>
      <c r="AS27" s="141">
        <v>0</v>
      </c>
      <c r="AT27" s="145"/>
      <c r="AU27" s="143"/>
      <c r="AV27" s="141">
        <v>0</v>
      </c>
      <c r="AW27" s="141">
        <v>0</v>
      </c>
      <c r="AX27" s="145"/>
      <c r="AY27" s="143"/>
      <c r="AZ27" s="141">
        <v>0</v>
      </c>
      <c r="BA27" s="141">
        <v>0</v>
      </c>
      <c r="BB27" s="145"/>
      <c r="BC27" s="143"/>
      <c r="BD27" s="141">
        <v>0</v>
      </c>
      <c r="BE27" s="141">
        <v>0</v>
      </c>
      <c r="BF27" s="145"/>
      <c r="BG27" s="143"/>
      <c r="BH27" s="141">
        <v>0</v>
      </c>
      <c r="BI27" s="141">
        <v>0</v>
      </c>
      <c r="BJ27" s="145"/>
      <c r="BK27" s="143"/>
      <c r="BL27" s="141">
        <v>0</v>
      </c>
      <c r="BM27" s="141">
        <v>0</v>
      </c>
      <c r="BN27" s="145"/>
      <c r="BO27" s="143"/>
      <c r="BP27" s="141">
        <v>0</v>
      </c>
      <c r="BQ27" s="141">
        <v>0</v>
      </c>
      <c r="BR27" s="145"/>
      <c r="BS27" s="143"/>
      <c r="BT27" s="141">
        <v>0</v>
      </c>
      <c r="BU27" s="141">
        <v>0</v>
      </c>
      <c r="BV27" s="145"/>
      <c r="BW27" s="143"/>
      <c r="BX27" s="141">
        <v>0</v>
      </c>
      <c r="BY27" s="141">
        <v>0</v>
      </c>
      <c r="BZ27" s="145"/>
      <c r="CA27" s="143"/>
      <c r="CB27" s="141">
        <v>0</v>
      </c>
      <c r="CC27" s="141">
        <v>0</v>
      </c>
      <c r="CD27" s="145"/>
      <c r="CE27" s="143"/>
      <c r="CF27" s="141">
        <v>0</v>
      </c>
      <c r="CG27" s="141">
        <v>0</v>
      </c>
      <c r="CH27" s="145"/>
      <c r="CI27" s="143"/>
      <c r="CJ27" s="141">
        <v>0</v>
      </c>
      <c r="CK27" s="141">
        <v>0</v>
      </c>
      <c r="CL27" s="145"/>
      <c r="CM27" s="143"/>
      <c r="CN27" s="141">
        <v>0</v>
      </c>
      <c r="CO27" s="141">
        <v>0</v>
      </c>
      <c r="CP27" s="145"/>
      <c r="CQ27" s="143"/>
      <c r="CR27" s="141">
        <v>0</v>
      </c>
      <c r="CS27" s="141">
        <v>0</v>
      </c>
      <c r="CT27" s="145"/>
      <c r="CU27" s="143"/>
      <c r="CV27" s="141">
        <v>0</v>
      </c>
      <c r="CW27" s="141">
        <v>0</v>
      </c>
      <c r="CX27" s="145"/>
      <c r="CY27" s="143"/>
      <c r="CZ27" s="141">
        <v>0</v>
      </c>
      <c r="DA27" s="141">
        <v>0</v>
      </c>
      <c r="DB27" s="145"/>
      <c r="DC27" s="143"/>
      <c r="DD27" s="141">
        <v>0</v>
      </c>
      <c r="DE27" s="141">
        <v>0</v>
      </c>
      <c r="DF27" s="145"/>
      <c r="DG27" s="143"/>
      <c r="DH27" s="141">
        <v>0</v>
      </c>
      <c r="DI27" s="141">
        <v>0</v>
      </c>
      <c r="DJ27" s="145"/>
      <c r="DK27" s="143"/>
      <c r="DL27" s="141">
        <v>0</v>
      </c>
      <c r="DM27" s="141">
        <v>0</v>
      </c>
      <c r="DN27" s="145"/>
      <c r="DO27" s="143"/>
      <c r="DP27" s="141">
        <v>0</v>
      </c>
      <c r="DQ27" s="141">
        <v>0</v>
      </c>
      <c r="DR27" s="145"/>
      <c r="DS27" s="143"/>
      <c r="DT27" s="141">
        <v>0</v>
      </c>
      <c r="DU27" s="141">
        <v>0</v>
      </c>
    </row>
    <row r="28" spans="1:125" ht="12" customHeight="1">
      <c r="A28" s="142" t="s">
        <v>89</v>
      </c>
      <c r="B28" s="140" t="s">
        <v>488</v>
      </c>
      <c r="C28" s="142" t="s">
        <v>511</v>
      </c>
      <c r="D28" s="141">
        <f t="shared" si="0"/>
        <v>3516944</v>
      </c>
      <c r="E28" s="141">
        <f t="shared" si="1"/>
        <v>0</v>
      </c>
      <c r="F28" s="145">
        <v>11202</v>
      </c>
      <c r="G28" s="143" t="s">
        <v>398</v>
      </c>
      <c r="H28" s="141">
        <v>1797408</v>
      </c>
      <c r="I28" s="141">
        <v>0</v>
      </c>
      <c r="J28" s="145">
        <v>11218</v>
      </c>
      <c r="K28" s="143" t="s">
        <v>411</v>
      </c>
      <c r="L28" s="141">
        <v>1303825</v>
      </c>
      <c r="M28" s="141">
        <v>0</v>
      </c>
      <c r="N28" s="145">
        <v>11408</v>
      </c>
      <c r="O28" s="143" t="s">
        <v>455</v>
      </c>
      <c r="P28" s="141">
        <v>415711</v>
      </c>
      <c r="Q28" s="141">
        <v>0</v>
      </c>
      <c r="R28" s="145"/>
      <c r="S28" s="143"/>
      <c r="T28" s="141">
        <v>0</v>
      </c>
      <c r="U28" s="141">
        <v>0</v>
      </c>
      <c r="V28" s="145"/>
      <c r="W28" s="143"/>
      <c r="X28" s="143" t="s">
        <v>518</v>
      </c>
      <c r="Y28" s="143" t="s">
        <v>518</v>
      </c>
      <c r="Z28" s="145"/>
      <c r="AA28" s="143"/>
      <c r="AB28" s="143" t="s">
        <v>518</v>
      </c>
      <c r="AC28" s="143" t="s">
        <v>518</v>
      </c>
      <c r="AD28" s="145"/>
      <c r="AE28" s="143"/>
      <c r="AF28" s="141">
        <v>0</v>
      </c>
      <c r="AG28" s="141">
        <v>0</v>
      </c>
      <c r="AH28" s="145"/>
      <c r="AI28" s="143"/>
      <c r="AJ28" s="141">
        <v>0</v>
      </c>
      <c r="AK28" s="141">
        <v>0</v>
      </c>
      <c r="AL28" s="145"/>
      <c r="AM28" s="143"/>
      <c r="AN28" s="141">
        <v>0</v>
      </c>
      <c r="AO28" s="141">
        <v>0</v>
      </c>
      <c r="AP28" s="145"/>
      <c r="AQ28" s="143"/>
      <c r="AR28" s="141">
        <v>0</v>
      </c>
      <c r="AS28" s="141">
        <v>0</v>
      </c>
      <c r="AT28" s="145"/>
      <c r="AU28" s="143"/>
      <c r="AV28" s="141">
        <v>0</v>
      </c>
      <c r="AW28" s="141">
        <v>0</v>
      </c>
      <c r="AX28" s="145"/>
      <c r="AY28" s="143"/>
      <c r="AZ28" s="141">
        <v>0</v>
      </c>
      <c r="BA28" s="141">
        <v>0</v>
      </c>
      <c r="BB28" s="145"/>
      <c r="BC28" s="143"/>
      <c r="BD28" s="141">
        <v>0</v>
      </c>
      <c r="BE28" s="141">
        <v>0</v>
      </c>
      <c r="BF28" s="145"/>
      <c r="BG28" s="143"/>
      <c r="BH28" s="141">
        <v>0</v>
      </c>
      <c r="BI28" s="141">
        <v>0</v>
      </c>
      <c r="BJ28" s="145"/>
      <c r="BK28" s="143"/>
      <c r="BL28" s="141">
        <v>0</v>
      </c>
      <c r="BM28" s="141">
        <v>0</v>
      </c>
      <c r="BN28" s="145"/>
      <c r="BO28" s="143"/>
      <c r="BP28" s="141">
        <v>0</v>
      </c>
      <c r="BQ28" s="141">
        <v>0</v>
      </c>
      <c r="BR28" s="145"/>
      <c r="BS28" s="143"/>
      <c r="BT28" s="141">
        <v>0</v>
      </c>
      <c r="BU28" s="141">
        <v>0</v>
      </c>
      <c r="BV28" s="145"/>
      <c r="BW28" s="143"/>
      <c r="BX28" s="141">
        <v>0</v>
      </c>
      <c r="BY28" s="141">
        <v>0</v>
      </c>
      <c r="BZ28" s="145"/>
      <c r="CA28" s="143"/>
      <c r="CB28" s="141">
        <v>0</v>
      </c>
      <c r="CC28" s="141">
        <v>0</v>
      </c>
      <c r="CD28" s="145"/>
      <c r="CE28" s="143"/>
      <c r="CF28" s="141">
        <v>0</v>
      </c>
      <c r="CG28" s="141">
        <v>0</v>
      </c>
      <c r="CH28" s="145"/>
      <c r="CI28" s="143"/>
      <c r="CJ28" s="141">
        <v>0</v>
      </c>
      <c r="CK28" s="141">
        <v>0</v>
      </c>
      <c r="CL28" s="145"/>
      <c r="CM28" s="143"/>
      <c r="CN28" s="141">
        <v>0</v>
      </c>
      <c r="CO28" s="141">
        <v>0</v>
      </c>
      <c r="CP28" s="145"/>
      <c r="CQ28" s="143"/>
      <c r="CR28" s="141">
        <v>0</v>
      </c>
      <c r="CS28" s="141">
        <v>0</v>
      </c>
      <c r="CT28" s="145"/>
      <c r="CU28" s="143"/>
      <c r="CV28" s="141">
        <v>0</v>
      </c>
      <c r="CW28" s="141">
        <v>0</v>
      </c>
      <c r="CX28" s="145"/>
      <c r="CY28" s="143"/>
      <c r="CZ28" s="141">
        <v>0</v>
      </c>
      <c r="DA28" s="141">
        <v>0</v>
      </c>
      <c r="DB28" s="145"/>
      <c r="DC28" s="143"/>
      <c r="DD28" s="141">
        <v>0</v>
      </c>
      <c r="DE28" s="141">
        <v>0</v>
      </c>
      <c r="DF28" s="145"/>
      <c r="DG28" s="143"/>
      <c r="DH28" s="141">
        <v>0</v>
      </c>
      <c r="DI28" s="141">
        <v>0</v>
      </c>
      <c r="DJ28" s="145"/>
      <c r="DK28" s="143"/>
      <c r="DL28" s="141">
        <v>0</v>
      </c>
      <c r="DM28" s="141">
        <v>0</v>
      </c>
      <c r="DN28" s="145"/>
      <c r="DO28" s="143"/>
      <c r="DP28" s="141">
        <v>0</v>
      </c>
      <c r="DQ28" s="141">
        <v>0</v>
      </c>
      <c r="DR28" s="145"/>
      <c r="DS28" s="143"/>
      <c r="DT28" s="141">
        <v>0</v>
      </c>
      <c r="DU28" s="141">
        <v>0</v>
      </c>
    </row>
    <row r="29" spans="1:125" ht="12" customHeight="1">
      <c r="A29" s="142" t="s">
        <v>89</v>
      </c>
      <c r="B29" s="140" t="s">
        <v>489</v>
      </c>
      <c r="C29" s="142" t="s">
        <v>512</v>
      </c>
      <c r="D29" s="141">
        <f t="shared" si="0"/>
        <v>737000</v>
      </c>
      <c r="E29" s="141">
        <f t="shared" si="1"/>
        <v>0</v>
      </c>
      <c r="F29" s="145">
        <v>11217</v>
      </c>
      <c r="G29" s="143" t="s">
        <v>410</v>
      </c>
      <c r="H29" s="141">
        <v>372553</v>
      </c>
      <c r="I29" s="141">
        <v>0</v>
      </c>
      <c r="J29" s="145">
        <v>11233</v>
      </c>
      <c r="K29" s="143" t="s">
        <v>425</v>
      </c>
      <c r="L29" s="141">
        <v>295390</v>
      </c>
      <c r="M29" s="141">
        <v>0</v>
      </c>
      <c r="N29" s="145">
        <v>11347</v>
      </c>
      <c r="O29" s="143" t="s">
        <v>444</v>
      </c>
      <c r="P29" s="141">
        <v>69057</v>
      </c>
      <c r="Q29" s="141">
        <v>0</v>
      </c>
      <c r="R29" s="145"/>
      <c r="S29" s="143"/>
      <c r="T29" s="141">
        <v>0</v>
      </c>
      <c r="U29" s="141">
        <v>0</v>
      </c>
      <c r="V29" s="145"/>
      <c r="W29" s="143"/>
      <c r="X29" s="143" t="s">
        <v>518</v>
      </c>
      <c r="Y29" s="143" t="s">
        <v>518</v>
      </c>
      <c r="Z29" s="145"/>
      <c r="AA29" s="143"/>
      <c r="AB29" s="143" t="s">
        <v>518</v>
      </c>
      <c r="AC29" s="143" t="s">
        <v>518</v>
      </c>
      <c r="AD29" s="145"/>
      <c r="AE29" s="143"/>
      <c r="AF29" s="141">
        <v>0</v>
      </c>
      <c r="AG29" s="141">
        <v>0</v>
      </c>
      <c r="AH29" s="145"/>
      <c r="AI29" s="143"/>
      <c r="AJ29" s="141">
        <v>0</v>
      </c>
      <c r="AK29" s="141">
        <v>0</v>
      </c>
      <c r="AL29" s="145"/>
      <c r="AM29" s="143"/>
      <c r="AN29" s="141">
        <v>0</v>
      </c>
      <c r="AO29" s="141">
        <v>0</v>
      </c>
      <c r="AP29" s="145"/>
      <c r="AQ29" s="143"/>
      <c r="AR29" s="141">
        <v>0</v>
      </c>
      <c r="AS29" s="141">
        <v>0</v>
      </c>
      <c r="AT29" s="145"/>
      <c r="AU29" s="143"/>
      <c r="AV29" s="141">
        <v>0</v>
      </c>
      <c r="AW29" s="141">
        <v>0</v>
      </c>
      <c r="AX29" s="145"/>
      <c r="AY29" s="143"/>
      <c r="AZ29" s="141">
        <v>0</v>
      </c>
      <c r="BA29" s="141">
        <v>0</v>
      </c>
      <c r="BB29" s="145"/>
      <c r="BC29" s="143"/>
      <c r="BD29" s="141">
        <v>0</v>
      </c>
      <c r="BE29" s="141">
        <v>0</v>
      </c>
      <c r="BF29" s="145"/>
      <c r="BG29" s="143"/>
      <c r="BH29" s="141">
        <v>0</v>
      </c>
      <c r="BI29" s="141">
        <v>0</v>
      </c>
      <c r="BJ29" s="145"/>
      <c r="BK29" s="143"/>
      <c r="BL29" s="141">
        <v>0</v>
      </c>
      <c r="BM29" s="141">
        <v>0</v>
      </c>
      <c r="BN29" s="145"/>
      <c r="BO29" s="143"/>
      <c r="BP29" s="141">
        <v>0</v>
      </c>
      <c r="BQ29" s="141">
        <v>0</v>
      </c>
      <c r="BR29" s="145"/>
      <c r="BS29" s="143"/>
      <c r="BT29" s="141">
        <v>0</v>
      </c>
      <c r="BU29" s="141">
        <v>0</v>
      </c>
      <c r="BV29" s="145"/>
      <c r="BW29" s="143"/>
      <c r="BX29" s="141">
        <v>0</v>
      </c>
      <c r="BY29" s="141">
        <v>0</v>
      </c>
      <c r="BZ29" s="145"/>
      <c r="CA29" s="143"/>
      <c r="CB29" s="141">
        <v>0</v>
      </c>
      <c r="CC29" s="141">
        <v>0</v>
      </c>
      <c r="CD29" s="145"/>
      <c r="CE29" s="143"/>
      <c r="CF29" s="141">
        <v>0</v>
      </c>
      <c r="CG29" s="141">
        <v>0</v>
      </c>
      <c r="CH29" s="145"/>
      <c r="CI29" s="143"/>
      <c r="CJ29" s="141">
        <v>0</v>
      </c>
      <c r="CK29" s="141">
        <v>0</v>
      </c>
      <c r="CL29" s="145"/>
      <c r="CM29" s="143"/>
      <c r="CN29" s="141">
        <v>0</v>
      </c>
      <c r="CO29" s="141">
        <v>0</v>
      </c>
      <c r="CP29" s="145"/>
      <c r="CQ29" s="143"/>
      <c r="CR29" s="141">
        <v>0</v>
      </c>
      <c r="CS29" s="141">
        <v>0</v>
      </c>
      <c r="CT29" s="145"/>
      <c r="CU29" s="143"/>
      <c r="CV29" s="141">
        <v>0</v>
      </c>
      <c r="CW29" s="141">
        <v>0</v>
      </c>
      <c r="CX29" s="145"/>
      <c r="CY29" s="143"/>
      <c r="CZ29" s="141">
        <v>0</v>
      </c>
      <c r="DA29" s="141">
        <v>0</v>
      </c>
      <c r="DB29" s="145"/>
      <c r="DC29" s="143"/>
      <c r="DD29" s="141">
        <v>0</v>
      </c>
      <c r="DE29" s="141">
        <v>0</v>
      </c>
      <c r="DF29" s="145"/>
      <c r="DG29" s="143"/>
      <c r="DH29" s="141">
        <v>0</v>
      </c>
      <c r="DI29" s="141">
        <v>0</v>
      </c>
      <c r="DJ29" s="145"/>
      <c r="DK29" s="143"/>
      <c r="DL29" s="141">
        <v>0</v>
      </c>
      <c r="DM29" s="141">
        <v>0</v>
      </c>
      <c r="DN29" s="145"/>
      <c r="DO29" s="143"/>
      <c r="DP29" s="141">
        <v>0</v>
      </c>
      <c r="DQ29" s="141">
        <v>0</v>
      </c>
      <c r="DR29" s="145"/>
      <c r="DS29" s="143"/>
      <c r="DT29" s="141">
        <v>0</v>
      </c>
      <c r="DU29" s="141">
        <v>0</v>
      </c>
    </row>
    <row r="30" spans="1:125" ht="12" customHeight="1">
      <c r="A30" s="142" t="s">
        <v>89</v>
      </c>
      <c r="B30" s="140" t="s">
        <v>490</v>
      </c>
      <c r="C30" s="142" t="s">
        <v>513</v>
      </c>
      <c r="D30" s="141">
        <f t="shared" si="0"/>
        <v>0</v>
      </c>
      <c r="E30" s="141">
        <f t="shared" si="1"/>
        <v>211713</v>
      </c>
      <c r="F30" s="145">
        <v>11202</v>
      </c>
      <c r="G30" s="143" t="s">
        <v>398</v>
      </c>
      <c r="H30" s="141">
        <v>0</v>
      </c>
      <c r="I30" s="141">
        <v>175853</v>
      </c>
      <c r="J30" s="145">
        <v>11206</v>
      </c>
      <c r="K30" s="143" t="s">
        <v>400</v>
      </c>
      <c r="L30" s="141">
        <v>0</v>
      </c>
      <c r="M30" s="141">
        <v>35860</v>
      </c>
      <c r="N30" s="145"/>
      <c r="O30" s="143"/>
      <c r="P30" s="141">
        <v>0</v>
      </c>
      <c r="Q30" s="141">
        <v>0</v>
      </c>
      <c r="R30" s="145"/>
      <c r="S30" s="143"/>
      <c r="T30" s="141">
        <v>0</v>
      </c>
      <c r="U30" s="141">
        <v>0</v>
      </c>
      <c r="V30" s="145"/>
      <c r="W30" s="143"/>
      <c r="X30" s="143" t="s">
        <v>518</v>
      </c>
      <c r="Y30" s="143" t="s">
        <v>518</v>
      </c>
      <c r="Z30" s="145"/>
      <c r="AA30" s="143"/>
      <c r="AB30" s="143" t="s">
        <v>518</v>
      </c>
      <c r="AC30" s="143" t="s">
        <v>518</v>
      </c>
      <c r="AD30" s="145"/>
      <c r="AE30" s="143"/>
      <c r="AF30" s="141">
        <v>0</v>
      </c>
      <c r="AG30" s="141">
        <v>0</v>
      </c>
      <c r="AH30" s="145"/>
      <c r="AI30" s="143"/>
      <c r="AJ30" s="141">
        <v>0</v>
      </c>
      <c r="AK30" s="141">
        <v>0</v>
      </c>
      <c r="AL30" s="145"/>
      <c r="AM30" s="143"/>
      <c r="AN30" s="141">
        <v>0</v>
      </c>
      <c r="AO30" s="141">
        <v>0</v>
      </c>
      <c r="AP30" s="145"/>
      <c r="AQ30" s="143"/>
      <c r="AR30" s="141">
        <v>0</v>
      </c>
      <c r="AS30" s="141">
        <v>0</v>
      </c>
      <c r="AT30" s="145"/>
      <c r="AU30" s="143"/>
      <c r="AV30" s="141">
        <v>0</v>
      </c>
      <c r="AW30" s="141">
        <v>0</v>
      </c>
      <c r="AX30" s="145"/>
      <c r="AY30" s="143"/>
      <c r="AZ30" s="141">
        <v>0</v>
      </c>
      <c r="BA30" s="141">
        <v>0</v>
      </c>
      <c r="BB30" s="145"/>
      <c r="BC30" s="143"/>
      <c r="BD30" s="141">
        <v>0</v>
      </c>
      <c r="BE30" s="141">
        <v>0</v>
      </c>
      <c r="BF30" s="145"/>
      <c r="BG30" s="143"/>
      <c r="BH30" s="141">
        <v>0</v>
      </c>
      <c r="BI30" s="141">
        <v>0</v>
      </c>
      <c r="BJ30" s="145"/>
      <c r="BK30" s="143"/>
      <c r="BL30" s="141">
        <v>0</v>
      </c>
      <c r="BM30" s="141">
        <v>0</v>
      </c>
      <c r="BN30" s="145"/>
      <c r="BO30" s="143"/>
      <c r="BP30" s="141">
        <v>0</v>
      </c>
      <c r="BQ30" s="141">
        <v>0</v>
      </c>
      <c r="BR30" s="145"/>
      <c r="BS30" s="143"/>
      <c r="BT30" s="141">
        <v>0</v>
      </c>
      <c r="BU30" s="141">
        <v>0</v>
      </c>
      <c r="BV30" s="145"/>
      <c r="BW30" s="143"/>
      <c r="BX30" s="141">
        <v>0</v>
      </c>
      <c r="BY30" s="141">
        <v>0</v>
      </c>
      <c r="BZ30" s="145"/>
      <c r="CA30" s="143"/>
      <c r="CB30" s="141">
        <v>0</v>
      </c>
      <c r="CC30" s="141">
        <v>0</v>
      </c>
      <c r="CD30" s="145"/>
      <c r="CE30" s="143"/>
      <c r="CF30" s="141">
        <v>0</v>
      </c>
      <c r="CG30" s="141">
        <v>0</v>
      </c>
      <c r="CH30" s="145"/>
      <c r="CI30" s="143"/>
      <c r="CJ30" s="141">
        <v>0</v>
      </c>
      <c r="CK30" s="141">
        <v>0</v>
      </c>
      <c r="CL30" s="145"/>
      <c r="CM30" s="143"/>
      <c r="CN30" s="141">
        <v>0</v>
      </c>
      <c r="CO30" s="141">
        <v>0</v>
      </c>
      <c r="CP30" s="145"/>
      <c r="CQ30" s="143"/>
      <c r="CR30" s="141">
        <v>0</v>
      </c>
      <c r="CS30" s="141">
        <v>0</v>
      </c>
      <c r="CT30" s="145"/>
      <c r="CU30" s="143"/>
      <c r="CV30" s="141">
        <v>0</v>
      </c>
      <c r="CW30" s="141">
        <v>0</v>
      </c>
      <c r="CX30" s="145"/>
      <c r="CY30" s="143"/>
      <c r="CZ30" s="141">
        <v>0</v>
      </c>
      <c r="DA30" s="141">
        <v>0</v>
      </c>
      <c r="DB30" s="145"/>
      <c r="DC30" s="143"/>
      <c r="DD30" s="141">
        <v>0</v>
      </c>
      <c r="DE30" s="141">
        <v>0</v>
      </c>
      <c r="DF30" s="145"/>
      <c r="DG30" s="143"/>
      <c r="DH30" s="141">
        <v>0</v>
      </c>
      <c r="DI30" s="141">
        <v>0</v>
      </c>
      <c r="DJ30" s="145"/>
      <c r="DK30" s="143"/>
      <c r="DL30" s="141">
        <v>0</v>
      </c>
      <c r="DM30" s="141">
        <v>0</v>
      </c>
      <c r="DN30" s="145"/>
      <c r="DO30" s="143"/>
      <c r="DP30" s="141">
        <v>0</v>
      </c>
      <c r="DQ30" s="141">
        <v>0</v>
      </c>
      <c r="DR30" s="145"/>
      <c r="DS30" s="143"/>
      <c r="DT30" s="141">
        <v>0</v>
      </c>
      <c r="DU30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534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11</v>
      </c>
      <c r="M2" s="12" t="str">
        <f>IF(L2&lt;&gt;"",VLOOKUP(L2,$AK$6:$AL$52,2,FALSE),"-")</f>
        <v>埼玉県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2315625</v>
      </c>
      <c r="F7" s="27">
        <f aca="true" t="shared" si="1" ref="F7:F12">AF14</f>
        <v>46370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14312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2315625</v>
      </c>
      <c r="AG7" s="137"/>
      <c r="AH7" s="11" t="str">
        <f>'廃棄物事業経費（市町村）'!B7</f>
        <v>11000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2800</v>
      </c>
      <c r="F8" s="27">
        <f t="shared" si="1"/>
        <v>24087</v>
      </c>
      <c r="H8" s="188"/>
      <c r="I8" s="188"/>
      <c r="J8" s="182" t="s">
        <v>42</v>
      </c>
      <c r="K8" s="184"/>
      <c r="L8" s="27">
        <f t="shared" si="2"/>
        <v>10061439</v>
      </c>
      <c r="M8" s="27">
        <f t="shared" si="3"/>
        <v>496787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2800</v>
      </c>
      <c r="AG8" s="137"/>
      <c r="AH8" s="11" t="str">
        <f>'廃棄物事業経費（市町村）'!B8</f>
        <v>11100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5723100</v>
      </c>
      <c r="F9" s="27">
        <f t="shared" si="1"/>
        <v>245700</v>
      </c>
      <c r="H9" s="188"/>
      <c r="I9" s="188"/>
      <c r="J9" s="200" t="s">
        <v>44</v>
      </c>
      <c r="K9" s="202"/>
      <c r="L9" s="27">
        <f t="shared" si="2"/>
        <v>51906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5723100</v>
      </c>
      <c r="AG9" s="137"/>
      <c r="AH9" s="11" t="str">
        <f>'廃棄物事業経費（市町村）'!B9</f>
        <v>11201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11103529</v>
      </c>
      <c r="F10" s="27">
        <f t="shared" si="1"/>
        <v>1017624</v>
      </c>
      <c r="H10" s="188"/>
      <c r="I10" s="189"/>
      <c r="J10" s="200" t="s">
        <v>46</v>
      </c>
      <c r="K10" s="202"/>
      <c r="L10" s="27">
        <f t="shared" si="2"/>
        <v>51115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11103529</v>
      </c>
      <c r="AG10" s="137"/>
      <c r="AH10" s="11" t="str">
        <f>'廃棄物事業経費（市町村）'!B10</f>
        <v>11202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20389365</v>
      </c>
      <c r="F11" s="27">
        <f t="shared" si="1"/>
        <v>4506967</v>
      </c>
      <c r="H11" s="188"/>
      <c r="I11" s="191" t="s">
        <v>47</v>
      </c>
      <c r="J11" s="191"/>
      <c r="K11" s="191"/>
      <c r="L11" s="27">
        <f t="shared" si="2"/>
        <v>54816</v>
      </c>
      <c r="M11" s="27">
        <f t="shared" si="3"/>
        <v>3187</v>
      </c>
      <c r="AC11" s="25" t="s">
        <v>303</v>
      </c>
      <c r="AD11" s="138" t="s">
        <v>62</v>
      </c>
      <c r="AE11" s="137" t="s">
        <v>67</v>
      </c>
      <c r="AF11" s="133">
        <f ca="1" t="shared" si="4"/>
        <v>20389365</v>
      </c>
      <c r="AG11" s="137"/>
      <c r="AH11" s="11" t="str">
        <f>'廃棄物事業経費（市町村）'!B11</f>
        <v>11203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4822065</v>
      </c>
      <c r="F12" s="27">
        <f t="shared" si="1"/>
        <v>351385</v>
      </c>
      <c r="H12" s="188"/>
      <c r="I12" s="191" t="s">
        <v>48</v>
      </c>
      <c r="J12" s="191"/>
      <c r="K12" s="191"/>
      <c r="L12" s="27">
        <f t="shared" si="2"/>
        <v>814131</v>
      </c>
      <c r="M12" s="27">
        <f t="shared" si="3"/>
        <v>144986</v>
      </c>
      <c r="AC12" s="25" t="s">
        <v>46</v>
      </c>
      <c r="AD12" s="138" t="s">
        <v>62</v>
      </c>
      <c r="AE12" s="137" t="s">
        <v>68</v>
      </c>
      <c r="AF12" s="133">
        <f ca="1" t="shared" si="4"/>
        <v>4822065</v>
      </c>
      <c r="AG12" s="137"/>
      <c r="AH12" s="11" t="str">
        <f>'廃棄物事業経費（市町村）'!B12</f>
        <v>11206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44356484</v>
      </c>
      <c r="F13" s="28">
        <f>SUM(F7:F12)</f>
        <v>6192133</v>
      </c>
      <c r="H13" s="188"/>
      <c r="I13" s="179" t="s">
        <v>32</v>
      </c>
      <c r="J13" s="194"/>
      <c r="K13" s="195"/>
      <c r="L13" s="29">
        <f>SUM(L7:L12)</f>
        <v>11047719</v>
      </c>
      <c r="M13" s="29">
        <f>SUM(M7:M12)</f>
        <v>644960</v>
      </c>
      <c r="AC13" s="25" t="s">
        <v>51</v>
      </c>
      <c r="AD13" s="138" t="s">
        <v>62</v>
      </c>
      <c r="AE13" s="137" t="s">
        <v>69</v>
      </c>
      <c r="AF13" s="133">
        <f ca="1" t="shared" si="4"/>
        <v>73490540</v>
      </c>
      <c r="AG13" s="137"/>
      <c r="AH13" s="11" t="str">
        <f>'廃棄物事業経費（市町村）'!B13</f>
        <v>11207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23967119</v>
      </c>
      <c r="F14" s="32">
        <f>F13-F11</f>
        <v>1685166</v>
      </c>
      <c r="H14" s="189"/>
      <c r="I14" s="30"/>
      <c r="J14" s="34"/>
      <c r="K14" s="31" t="s">
        <v>50</v>
      </c>
      <c r="L14" s="33">
        <f>L13-L12</f>
        <v>10233588</v>
      </c>
      <c r="M14" s="33">
        <f>M13-M12</f>
        <v>499974</v>
      </c>
      <c r="AC14" s="25" t="s">
        <v>37</v>
      </c>
      <c r="AD14" s="138" t="s">
        <v>62</v>
      </c>
      <c r="AE14" s="137" t="s">
        <v>70</v>
      </c>
      <c r="AF14" s="133">
        <f ca="1" t="shared" si="4"/>
        <v>46370</v>
      </c>
      <c r="AG14" s="137"/>
      <c r="AH14" s="11" t="str">
        <f>'廃棄物事業経費（市町村）'!B14</f>
        <v>11208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73490540</v>
      </c>
      <c r="F15" s="27">
        <f>AF20</f>
        <v>9105783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8484606</v>
      </c>
      <c r="M15" s="27">
        <f>AF48</f>
        <v>1535889</v>
      </c>
      <c r="AC15" s="25" t="s">
        <v>41</v>
      </c>
      <c r="AD15" s="138" t="s">
        <v>62</v>
      </c>
      <c r="AE15" s="137" t="s">
        <v>71</v>
      </c>
      <c r="AF15" s="133">
        <f ca="1" t="shared" si="4"/>
        <v>24087</v>
      </c>
      <c r="AG15" s="137"/>
      <c r="AH15" s="11" t="str">
        <f>'廃棄物事業経費（市町村）'!B15</f>
        <v>11209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117847024</v>
      </c>
      <c r="F16" s="28">
        <f>SUM(F13,F15)</f>
        <v>15297916</v>
      </c>
      <c r="H16" s="204"/>
      <c r="I16" s="188"/>
      <c r="J16" s="188" t="s">
        <v>183</v>
      </c>
      <c r="K16" s="23" t="s">
        <v>132</v>
      </c>
      <c r="L16" s="27">
        <f>AF28</f>
        <v>6801454</v>
      </c>
      <c r="M16" s="27">
        <f aca="true" t="shared" si="5" ref="M16:M28">AF49</f>
        <v>64025</v>
      </c>
      <c r="AC16" s="25" t="s">
        <v>43</v>
      </c>
      <c r="AD16" s="138" t="s">
        <v>62</v>
      </c>
      <c r="AE16" s="137" t="s">
        <v>72</v>
      </c>
      <c r="AF16" s="133">
        <f ca="1" t="shared" si="4"/>
        <v>245700</v>
      </c>
      <c r="AG16" s="137"/>
      <c r="AH16" s="11" t="str">
        <f>'廃棄物事業経費（市町村）'!B16</f>
        <v>11210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97457659</v>
      </c>
      <c r="F17" s="32">
        <f>SUM(F14:F15)</f>
        <v>10790949</v>
      </c>
      <c r="H17" s="204"/>
      <c r="I17" s="188"/>
      <c r="J17" s="188"/>
      <c r="K17" s="23" t="s">
        <v>133</v>
      </c>
      <c r="L17" s="27">
        <f>AF29</f>
        <v>3242787</v>
      </c>
      <c r="M17" s="27">
        <f t="shared" si="5"/>
        <v>794970</v>
      </c>
      <c r="AC17" s="25" t="s">
        <v>45</v>
      </c>
      <c r="AD17" s="138" t="s">
        <v>62</v>
      </c>
      <c r="AE17" s="137" t="s">
        <v>73</v>
      </c>
      <c r="AF17" s="133">
        <f ca="1" t="shared" si="4"/>
        <v>1017624</v>
      </c>
      <c r="AG17" s="137"/>
      <c r="AH17" s="11" t="str">
        <f>'廃棄物事業経費（市町村）'!B17</f>
        <v>11211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120940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4506967</v>
      </c>
      <c r="AG18" s="137"/>
      <c r="AH18" s="11" t="str">
        <f>'廃棄物事業経費（市町村）'!B18</f>
        <v>11212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825118</v>
      </c>
      <c r="M19" s="27">
        <f t="shared" si="5"/>
        <v>87044</v>
      </c>
      <c r="AC19" s="25" t="s">
        <v>46</v>
      </c>
      <c r="AD19" s="138" t="s">
        <v>62</v>
      </c>
      <c r="AE19" s="137" t="s">
        <v>75</v>
      </c>
      <c r="AF19" s="133">
        <f ca="1" t="shared" si="4"/>
        <v>351385</v>
      </c>
      <c r="AG19" s="137"/>
      <c r="AH19" s="11" t="str">
        <f>'廃棄物事業経費（市町村）'!B19</f>
        <v>11214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20389365</v>
      </c>
      <c r="F20" s="39">
        <f>F11</f>
        <v>4506967</v>
      </c>
      <c r="H20" s="204"/>
      <c r="I20" s="188"/>
      <c r="J20" s="200" t="s">
        <v>56</v>
      </c>
      <c r="K20" s="202"/>
      <c r="L20" s="27">
        <f t="shared" si="6"/>
        <v>17751823</v>
      </c>
      <c r="M20" s="27">
        <f t="shared" si="5"/>
        <v>2757793</v>
      </c>
      <c r="AC20" s="25" t="s">
        <v>51</v>
      </c>
      <c r="AD20" s="138" t="s">
        <v>62</v>
      </c>
      <c r="AE20" s="137" t="s">
        <v>76</v>
      </c>
      <c r="AF20" s="133">
        <f ca="1" t="shared" si="4"/>
        <v>9105783</v>
      </c>
      <c r="AG20" s="137"/>
      <c r="AH20" s="11" t="str">
        <f>'廃棄物事業経費（市町村）'!B20</f>
        <v>11215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20389365</v>
      </c>
      <c r="F21" s="39">
        <f>M12+M27</f>
        <v>4512291</v>
      </c>
      <c r="H21" s="204"/>
      <c r="I21" s="189"/>
      <c r="J21" s="200" t="s">
        <v>57</v>
      </c>
      <c r="K21" s="202"/>
      <c r="L21" s="27">
        <f t="shared" si="6"/>
        <v>448252</v>
      </c>
      <c r="M21" s="27">
        <f t="shared" si="5"/>
        <v>13106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14312</v>
      </c>
      <c r="AG21" s="137"/>
      <c r="AH21" s="11" t="str">
        <f>'廃棄物事業経費（市町村）'!B21</f>
        <v>11216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202269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10061439</v>
      </c>
      <c r="AH22" s="11" t="str">
        <f>'廃棄物事業経費（市町村）'!B22</f>
        <v>11217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19718305</v>
      </c>
      <c r="M23" s="27">
        <f t="shared" si="5"/>
        <v>1263967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51906</v>
      </c>
      <c r="AH23" s="11" t="str">
        <f>'廃棄物事業経費（市町村）'!B23</f>
        <v>11218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19705234</v>
      </c>
      <c r="M24" s="27">
        <f t="shared" si="5"/>
        <v>1736797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51115</v>
      </c>
      <c r="AH24" s="11" t="str">
        <f>'廃棄物事業経費（市町村）'!B24</f>
        <v>11219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5248427</v>
      </c>
      <c r="M25" s="27">
        <f t="shared" si="5"/>
        <v>90910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54816</v>
      </c>
      <c r="AH25" s="11" t="str">
        <f>'廃棄物事業経費（市町村）'!B25</f>
        <v>11221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1246596</v>
      </c>
      <c r="M26" s="27">
        <f t="shared" si="5"/>
        <v>498495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814131</v>
      </c>
      <c r="AH26" s="11" t="str">
        <f>'廃棄物事業経費（市町村）'!B26</f>
        <v>11222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19575234</v>
      </c>
      <c r="M27" s="27">
        <f t="shared" si="5"/>
        <v>4367305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8484606</v>
      </c>
      <c r="AH27" s="11" t="str">
        <f>'廃棄物事業経費（市町村）'!B27</f>
        <v>11223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14523</v>
      </c>
      <c r="M28" s="27">
        <f t="shared" si="5"/>
        <v>3760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6801454</v>
      </c>
      <c r="AH28" s="11" t="str">
        <f>'廃棄物事業経費（市町村）'!B28</f>
        <v>11224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103385568</v>
      </c>
      <c r="M29" s="29">
        <f>SUM(M15:M28)</f>
        <v>13214061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3242787</v>
      </c>
      <c r="AH29" s="11" t="str">
        <f>'廃棄物事業経費（市町村）'!B29</f>
        <v>11225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83810334</v>
      </c>
      <c r="M30" s="33">
        <f>M29-M27</f>
        <v>8846756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120940</v>
      </c>
      <c r="AH30" s="11" t="str">
        <f>'廃棄物事業経費（市町村）'!B30</f>
        <v>11226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3413737</v>
      </c>
      <c r="M31" s="27">
        <f>AF62</f>
        <v>1438895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825118</v>
      </c>
      <c r="AH31" s="11" t="str">
        <f>'廃棄物事業経費（市町村）'!B31</f>
        <v>11227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117847024</v>
      </c>
      <c r="M32" s="29">
        <f>SUM(M13,M29,M31)</f>
        <v>15297916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17751823</v>
      </c>
      <c r="AH32" s="11" t="str">
        <f>'廃棄物事業経費（市町村）'!B32</f>
        <v>11228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97457659</v>
      </c>
      <c r="M33" s="33">
        <f>SUM(M14,M30,M31)</f>
        <v>10785625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448252</v>
      </c>
      <c r="AH33" s="11" t="str">
        <f>'廃棄物事業経費（市町村）'!B33</f>
        <v>11229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202269</v>
      </c>
      <c r="AH34" s="11" t="str">
        <f>'廃棄物事業経費（市町村）'!B34</f>
        <v>11230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19718305</v>
      </c>
      <c r="AH35" s="11" t="str">
        <f>'廃棄物事業経費（市町村）'!B35</f>
        <v>11231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19705234</v>
      </c>
      <c r="AH36" s="11" t="str">
        <f>'廃棄物事業経費（市町村）'!B36</f>
        <v>11232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5248427</v>
      </c>
      <c r="AH37" s="11" t="str">
        <f>'廃棄物事業経費（市町村）'!B37</f>
        <v>11233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1246596</v>
      </c>
      <c r="AH38" s="11" t="str">
        <f>'廃棄物事業経費（市町村）'!B38</f>
        <v>11234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19575234</v>
      </c>
      <c r="AH39" s="11" t="str">
        <f>'廃棄物事業経費（市町村）'!B39</f>
        <v>11235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14523</v>
      </c>
      <c r="AH40" s="11" t="str">
        <f>'廃棄物事業経費（市町村）'!B40</f>
        <v>11237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3413737</v>
      </c>
      <c r="AH41" s="11" t="str">
        <f>'廃棄物事業経費（市町村）'!B41</f>
        <v>11238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11239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496787</v>
      </c>
      <c r="AH43" s="11" t="str">
        <f>'廃棄物事業経費（市町村）'!B43</f>
        <v>11240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11241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 t="str">
        <f>'廃棄物事業経費（市町村）'!B45</f>
        <v>11242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3187</v>
      </c>
      <c r="AH46" s="11" t="str">
        <f>'廃棄物事業経費（市町村）'!B46</f>
        <v>11243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144986</v>
      </c>
      <c r="AH47" s="11" t="str">
        <f>'廃棄物事業経費（市町村）'!B47</f>
        <v>11245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1535889</v>
      </c>
      <c r="AH48" s="11" t="str">
        <f>'廃棄物事業経費（市町村）'!B48</f>
        <v>11301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64025</v>
      </c>
      <c r="AH49" s="11" t="str">
        <f>'廃棄物事業経費（市町村）'!B49</f>
        <v>11324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794970</v>
      </c>
      <c r="AH50" s="11" t="str">
        <f>'廃棄物事業経費（市町村）'!B50</f>
        <v>11326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11327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87044</v>
      </c>
      <c r="AH52" s="11" t="str">
        <f>'廃棄物事業経費（市町村）'!B52</f>
        <v>11341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2757793</v>
      </c>
      <c r="AH53" s="11" t="str">
        <f>'廃棄物事業経費（市町村）'!B53</f>
        <v>11342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13106</v>
      </c>
      <c r="AH54" s="11" t="str">
        <f>'廃棄物事業経費（市町村）'!B54</f>
        <v>11343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 t="str">
        <f>'廃棄物事業経費（市町村）'!B55</f>
        <v>11346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1263967</v>
      </c>
      <c r="AH56" s="11" t="str">
        <f>'廃棄物事業経費（市町村）'!B56</f>
        <v>11347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1736797</v>
      </c>
      <c r="AH57" s="11" t="str">
        <f>'廃棄物事業経費（市町村）'!B57</f>
        <v>11348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90910</v>
      </c>
      <c r="AH58" s="11" t="str">
        <f>'廃棄物事業経費（市町村）'!B58</f>
        <v>11349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498495</v>
      </c>
      <c r="AH59" s="11" t="str">
        <f>'廃棄物事業経費（市町村）'!B59</f>
        <v>11361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4367305</v>
      </c>
      <c r="AH60" s="11" t="str">
        <f>'廃棄物事業経費（市町村）'!B60</f>
        <v>11362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3760</v>
      </c>
      <c r="AH61" s="11" t="str">
        <f>'廃棄物事業経費（市町村）'!B61</f>
        <v>11363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1438895</v>
      </c>
      <c r="AH62" s="11" t="str">
        <f>'廃棄物事業経費（市町村）'!B62</f>
        <v>11365</v>
      </c>
      <c r="AI62" s="12">
        <v>62</v>
      </c>
    </row>
    <row r="63" spans="30:35" ht="14.25">
      <c r="AD63" s="138"/>
      <c r="AH63" s="11" t="str">
        <f>'廃棄物事業経費（市町村）'!B63</f>
        <v>11369</v>
      </c>
      <c r="AI63" s="12">
        <v>63</v>
      </c>
    </row>
    <row r="64" spans="34:35" ht="14.25">
      <c r="AH64" s="11" t="str">
        <f>'廃棄物事業経費（市町村）'!B64</f>
        <v>11381</v>
      </c>
      <c r="AI64" s="12">
        <v>64</v>
      </c>
    </row>
    <row r="65" spans="34:35" ht="14.25">
      <c r="AH65" s="11" t="str">
        <f>'廃棄物事業経費（市町村）'!B65</f>
        <v>11383</v>
      </c>
      <c r="AI65" s="12">
        <v>65</v>
      </c>
    </row>
    <row r="66" spans="34:35" ht="14.25">
      <c r="AH66" s="11" t="str">
        <f>'廃棄物事業経費（市町村）'!B66</f>
        <v>11385</v>
      </c>
      <c r="AI66" s="12">
        <v>66</v>
      </c>
    </row>
    <row r="67" spans="34:35" ht="14.25">
      <c r="AH67" s="11" t="str">
        <f>'廃棄物事業経費（市町村）'!B67</f>
        <v>11408</v>
      </c>
      <c r="AI67" s="12">
        <v>67</v>
      </c>
    </row>
    <row r="68" spans="34:35" ht="14.25">
      <c r="AH68" s="11" t="str">
        <f>'廃棄物事業経費（市町村）'!B68</f>
        <v>11421</v>
      </c>
      <c r="AI68" s="12">
        <v>68</v>
      </c>
    </row>
    <row r="69" spans="34:35" ht="14.25">
      <c r="AH69" s="11" t="str">
        <f>'廃棄物事業経費（市町村）'!B69</f>
        <v>11424</v>
      </c>
      <c r="AI69" s="12">
        <v>69</v>
      </c>
    </row>
    <row r="70" spans="34:35" ht="14.25">
      <c r="AH70" s="11" t="str">
        <f>'廃棄物事業経費（市町村）'!B70</f>
        <v>11425</v>
      </c>
      <c r="AI70" s="12">
        <v>70</v>
      </c>
    </row>
    <row r="71" spans="34:35" ht="14.25">
      <c r="AH71" s="11" t="str">
        <f>'廃棄物事業経費（市町村）'!B71</f>
        <v>11442</v>
      </c>
      <c r="AI71" s="12">
        <v>71</v>
      </c>
    </row>
    <row r="72" spans="34:35" ht="14.25">
      <c r="AH72" s="11" t="str">
        <f>'廃棄物事業経費（市町村）'!B72</f>
        <v>11445</v>
      </c>
      <c r="AI72" s="12">
        <v>72</v>
      </c>
    </row>
    <row r="73" spans="34:35" ht="14.25">
      <c r="AH73" s="11" t="str">
        <f>'廃棄物事業経費（市町村）'!B73</f>
        <v>11446</v>
      </c>
      <c r="AI73" s="12">
        <v>73</v>
      </c>
    </row>
    <row r="74" spans="34:35" ht="14.25">
      <c r="AH74" s="11" t="str">
        <f>'廃棄物事業経費（市町村）'!B74</f>
        <v>11461</v>
      </c>
      <c r="AI74" s="12">
        <v>74</v>
      </c>
    </row>
    <row r="75" spans="34:35" ht="14.25">
      <c r="AH75" s="11" t="str">
        <f>'廃棄物事業経費（市町村）'!B75</f>
        <v>11462</v>
      </c>
      <c r="AI75" s="12">
        <v>75</v>
      </c>
    </row>
    <row r="76" spans="34:35" ht="14.25">
      <c r="AH76" s="11" t="str">
        <f>'廃棄物事業経費（市町村）'!B76</f>
        <v>11464</v>
      </c>
      <c r="AI76" s="12">
        <v>76</v>
      </c>
    </row>
    <row r="77" spans="34:35" ht="14.25">
      <c r="AH77" s="11" t="str">
        <f>'廃棄物事業経費（市町村）'!B77</f>
        <v>11465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2010-04-10T01:47:07Z</dcterms:modified>
  <cp:category/>
  <cp:version/>
  <cp:contentType/>
  <cp:contentStatus/>
</cp:coreProperties>
</file>