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<sst xmlns="http://schemas.openxmlformats.org/spreadsheetml/2006/main" count="2220" uniqueCount="443">
  <si>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</si>
  <si>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</si>
  <si>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</si>
  <si>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</si>
  <si>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</si>
  <si>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</si>
  <si>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</si>
  <si>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</si>
  <si>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</si>
  <si>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</si>
  <si>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</si>
  <si>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</si>
  <si>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</si>
  <si>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</si>
  <si>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</si>
  <si>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</si>
  <si>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</si>
  <si>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</si>
  <si>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</si>
  <si>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</si>
  <si>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</si>
  <si>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</si>
  <si>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</si>
  <si>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</si>
  <si>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</si>
  <si>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</si>
  <si>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</si>
  <si>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</si>
  <si>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</si>
  <si>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</si>
  <si>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</si>
  <si>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</si>
  <si>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</si>
  <si>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</si>
  <si>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</si>
  <si>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</si>
  <si>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</si>
  <si>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</si>
  <si>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</si>
  <si>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</si>
  <si>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</si>
  <si>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</si>
  <si>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</si>
  <si>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</si>
  <si>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</si>
  <si>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</si>
  <si>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</si>
  <si>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</si>
  <si>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</si>
  <si>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</si>
  <si>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</si>
  <si>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</si>
  <si>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</si>
  <si>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</si>
  <si>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</si>
  <si>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</si>
  <si>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</si>
  <si>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</si>
  <si>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</si>
  <si>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</si>
  <si>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</si>
  <si>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</si>
  <si>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</si>
  <si>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</si>
  <si>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</si>
  <si>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</si>
  <si>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</si>
  <si>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</si>
  <si>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</si>
  <si>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</si>
  <si>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</si>
  <si>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</si>
  <si>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</si>
  <si>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</si>
  <si>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</si>
  <si>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</si>
  <si>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</si>
  <si>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</si>
  <si>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</si>
  <si>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</si>
  <si>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</si>
  <si>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</si>
  <si>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</si>
  <si>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</si>
  <si>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</si>
  <si>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</si>
  <si>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</si>
  <si>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</si>
  <si>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</si>
  <si>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</si>
  <si>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</si>
  <si>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</si>
  <si>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</si>
  <si>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</si>
  <si>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</si>
  <si>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</si>
  <si>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</si>
  <si>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</si>
  <si>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</si>
  <si>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</si>
  <si>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</si>
  <si>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</si>
  <si>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</si>
  <si>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</si>
  <si>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</si>
  <si>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</si>
  <si>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</si>
  <si>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</si>
  <si>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</si>
  <si>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</si>
  <si>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</si>
  <si>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</si>
  <si>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</si>
  <si>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</si>
  <si>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</si>
  <si>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</si>
  <si>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</si>
  <si>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</si>
  <si>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</si>
  <si>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</si>
  <si>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</si>
  <si>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</si>
  <si>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</si>
  <si>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</si>
  <si>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</si>
  <si>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</si>
  <si>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</si>
  <si>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</si>
  <si>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</si>
  <si>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</si>
  <si>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</si>
  <si>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</si>
  <si>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</si>
  <si>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</si>
  <si>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</si>
  <si>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</si>
  <si>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</si>
  <si>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</si>
  <si>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</si>
  <si>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</si>
  <si>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</si>
  <si>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</si>
  <si>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</si>
  <si>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</si>
  <si>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</si>
  <si>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</si>
  <si>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</si>
  <si>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</si>
  <si>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</si>
  <si>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</si>
  <si>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</si>
  <si>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</si>
  <si>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</si>
  <si>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</si>
  <si>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</si>
  <si>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</si>
  <si>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</si>
  <si>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</si>
  <si>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</si>
  <si>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</si>
  <si>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</si>
  <si>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</si>
  <si>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</si>
  <si>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</si>
  <si>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</si>
  <si>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</si>
  <si>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</si>
  <si>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</si>
  <si>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</si>
  <si>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</si>
  <si>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</si>
  <si>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</si>
  <si>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</si>
  <si>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</si>
  <si>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</si>
  <si>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</si>
  <si>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</si>
  <si>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</si>
  <si>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</si>
  <si>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</si>
  <si>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</si>
  <si>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</si>
  <si>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</si>
  <si>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</si>
  <si>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</si>
  <si>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</si>
  <si>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</si>
  <si>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</si>
  <si>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</si>
  <si>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</si>
  <si>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</si>
  <si>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</si>
  <si>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</si>
  <si>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</si>
  <si>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</si>
  <si>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</si>
  <si>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</si>
  <si>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</si>
  <si>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</si>
  <si>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</si>
  <si>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</si>
  <si>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</si>
  <si>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</si>
  <si>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</si>
  <si>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</si>
  <si>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</si>
  <si>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</si>
  <si>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</si>
  <si>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</si>
  <si>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</si>
  <si>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</si>
  <si>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</si>
  <si>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</si>
  <si>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</si>
  <si>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</si>
  <si>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</si>
  <si>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</si>
  <si>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</si>
  <si>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</si>
  <si>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</si>
  <si>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</si>
  <si>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</si>
  <si>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</si>
  <si>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</si>
  <si>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</si>
  <si>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</si>
  <si>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</si>
  <si>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</si>
  <si>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</si>
  <si>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</si>
  <si>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</si>
  <si>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</si>
  <si>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</si>
  <si>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</si>
  <si>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</si>
  <si>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</si>
  <si>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</si>
  <si>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</si>
  <si>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</si>
  <si>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</si>
  <si>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</si>
  <si>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</si>
  <si>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</si>
  <si>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</si>
  <si>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</si>
  <si>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</si>
  <si>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</si>
  <si>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</si>
  <si>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</si>
  <si>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</si>
  <si>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</si>
  <si>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</si>
  <si>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</si>
  <si>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</si>
  <si>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</si>
  <si>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</si>
  <si>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</si>
  <si>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</si>
  <si>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</si>
  <si>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</si>
  <si>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</si>
  <si>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</si>
  <si>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</si>
  <si>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</si>
  <si>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</si>
  <si>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</si>
  <si>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</si>
  <si>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</si>
  <si>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</si>
  <si>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</si>
  <si>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</si>
  <si>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</si>
  <si>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</si>
  <si>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</si>
  <si>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</si>
  <si>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</si>
  <si>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</si>
  <si>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</si>
  <si>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</si>
  <si>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</si>
  <si>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</si>
  <si>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</si>
  <si>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</si>
  <si>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</si>
  <si>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</si>
  <si>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</si>
  <si>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</si>
  <si>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</si>
  <si>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</si>
  <si>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</si>
  <si>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</si>
  <si>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</si>
  <si>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</si>
  <si>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</si>
  <si>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</si>
  <si>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</si>
  <si>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</si>
  <si>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</si>
  <si>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</si>
  <si>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</si>
  <si>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</si>
  <si>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</si>
  <si>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</si>
  <si>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</si>
  <si>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</si>
  <si>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</si>
  <si>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</si>
  <si>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</si>
  <si>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</si>
  <si>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</si>
  <si>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</si>
  <si>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</si>
  <si>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</si>
  <si>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</si>
  <si>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</si>
  <si>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</si>
  <si>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</si>
  <si>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</si>
  <si>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</si>
  <si>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</si>
  <si>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</si>
  <si>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</si>
  <si>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</si>
  <si>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</si>
  <si>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</si>
  <si>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</si>
  <si>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</si>
  <si>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</si>
  <si>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</si>
  <si>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</si>
  <si>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</si>
  <si>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</si>
  <si>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</si>
  <si>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</si>
  <si>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</si>
  <si>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</si>
  <si>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10211</t>
  </si>
  <si>
    <t>10212</t>
  </si>
  <si>
    <t>10303</t>
  </si>
  <si>
    <t>10344</t>
  </si>
  <si>
    <t>10345</t>
  </si>
  <si>
    <t>10363</t>
  </si>
  <si>
    <t>10366</t>
  </si>
  <si>
    <t>10367</t>
  </si>
  <si>
    <t>10382</t>
  </si>
  <si>
    <t>10383</t>
  </si>
  <si>
    <t>10384</t>
  </si>
  <si>
    <t>10421</t>
  </si>
  <si>
    <t>10424</t>
  </si>
  <si>
    <t>10425</t>
  </si>
  <si>
    <t>10426</t>
  </si>
  <si>
    <t>10428</t>
  </si>
  <si>
    <t>10429</t>
  </si>
  <si>
    <t>10443</t>
  </si>
  <si>
    <t>10444</t>
  </si>
  <si>
    <t>10448</t>
  </si>
  <si>
    <t>10449</t>
  </si>
  <si>
    <t>10464</t>
  </si>
  <si>
    <t>10521</t>
  </si>
  <si>
    <t>10522</t>
  </si>
  <si>
    <t>10523</t>
  </si>
  <si>
    <t>10524</t>
  </si>
  <si>
    <t>10525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</si>
  <si>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</si>
  <si>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</si>
  <si>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</si>
  <si>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</si>
  <si>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</si>
  <si>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</si>
  <si>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</si>
  <si>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</si>
  <si>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</si>
  <si>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</si>
  <si>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</si>
  <si>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</si>
  <si>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富士見村</t>
  </si>
  <si>
    <t>榛東村</t>
  </si>
  <si>
    <t>吉岡町</t>
  </si>
  <si>
    <t>吉井町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</si>
  <si>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</si>
  <si>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</si>
  <si>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</si>
  <si>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</si>
  <si>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</si>
  <si>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</si>
  <si>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</si>
  <si>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</si>
  <si>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</si>
  <si>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</si>
  <si>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</si>
  <si>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</si>
  <si>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</si>
  <si>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</si>
  <si>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</si>
  <si>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</si>
  <si>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</si>
  <si>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</si>
  <si>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</si>
  <si>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</si>
  <si>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</si>
  <si>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</si>
  <si>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10000</t>
  </si>
  <si>
    <t>合計</t>
  </si>
  <si>
    <t>10427</t>
  </si>
  <si>
    <t>10837</t>
  </si>
  <si>
    <t>10838</t>
  </si>
  <si>
    <t>10839</t>
  </si>
  <si>
    <t>10840</t>
  </si>
  <si>
    <t>10842</t>
  </si>
  <si>
    <t>10870</t>
  </si>
  <si>
    <t>10873</t>
  </si>
  <si>
    <t>10875</t>
  </si>
  <si>
    <t>10882</t>
  </si>
  <si>
    <t>10890</t>
  </si>
  <si>
    <t>10892</t>
  </si>
  <si>
    <t>10914</t>
  </si>
  <si>
    <t>富岡甘楽衛生施設組合</t>
  </si>
  <si>
    <t>甘楽西部環境衛生施設組合</t>
  </si>
  <si>
    <t>館林衛生施設組合</t>
  </si>
  <si>
    <t>吾妻東部衛生施設組合</t>
  </si>
  <si>
    <t>西吾妻衛生施設組合</t>
  </si>
  <si>
    <t>西吾妻環境衛生施設組合</t>
  </si>
  <si>
    <t>渋川地区広域市町村圏振興整備組合</t>
  </si>
  <si>
    <t>沼田市外二箇村清掃施設組合</t>
  </si>
  <si>
    <t>多野藤岡広域市町村圏振興整備組合</t>
  </si>
  <si>
    <t>大泉町外二町環境衛生施設組合</t>
  </si>
  <si>
    <t>利根東部衛生施設組合</t>
  </si>
  <si>
    <t>太田市外三町広域清掃組合</t>
  </si>
  <si>
    <t>10427</t>
  </si>
  <si>
    <t>館林衛星施設組合</t>
  </si>
  <si>
    <t>多野藤岡市町村圏振興整備組合</t>
  </si>
  <si>
    <t>多野藤岡市町村圏</t>
  </si>
  <si>
    <t>沼田市外二箇村清掃組合</t>
  </si>
  <si>
    <t/>
  </si>
  <si>
    <t>群馬県</t>
  </si>
  <si>
    <t>10000</t>
  </si>
  <si>
    <t>合計</t>
  </si>
  <si>
    <t>群馬県</t>
  </si>
  <si>
    <t>群馬県</t>
  </si>
  <si>
    <t>10000</t>
  </si>
  <si>
    <t>群馬県</t>
  </si>
  <si>
    <t>合計</t>
  </si>
  <si>
    <t>10000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</si>
</sst>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434</v>
      </c>
      <c r="B7" s="140" t="s">
        <v>435</v>
      </c>
      <c r="C7" s="139" t="s">
        <v>436</v>
      </c>
      <c r="D7" s="141">
        <f aca="true" t="shared" si="0" ref="D7:AI7">SUM(D8:D45)</f>
        <v>19673841</v>
      </c>
      <c r="E7" s="141">
        <f t="shared" si="0"/>
        <v>3845563</v>
      </c>
      <c r="F7" s="141">
        <f t="shared" si="0"/>
        <v>0</v>
      </c>
      <c r="G7" s="141">
        <f t="shared" si="0"/>
        <v>3474</v>
      </c>
      <c r="H7" s="141">
        <f t="shared" si="0"/>
        <v>59500</v>
      </c>
      <c r="I7" s="141">
        <f t="shared" si="0"/>
        <v>2551479</v>
      </c>
      <c r="J7" s="141">
        <f t="shared" si="0"/>
        <v>0</v>
      </c>
      <c r="K7" s="141">
        <f t="shared" si="0"/>
        <v>1231110</v>
      </c>
      <c r="L7" s="141">
        <f t="shared" si="0"/>
        <v>15828278</v>
      </c>
      <c r="M7" s="141">
        <f t="shared" si="0"/>
        <v>4939864.5</v>
      </c>
      <c r="N7" s="141">
        <f t="shared" si="0"/>
        <v>731610.5</v>
      </c>
      <c r="O7" s="141">
        <f t="shared" si="0"/>
        <v>29142</v>
      </c>
      <c r="P7" s="141">
        <f t="shared" si="0"/>
        <v>17376</v>
      </c>
      <c r="Q7" s="141">
        <f t="shared" si="0"/>
        <v>0</v>
      </c>
      <c r="R7" s="141">
        <f t="shared" si="0"/>
        <v>299345</v>
      </c>
      <c r="S7" s="141">
        <f t="shared" si="0"/>
        <v>0</v>
      </c>
      <c r="T7" s="141">
        <f t="shared" si="0"/>
        <v>385747.5</v>
      </c>
      <c r="U7" s="141">
        <f t="shared" si="0"/>
        <v>4208254</v>
      </c>
      <c r="V7" s="141">
        <f t="shared" si="0"/>
        <v>24613705.5</v>
      </c>
      <c r="W7" s="141">
        <f t="shared" si="0"/>
        <v>4577173.5</v>
      </c>
      <c r="X7" s="141">
        <f t="shared" si="0"/>
        <v>29142</v>
      </c>
      <c r="Y7" s="141">
        <f t="shared" si="0"/>
        <v>20850</v>
      </c>
      <c r="Z7" s="141">
        <f t="shared" si="0"/>
        <v>59500</v>
      </c>
      <c r="AA7" s="141">
        <f t="shared" si="0"/>
        <v>2850824</v>
      </c>
      <c r="AB7" s="141">
        <f t="shared" si="0"/>
        <v>0</v>
      </c>
      <c r="AC7" s="141">
        <f t="shared" si="0"/>
        <v>1616857.5</v>
      </c>
      <c r="AD7" s="141">
        <f t="shared" si="0"/>
        <v>20036532</v>
      </c>
      <c r="AE7" s="141">
        <f t="shared" si="0"/>
        <v>700846</v>
      </c>
      <c r="AF7" s="141">
        <f t="shared" si="0"/>
        <v>699743</v>
      </c>
      <c r="AG7" s="141">
        <f t="shared" si="0"/>
        <v>16449</v>
      </c>
      <c r="AH7" s="141">
        <f t="shared" si="0"/>
        <v>447007</v>
      </c>
      <c r="AI7" s="141">
        <f t="shared" si="0"/>
        <v>28841</v>
      </c>
      <c r="AJ7" s="141">
        <f aca="true" t="shared" si="1" ref="AJ7:BO7">SUM(AJ8:AJ45)</f>
        <v>207446</v>
      </c>
      <c r="AK7" s="141">
        <f t="shared" si="1"/>
        <v>1103</v>
      </c>
      <c r="AL7" s="141">
        <f t="shared" si="1"/>
        <v>58319</v>
      </c>
      <c r="AM7" s="141">
        <f t="shared" si="1"/>
        <v>15260298</v>
      </c>
      <c r="AN7" s="141">
        <f t="shared" si="1"/>
        <v>3252570</v>
      </c>
      <c r="AO7" s="141">
        <f t="shared" si="1"/>
        <v>1369777</v>
      </c>
      <c r="AP7" s="141">
        <f t="shared" si="1"/>
        <v>1018580</v>
      </c>
      <c r="AQ7" s="141">
        <f t="shared" si="1"/>
        <v>689364</v>
      </c>
      <c r="AR7" s="141">
        <f t="shared" si="1"/>
        <v>174849</v>
      </c>
      <c r="AS7" s="141">
        <f t="shared" si="1"/>
        <v>3879236</v>
      </c>
      <c r="AT7" s="141">
        <f t="shared" si="1"/>
        <v>673039</v>
      </c>
      <c r="AU7" s="141">
        <f t="shared" si="1"/>
        <v>2837066</v>
      </c>
      <c r="AV7" s="141">
        <f t="shared" si="1"/>
        <v>369131</v>
      </c>
      <c r="AW7" s="141">
        <f t="shared" si="1"/>
        <v>59922</v>
      </c>
      <c r="AX7" s="141">
        <f t="shared" si="1"/>
        <v>8065546</v>
      </c>
      <c r="AY7" s="141">
        <f t="shared" si="1"/>
        <v>3835429</v>
      </c>
      <c r="AZ7" s="141">
        <f t="shared" si="1"/>
        <v>3538989</v>
      </c>
      <c r="BA7" s="141">
        <f t="shared" si="1"/>
        <v>441140</v>
      </c>
      <c r="BB7" s="141">
        <f t="shared" si="1"/>
        <v>249988</v>
      </c>
      <c r="BC7" s="141">
        <f t="shared" si="1"/>
        <v>2597104</v>
      </c>
      <c r="BD7" s="141">
        <f t="shared" si="1"/>
        <v>3024</v>
      </c>
      <c r="BE7" s="141">
        <f t="shared" si="1"/>
        <v>1057274</v>
      </c>
      <c r="BF7" s="141">
        <f t="shared" si="1"/>
        <v>17018418</v>
      </c>
      <c r="BG7" s="141">
        <f t="shared" si="1"/>
        <v>432803</v>
      </c>
      <c r="BH7" s="141">
        <f t="shared" si="1"/>
        <v>432803</v>
      </c>
      <c r="BI7" s="141">
        <f t="shared" si="1"/>
        <v>0</v>
      </c>
      <c r="BJ7" s="141">
        <f t="shared" si="1"/>
        <v>424707</v>
      </c>
      <c r="BK7" s="141">
        <f t="shared" si="1"/>
        <v>0</v>
      </c>
      <c r="BL7" s="141">
        <f t="shared" si="1"/>
        <v>8096</v>
      </c>
      <c r="BM7" s="141">
        <f t="shared" si="1"/>
        <v>0</v>
      </c>
      <c r="BN7" s="141">
        <f t="shared" si="1"/>
        <v>27247</v>
      </c>
      <c r="BO7" s="141">
        <f t="shared" si="1"/>
        <v>3111493</v>
      </c>
      <c r="BP7" s="141">
        <f aca="true" t="shared" si="2" ref="BP7:CU7">SUM(BP8:BP45)</f>
        <v>467178</v>
      </c>
      <c r="BQ7" s="141">
        <f t="shared" si="2"/>
        <v>263838</v>
      </c>
      <c r="BR7" s="141">
        <f t="shared" si="2"/>
        <v>46828</v>
      </c>
      <c r="BS7" s="141">
        <f t="shared" si="2"/>
        <v>156512</v>
      </c>
      <c r="BT7" s="141">
        <f t="shared" si="2"/>
        <v>0</v>
      </c>
      <c r="BU7" s="141">
        <f t="shared" si="2"/>
        <v>1353164</v>
      </c>
      <c r="BV7" s="141">
        <f t="shared" si="2"/>
        <v>41641</v>
      </c>
      <c r="BW7" s="141">
        <f t="shared" si="2"/>
        <v>1311337</v>
      </c>
      <c r="BX7" s="141">
        <f t="shared" si="2"/>
        <v>186</v>
      </c>
      <c r="BY7" s="141">
        <f t="shared" si="2"/>
        <v>5744</v>
      </c>
      <c r="BZ7" s="141">
        <f t="shared" si="2"/>
        <v>1285407</v>
      </c>
      <c r="CA7" s="141">
        <f t="shared" si="2"/>
        <v>144314</v>
      </c>
      <c r="CB7" s="141">
        <f t="shared" si="2"/>
        <v>943546</v>
      </c>
      <c r="CC7" s="141">
        <f t="shared" si="2"/>
        <v>66722</v>
      </c>
      <c r="CD7" s="141">
        <f t="shared" si="2"/>
        <v>130825</v>
      </c>
      <c r="CE7" s="141">
        <f t="shared" si="2"/>
        <v>1248866</v>
      </c>
      <c r="CF7" s="141">
        <f t="shared" si="2"/>
        <v>0</v>
      </c>
      <c r="CG7" s="141">
        <f t="shared" si="2"/>
        <v>119456</v>
      </c>
      <c r="CH7" s="141">
        <f t="shared" si="2"/>
        <v>3663752</v>
      </c>
      <c r="CI7" s="141">
        <f t="shared" si="2"/>
        <v>1133649</v>
      </c>
      <c r="CJ7" s="141">
        <f t="shared" si="2"/>
        <v>1132546</v>
      </c>
      <c r="CK7" s="141">
        <f t="shared" si="2"/>
        <v>16449</v>
      </c>
      <c r="CL7" s="141">
        <f t="shared" si="2"/>
        <v>871714</v>
      </c>
      <c r="CM7" s="141">
        <f t="shared" si="2"/>
        <v>28841</v>
      </c>
      <c r="CN7" s="141">
        <f t="shared" si="2"/>
        <v>215542</v>
      </c>
      <c r="CO7" s="141">
        <f t="shared" si="2"/>
        <v>1103</v>
      </c>
      <c r="CP7" s="141">
        <f t="shared" si="2"/>
        <v>85566</v>
      </c>
      <c r="CQ7" s="141">
        <f t="shared" si="2"/>
        <v>18371791</v>
      </c>
      <c r="CR7" s="141">
        <f t="shared" si="2"/>
        <v>3719748</v>
      </c>
      <c r="CS7" s="141">
        <f t="shared" si="2"/>
        <v>1633615</v>
      </c>
      <c r="CT7" s="141">
        <f t="shared" si="2"/>
        <v>1065408</v>
      </c>
      <c r="CU7" s="141">
        <f t="shared" si="2"/>
        <v>845876</v>
      </c>
      <c r="CV7" s="141">
        <f aca="true" t="shared" si="3" ref="CV7:DJ7">SUM(CV8:CV45)</f>
        <v>174849</v>
      </c>
      <c r="CW7" s="141">
        <f t="shared" si="3"/>
        <v>5232400</v>
      </c>
      <c r="CX7" s="141">
        <f t="shared" si="3"/>
        <v>714680</v>
      </c>
      <c r="CY7" s="141">
        <f t="shared" si="3"/>
        <v>4148403</v>
      </c>
      <c r="CZ7" s="141">
        <f t="shared" si="3"/>
        <v>369317</v>
      </c>
      <c r="DA7" s="141">
        <f t="shared" si="3"/>
        <v>65666</v>
      </c>
      <c r="DB7" s="141">
        <f t="shared" si="3"/>
        <v>9350953</v>
      </c>
      <c r="DC7" s="141">
        <f t="shared" si="3"/>
        <v>3979743</v>
      </c>
      <c r="DD7" s="141">
        <f t="shared" si="3"/>
        <v>4482535</v>
      </c>
      <c r="DE7" s="141">
        <f t="shared" si="3"/>
        <v>507862</v>
      </c>
      <c r="DF7" s="141">
        <f t="shared" si="3"/>
        <v>380813</v>
      </c>
      <c r="DG7" s="141">
        <f t="shared" si="3"/>
        <v>3845970</v>
      </c>
      <c r="DH7" s="141">
        <f t="shared" si="3"/>
        <v>3024</v>
      </c>
      <c r="DI7" s="141">
        <f t="shared" si="3"/>
        <v>1176730</v>
      </c>
      <c r="DJ7" s="141">
        <f t="shared" si="3"/>
        <v>20682170</v>
      </c>
    </row>
    <row r="8" spans="1:114" ht="12" customHeight="1">
      <c r="A8" s="142" t="s">
        <v>88</v>
      </c>
      <c r="B8" s="140" t="s">
        <v>326</v>
      </c>
      <c r="C8" s="142" t="s">
        <v>363</v>
      </c>
      <c r="D8" s="141">
        <f>SUM(E8,+L8)</f>
        <v>3347999</v>
      </c>
      <c r="E8" s="141">
        <f>SUM(F8:I8)+K8</f>
        <v>770461</v>
      </c>
      <c r="F8" s="141">
        <v>0</v>
      </c>
      <c r="G8" s="141">
        <v>490</v>
      </c>
      <c r="H8" s="141">
        <v>59500</v>
      </c>
      <c r="I8" s="141">
        <v>566984</v>
      </c>
      <c r="J8" s="141"/>
      <c r="K8" s="141">
        <v>143487</v>
      </c>
      <c r="L8" s="141">
        <v>2577538</v>
      </c>
      <c r="M8" s="141">
        <f>SUM(N8,+U8)</f>
        <v>823818</v>
      </c>
      <c r="N8" s="141">
        <f>SUM(O8:R8)+T8</f>
        <v>227321</v>
      </c>
      <c r="O8" s="141">
        <v>0</v>
      </c>
      <c r="P8" s="141">
        <v>0</v>
      </c>
      <c r="Q8" s="141">
        <v>0</v>
      </c>
      <c r="R8" s="141">
        <v>227132</v>
      </c>
      <c r="S8" s="141"/>
      <c r="T8" s="141">
        <v>189</v>
      </c>
      <c r="U8" s="141">
        <v>596497</v>
      </c>
      <c r="V8" s="141">
        <f aca="true" t="shared" si="4" ref="V8:AD8">+SUM(D8,M8)</f>
        <v>4171817</v>
      </c>
      <c r="W8" s="141">
        <f t="shared" si="4"/>
        <v>997782</v>
      </c>
      <c r="X8" s="141">
        <f t="shared" si="4"/>
        <v>0</v>
      </c>
      <c r="Y8" s="141">
        <f t="shared" si="4"/>
        <v>490</v>
      </c>
      <c r="Z8" s="141">
        <f t="shared" si="4"/>
        <v>59500</v>
      </c>
      <c r="AA8" s="141">
        <f t="shared" si="4"/>
        <v>794116</v>
      </c>
      <c r="AB8" s="141">
        <f t="shared" si="4"/>
        <v>0</v>
      </c>
      <c r="AC8" s="141">
        <f t="shared" si="4"/>
        <v>143676</v>
      </c>
      <c r="AD8" s="141">
        <f t="shared" si="4"/>
        <v>3174035</v>
      </c>
      <c r="AE8" s="141">
        <f>SUM(AF8,+AK8)</f>
        <v>372234</v>
      </c>
      <c r="AF8" s="141">
        <f>SUM(AG8:AJ8)</f>
        <v>372234</v>
      </c>
      <c r="AG8" s="141">
        <v>2048</v>
      </c>
      <c r="AH8" s="141">
        <v>370186</v>
      </c>
      <c r="AI8" s="141">
        <v>0</v>
      </c>
      <c r="AJ8" s="141">
        <v>0</v>
      </c>
      <c r="AK8" s="141">
        <v>0</v>
      </c>
      <c r="AL8" s="141">
        <v>0</v>
      </c>
      <c r="AM8" s="141">
        <f>SUM(AN8,AS8,AW8,AX8,BD8)</f>
        <v>2840925</v>
      </c>
      <c r="AN8" s="141">
        <f>SUM(AO8:AR8)</f>
        <v>1029954</v>
      </c>
      <c r="AO8" s="141">
        <v>174824</v>
      </c>
      <c r="AP8" s="141">
        <v>456313</v>
      </c>
      <c r="AQ8" s="141">
        <v>364253</v>
      </c>
      <c r="AR8" s="141">
        <v>34564</v>
      </c>
      <c r="AS8" s="141">
        <f>SUM(AT8:AV8)</f>
        <v>598150</v>
      </c>
      <c r="AT8" s="141">
        <v>30937</v>
      </c>
      <c r="AU8" s="141">
        <v>420304</v>
      </c>
      <c r="AV8" s="141">
        <v>146909</v>
      </c>
      <c r="AW8" s="141">
        <v>26870</v>
      </c>
      <c r="AX8" s="141">
        <f>SUM(AY8:BB8)</f>
        <v>1185951</v>
      </c>
      <c r="AY8" s="141">
        <v>628900</v>
      </c>
      <c r="AZ8" s="141">
        <v>519011</v>
      </c>
      <c r="BA8" s="141">
        <v>38040</v>
      </c>
      <c r="BB8" s="141">
        <v>0</v>
      </c>
      <c r="BC8" s="141">
        <v>0</v>
      </c>
      <c r="BD8" s="141">
        <v>0</v>
      </c>
      <c r="BE8" s="141">
        <v>134840</v>
      </c>
      <c r="BF8" s="141">
        <f>SUM(AE8,+AM8,+BE8)</f>
        <v>3347999</v>
      </c>
      <c r="BG8" s="141">
        <f>SUM(BH8,+BM8)</f>
        <v>383411</v>
      </c>
      <c r="BH8" s="141">
        <f>SUM(BI8:BL8)</f>
        <v>383411</v>
      </c>
      <c r="BI8" s="141">
        <v>0</v>
      </c>
      <c r="BJ8" s="141">
        <v>383411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429316</v>
      </c>
      <c r="BP8" s="141">
        <f>SUM(BQ8:BT8)</f>
        <v>86689</v>
      </c>
      <c r="BQ8" s="141">
        <v>39861</v>
      </c>
      <c r="BR8" s="141">
        <v>46828</v>
      </c>
      <c r="BS8" s="141">
        <v>0</v>
      </c>
      <c r="BT8" s="141">
        <v>0</v>
      </c>
      <c r="BU8" s="141">
        <f>SUM(BV8:BX8)</f>
        <v>160899</v>
      </c>
      <c r="BV8" s="141">
        <v>26711</v>
      </c>
      <c r="BW8" s="141">
        <v>134188</v>
      </c>
      <c r="BX8" s="141">
        <v>0</v>
      </c>
      <c r="BY8" s="141">
        <v>0</v>
      </c>
      <c r="BZ8" s="141">
        <f>SUM(CA8:CD8)</f>
        <v>181728</v>
      </c>
      <c r="CA8" s="141">
        <v>12622</v>
      </c>
      <c r="CB8" s="141">
        <v>117613</v>
      </c>
      <c r="CC8" s="141">
        <v>0</v>
      </c>
      <c r="CD8" s="141">
        <v>51493</v>
      </c>
      <c r="CE8" s="141">
        <v>0</v>
      </c>
      <c r="CF8" s="141">
        <v>0</v>
      </c>
      <c r="CG8" s="141">
        <v>11091</v>
      </c>
      <c r="CH8" s="141">
        <f>SUM(BG8,+BO8,+CG8)</f>
        <v>823818</v>
      </c>
      <c r="CI8" s="141">
        <f aca="true" t="shared" si="5" ref="CI8:DJ8">SUM(AE8,+BG8)</f>
        <v>755645</v>
      </c>
      <c r="CJ8" s="141">
        <f t="shared" si="5"/>
        <v>755645</v>
      </c>
      <c r="CK8" s="141">
        <f t="shared" si="5"/>
        <v>2048</v>
      </c>
      <c r="CL8" s="141">
        <f t="shared" si="5"/>
        <v>753597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3270241</v>
      </c>
      <c r="CR8" s="141">
        <f t="shared" si="5"/>
        <v>1116643</v>
      </c>
      <c r="CS8" s="141">
        <f t="shared" si="5"/>
        <v>214685</v>
      </c>
      <c r="CT8" s="141">
        <f t="shared" si="5"/>
        <v>503141</v>
      </c>
      <c r="CU8" s="141">
        <f t="shared" si="5"/>
        <v>364253</v>
      </c>
      <c r="CV8" s="141">
        <f t="shared" si="5"/>
        <v>34564</v>
      </c>
      <c r="CW8" s="141">
        <f t="shared" si="5"/>
        <v>759049</v>
      </c>
      <c r="CX8" s="141">
        <f t="shared" si="5"/>
        <v>57648</v>
      </c>
      <c r="CY8" s="141">
        <f t="shared" si="5"/>
        <v>554492</v>
      </c>
      <c r="CZ8" s="141">
        <f t="shared" si="5"/>
        <v>146909</v>
      </c>
      <c r="DA8" s="141">
        <f t="shared" si="5"/>
        <v>26870</v>
      </c>
      <c r="DB8" s="141">
        <f t="shared" si="5"/>
        <v>1367679</v>
      </c>
      <c r="DC8" s="141">
        <f t="shared" si="5"/>
        <v>641522</v>
      </c>
      <c r="DD8" s="141">
        <f t="shared" si="5"/>
        <v>636624</v>
      </c>
      <c r="DE8" s="141">
        <f t="shared" si="5"/>
        <v>38040</v>
      </c>
      <c r="DF8" s="141">
        <f t="shared" si="5"/>
        <v>51493</v>
      </c>
      <c r="DG8" s="141">
        <f t="shared" si="5"/>
        <v>0</v>
      </c>
      <c r="DH8" s="141">
        <f t="shared" si="5"/>
        <v>0</v>
      </c>
      <c r="DI8" s="141">
        <f t="shared" si="5"/>
        <v>145931</v>
      </c>
      <c r="DJ8" s="141">
        <f t="shared" si="5"/>
        <v>4171817</v>
      </c>
    </row>
    <row r="9" spans="1:114" ht="12" customHeight="1">
      <c r="A9" s="142" t="s">
        <v>88</v>
      </c>
      <c r="B9" s="140" t="s">
        <v>327</v>
      </c>
      <c r="C9" s="142" t="s">
        <v>364</v>
      </c>
      <c r="D9" s="141">
        <f aca="true" t="shared" si="6" ref="D9:D45">SUM(E9,+L9)</f>
        <v>2989064</v>
      </c>
      <c r="E9" s="141">
        <f aca="true" t="shared" si="7" ref="E9:E45">SUM(F9:I9)+K9</f>
        <v>907760</v>
      </c>
      <c r="F9" s="141">
        <v>0</v>
      </c>
      <c r="G9" s="141">
        <v>2466</v>
      </c>
      <c r="H9" s="141">
        <v>0</v>
      </c>
      <c r="I9" s="141">
        <v>494890</v>
      </c>
      <c r="J9" s="141"/>
      <c r="K9" s="141">
        <v>410404</v>
      </c>
      <c r="L9" s="141">
        <v>2081304</v>
      </c>
      <c r="M9" s="141">
        <f aca="true" t="shared" si="8" ref="M9:M45">SUM(N9,+U9)</f>
        <v>431743</v>
      </c>
      <c r="N9" s="141">
        <f aca="true" t="shared" si="9" ref="N9:N45">SUM(O9:R9)+T9</f>
        <v>64383</v>
      </c>
      <c r="O9" s="141">
        <v>29142</v>
      </c>
      <c r="P9" s="141">
        <v>13948</v>
      </c>
      <c r="Q9" s="141">
        <v>0</v>
      </c>
      <c r="R9" s="141">
        <v>21293</v>
      </c>
      <c r="S9" s="141"/>
      <c r="T9" s="141">
        <v>0</v>
      </c>
      <c r="U9" s="141">
        <v>367360</v>
      </c>
      <c r="V9" s="141">
        <f aca="true" t="shared" si="10" ref="V9:V45">+SUM(D9,M9)</f>
        <v>3420807</v>
      </c>
      <c r="W9" s="141">
        <f aca="true" t="shared" si="11" ref="W9:W45">+SUM(E9,N9)</f>
        <v>972143</v>
      </c>
      <c r="X9" s="141">
        <f aca="true" t="shared" si="12" ref="X9:X45">+SUM(F9,O9)</f>
        <v>29142</v>
      </c>
      <c r="Y9" s="141">
        <f aca="true" t="shared" si="13" ref="Y9:Y45">+SUM(G9,P9)</f>
        <v>16414</v>
      </c>
      <c r="Z9" s="141">
        <f aca="true" t="shared" si="14" ref="Z9:Z45">+SUM(H9,Q9)</f>
        <v>0</v>
      </c>
      <c r="AA9" s="141">
        <f aca="true" t="shared" si="15" ref="AA9:AA45">+SUM(I9,R9)</f>
        <v>516183</v>
      </c>
      <c r="AB9" s="141">
        <f aca="true" t="shared" si="16" ref="AB9:AB45">+SUM(J9,S9)</f>
        <v>0</v>
      </c>
      <c r="AC9" s="141">
        <f aca="true" t="shared" si="17" ref="AC9:AC45">+SUM(K9,T9)</f>
        <v>410404</v>
      </c>
      <c r="AD9" s="141">
        <f aca="true" t="shared" si="18" ref="AD9:AD45">+SUM(L9,U9)</f>
        <v>2448664</v>
      </c>
      <c r="AE9" s="141">
        <f aca="true" t="shared" si="19" ref="AE9:AE45">SUM(AF9,+AK9)</f>
        <v>0</v>
      </c>
      <c r="AF9" s="141">
        <f aca="true" t="shared" si="20" ref="AF9:AF45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45">SUM(AN9,AS9,AW9,AX9,BD9)</f>
        <v>2767211</v>
      </c>
      <c r="AN9" s="141">
        <f aca="true" t="shared" si="22" ref="AN9:AN45">SUM(AO9:AR9)</f>
        <v>632138</v>
      </c>
      <c r="AO9" s="141">
        <v>233289</v>
      </c>
      <c r="AP9" s="141">
        <v>293492</v>
      </c>
      <c r="AQ9" s="141">
        <v>60204</v>
      </c>
      <c r="AR9" s="141">
        <v>45153</v>
      </c>
      <c r="AS9" s="141">
        <f aca="true" t="shared" si="23" ref="AS9:AS45">SUM(AT9:AV9)</f>
        <v>822746</v>
      </c>
      <c r="AT9" s="141">
        <v>18388</v>
      </c>
      <c r="AU9" s="141">
        <v>738835</v>
      </c>
      <c r="AV9" s="141">
        <v>65523</v>
      </c>
      <c r="AW9" s="141">
        <v>21011</v>
      </c>
      <c r="AX9" s="141">
        <f aca="true" t="shared" si="24" ref="AX9:AX45">SUM(AY9:BB9)</f>
        <v>1291316</v>
      </c>
      <c r="AY9" s="141">
        <v>900628</v>
      </c>
      <c r="AZ9" s="141">
        <v>293609</v>
      </c>
      <c r="BA9" s="141">
        <v>21420</v>
      </c>
      <c r="BB9" s="141">
        <v>75659</v>
      </c>
      <c r="BC9" s="141">
        <v>0</v>
      </c>
      <c r="BD9" s="141">
        <v>0</v>
      </c>
      <c r="BE9" s="141">
        <v>221853</v>
      </c>
      <c r="BF9" s="141">
        <f aca="true" t="shared" si="25" ref="BF9:BF45">SUM(AE9,+AM9,+BE9)</f>
        <v>2989064</v>
      </c>
      <c r="BG9" s="141">
        <f aca="true" t="shared" si="26" ref="BG9:BG45">SUM(BH9,+BM9)</f>
        <v>0</v>
      </c>
      <c r="BH9" s="141">
        <f aca="true" t="shared" si="27" ref="BH9:BH45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45">SUM(BP9,BU9,BY9,BZ9,CF9)</f>
        <v>412525</v>
      </c>
      <c r="BP9" s="141">
        <f aca="true" t="shared" si="29" ref="BP9:BP45">SUM(BQ9:BT9)</f>
        <v>112882</v>
      </c>
      <c r="BQ9" s="141">
        <v>52678</v>
      </c>
      <c r="BR9" s="141">
        <v>0</v>
      </c>
      <c r="BS9" s="141">
        <v>60204</v>
      </c>
      <c r="BT9" s="141">
        <v>0</v>
      </c>
      <c r="BU9" s="141">
        <f aca="true" t="shared" si="30" ref="BU9:BU45">SUM(BV9:BX9)</f>
        <v>239360</v>
      </c>
      <c r="BV9" s="141">
        <v>0</v>
      </c>
      <c r="BW9" s="141">
        <v>239360</v>
      </c>
      <c r="BX9" s="141">
        <v>0</v>
      </c>
      <c r="BY9" s="141">
        <v>5744</v>
      </c>
      <c r="BZ9" s="141">
        <f aca="true" t="shared" si="31" ref="BZ9:BZ45">SUM(CA9:CD9)</f>
        <v>54539</v>
      </c>
      <c r="CA9" s="141">
        <v>41557</v>
      </c>
      <c r="CB9" s="141">
        <v>2708</v>
      </c>
      <c r="CC9" s="141">
        <v>0</v>
      </c>
      <c r="CD9" s="141">
        <v>10274</v>
      </c>
      <c r="CE9" s="141">
        <v>0</v>
      </c>
      <c r="CF9" s="141">
        <v>0</v>
      </c>
      <c r="CG9" s="141">
        <v>19218</v>
      </c>
      <c r="CH9" s="141">
        <f aca="true" t="shared" si="32" ref="CH9:CH45">SUM(BG9,+BO9,+CG9)</f>
        <v>431743</v>
      </c>
      <c r="CI9" s="141">
        <f aca="true" t="shared" si="33" ref="CI9:CI45">SUM(AE9,+BG9)</f>
        <v>0</v>
      </c>
      <c r="CJ9" s="141">
        <f aca="true" t="shared" si="34" ref="CJ9:CJ45">SUM(AF9,+BH9)</f>
        <v>0</v>
      </c>
      <c r="CK9" s="141">
        <f aca="true" t="shared" si="35" ref="CK9:CK45">SUM(AG9,+BI9)</f>
        <v>0</v>
      </c>
      <c r="CL9" s="141">
        <f aca="true" t="shared" si="36" ref="CL9:CL45">SUM(AH9,+BJ9)</f>
        <v>0</v>
      </c>
      <c r="CM9" s="141">
        <f aca="true" t="shared" si="37" ref="CM9:CM45">SUM(AI9,+BK9)</f>
        <v>0</v>
      </c>
      <c r="CN9" s="141">
        <f aca="true" t="shared" si="38" ref="CN9:CN45">SUM(AJ9,+BL9)</f>
        <v>0</v>
      </c>
      <c r="CO9" s="141">
        <f aca="true" t="shared" si="39" ref="CO9:CO45">SUM(AK9,+BM9)</f>
        <v>0</v>
      </c>
      <c r="CP9" s="141">
        <f aca="true" t="shared" si="40" ref="CP9:CP45">SUM(AL9,+BN9)</f>
        <v>0</v>
      </c>
      <c r="CQ9" s="141">
        <f aca="true" t="shared" si="41" ref="CQ9:CQ45">SUM(AM9,+BO9)</f>
        <v>3179736</v>
      </c>
      <c r="CR9" s="141">
        <f aca="true" t="shared" si="42" ref="CR9:CR45">SUM(AN9,+BP9)</f>
        <v>745020</v>
      </c>
      <c r="CS9" s="141">
        <f aca="true" t="shared" si="43" ref="CS9:CS45">SUM(AO9,+BQ9)</f>
        <v>285967</v>
      </c>
      <c r="CT9" s="141">
        <f aca="true" t="shared" si="44" ref="CT9:CT45">SUM(AP9,+BR9)</f>
        <v>293492</v>
      </c>
      <c r="CU9" s="141">
        <f aca="true" t="shared" si="45" ref="CU9:CU45">SUM(AQ9,+BS9)</f>
        <v>120408</v>
      </c>
      <c r="CV9" s="141">
        <f aca="true" t="shared" si="46" ref="CV9:CV45">SUM(AR9,+BT9)</f>
        <v>45153</v>
      </c>
      <c r="CW9" s="141">
        <f aca="true" t="shared" si="47" ref="CW9:CW45">SUM(AS9,+BU9)</f>
        <v>1062106</v>
      </c>
      <c r="CX9" s="141">
        <f aca="true" t="shared" si="48" ref="CX9:CX45">SUM(AT9,+BV9)</f>
        <v>18388</v>
      </c>
      <c r="CY9" s="141">
        <f aca="true" t="shared" si="49" ref="CY9:CY45">SUM(AU9,+BW9)</f>
        <v>978195</v>
      </c>
      <c r="CZ9" s="141">
        <f aca="true" t="shared" si="50" ref="CZ9:CZ45">SUM(AV9,+BX9)</f>
        <v>65523</v>
      </c>
      <c r="DA9" s="141">
        <f aca="true" t="shared" si="51" ref="DA9:DA45">SUM(AW9,+BY9)</f>
        <v>26755</v>
      </c>
      <c r="DB9" s="141">
        <f aca="true" t="shared" si="52" ref="DB9:DB45">SUM(AX9,+BZ9)</f>
        <v>1345855</v>
      </c>
      <c r="DC9" s="141">
        <f aca="true" t="shared" si="53" ref="DC9:DC45">SUM(AY9,+CA9)</f>
        <v>942185</v>
      </c>
      <c r="DD9" s="141">
        <f aca="true" t="shared" si="54" ref="DD9:DD45">SUM(AZ9,+CB9)</f>
        <v>296317</v>
      </c>
      <c r="DE9" s="141">
        <f aca="true" t="shared" si="55" ref="DE9:DE45">SUM(BA9,+CC9)</f>
        <v>21420</v>
      </c>
      <c r="DF9" s="141">
        <f aca="true" t="shared" si="56" ref="DF9:DF45">SUM(BB9,+CD9)</f>
        <v>85933</v>
      </c>
      <c r="DG9" s="141">
        <f aca="true" t="shared" si="57" ref="DG9:DG45">SUM(BC9,+CE9)</f>
        <v>0</v>
      </c>
      <c r="DH9" s="141">
        <f aca="true" t="shared" si="58" ref="DH9:DH45">SUM(BD9,+CF9)</f>
        <v>0</v>
      </c>
      <c r="DI9" s="141">
        <f aca="true" t="shared" si="59" ref="DI9:DI45">SUM(BE9,+CG9)</f>
        <v>241071</v>
      </c>
      <c r="DJ9" s="141">
        <f aca="true" t="shared" si="60" ref="DJ9:DJ45">SUM(BF9,+CH9)</f>
        <v>3420807</v>
      </c>
    </row>
    <row r="10" spans="1:114" ht="12" customHeight="1">
      <c r="A10" s="142" t="s">
        <v>88</v>
      </c>
      <c r="B10" s="140" t="s">
        <v>328</v>
      </c>
      <c r="C10" s="142" t="s">
        <v>365</v>
      </c>
      <c r="D10" s="141">
        <f t="shared" si="6"/>
        <v>592515</v>
      </c>
      <c r="E10" s="141">
        <f t="shared" si="7"/>
        <v>23392</v>
      </c>
      <c r="F10" s="141">
        <v>0</v>
      </c>
      <c r="G10" s="141">
        <v>0</v>
      </c>
      <c r="H10" s="141">
        <v>0</v>
      </c>
      <c r="I10" s="141">
        <v>3173</v>
      </c>
      <c r="J10" s="141"/>
      <c r="K10" s="141">
        <v>20219</v>
      </c>
      <c r="L10" s="141">
        <v>569123</v>
      </c>
      <c r="M10" s="141">
        <f t="shared" si="8"/>
        <v>420853</v>
      </c>
      <c r="N10" s="141">
        <f t="shared" si="9"/>
        <v>219292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219292</v>
      </c>
      <c r="U10" s="141">
        <v>201561</v>
      </c>
      <c r="V10" s="141">
        <f t="shared" si="10"/>
        <v>1013368</v>
      </c>
      <c r="W10" s="141">
        <f t="shared" si="11"/>
        <v>242684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3173</v>
      </c>
      <c r="AB10" s="141">
        <f t="shared" si="16"/>
        <v>0</v>
      </c>
      <c r="AC10" s="141">
        <f t="shared" si="17"/>
        <v>239511</v>
      </c>
      <c r="AD10" s="141">
        <f t="shared" si="18"/>
        <v>770684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582135</v>
      </c>
      <c r="AN10" s="141">
        <f t="shared" si="22"/>
        <v>194510</v>
      </c>
      <c r="AO10" s="141">
        <v>194510</v>
      </c>
      <c r="AP10" s="141">
        <v>0</v>
      </c>
      <c r="AQ10" s="141">
        <v>0</v>
      </c>
      <c r="AR10" s="141">
        <v>0</v>
      </c>
      <c r="AS10" s="141">
        <f t="shared" si="23"/>
        <v>12045</v>
      </c>
      <c r="AT10" s="141">
        <v>9324</v>
      </c>
      <c r="AU10" s="141">
        <v>0</v>
      </c>
      <c r="AV10" s="141">
        <v>2721</v>
      </c>
      <c r="AW10" s="141">
        <v>0</v>
      </c>
      <c r="AX10" s="141">
        <f t="shared" si="24"/>
        <v>375580</v>
      </c>
      <c r="AY10" s="141">
        <v>373596</v>
      </c>
      <c r="AZ10" s="141">
        <v>0</v>
      </c>
      <c r="BA10" s="141">
        <v>1449</v>
      </c>
      <c r="BB10" s="141">
        <v>535</v>
      </c>
      <c r="BC10" s="141">
        <v>0</v>
      </c>
      <c r="BD10" s="141">
        <v>0</v>
      </c>
      <c r="BE10" s="141">
        <v>10380</v>
      </c>
      <c r="BF10" s="141">
        <f t="shared" si="25"/>
        <v>592515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420853</v>
      </c>
      <c r="BP10" s="141">
        <f t="shared" si="29"/>
        <v>54166</v>
      </c>
      <c r="BQ10" s="141">
        <v>54166</v>
      </c>
      <c r="BR10" s="141">
        <v>0</v>
      </c>
      <c r="BS10" s="141">
        <v>0</v>
      </c>
      <c r="BT10" s="141">
        <v>0</v>
      </c>
      <c r="BU10" s="141">
        <f t="shared" si="30"/>
        <v>286287</v>
      </c>
      <c r="BV10" s="141">
        <v>14930</v>
      </c>
      <c r="BW10" s="141">
        <v>271357</v>
      </c>
      <c r="BX10" s="141">
        <v>0</v>
      </c>
      <c r="BY10" s="141">
        <v>0</v>
      </c>
      <c r="BZ10" s="141">
        <f t="shared" si="31"/>
        <v>80400</v>
      </c>
      <c r="CA10" s="141">
        <v>19383</v>
      </c>
      <c r="CB10" s="141">
        <v>51966</v>
      </c>
      <c r="CC10" s="141">
        <v>0</v>
      </c>
      <c r="CD10" s="141">
        <v>9051</v>
      </c>
      <c r="CE10" s="141">
        <v>0</v>
      </c>
      <c r="CF10" s="141">
        <v>0</v>
      </c>
      <c r="CG10" s="141">
        <v>0</v>
      </c>
      <c r="CH10" s="141">
        <f t="shared" si="32"/>
        <v>420853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1002988</v>
      </c>
      <c r="CR10" s="141">
        <f t="shared" si="42"/>
        <v>248676</v>
      </c>
      <c r="CS10" s="141">
        <f t="shared" si="43"/>
        <v>248676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298332</v>
      </c>
      <c r="CX10" s="141">
        <f t="shared" si="48"/>
        <v>24254</v>
      </c>
      <c r="CY10" s="141">
        <f t="shared" si="49"/>
        <v>271357</v>
      </c>
      <c r="CZ10" s="141">
        <f t="shared" si="50"/>
        <v>2721</v>
      </c>
      <c r="DA10" s="141">
        <f t="shared" si="51"/>
        <v>0</v>
      </c>
      <c r="DB10" s="141">
        <f t="shared" si="52"/>
        <v>455980</v>
      </c>
      <c r="DC10" s="141">
        <f t="shared" si="53"/>
        <v>392979</v>
      </c>
      <c r="DD10" s="141">
        <f t="shared" si="54"/>
        <v>51966</v>
      </c>
      <c r="DE10" s="141">
        <f t="shared" si="55"/>
        <v>1449</v>
      </c>
      <c r="DF10" s="141">
        <f t="shared" si="56"/>
        <v>9586</v>
      </c>
      <c r="DG10" s="141">
        <f t="shared" si="57"/>
        <v>0</v>
      </c>
      <c r="DH10" s="141">
        <f t="shared" si="58"/>
        <v>0</v>
      </c>
      <c r="DI10" s="141">
        <f t="shared" si="59"/>
        <v>10380</v>
      </c>
      <c r="DJ10" s="141">
        <f t="shared" si="60"/>
        <v>1013368</v>
      </c>
    </row>
    <row r="11" spans="1:114" ht="12" customHeight="1">
      <c r="A11" s="142" t="s">
        <v>88</v>
      </c>
      <c r="B11" s="140" t="s">
        <v>329</v>
      </c>
      <c r="C11" s="142" t="s">
        <v>366</v>
      </c>
      <c r="D11" s="141">
        <f t="shared" si="6"/>
        <v>1623704</v>
      </c>
      <c r="E11" s="141">
        <f t="shared" si="7"/>
        <v>364053</v>
      </c>
      <c r="F11" s="141">
        <v>0</v>
      </c>
      <c r="G11" s="141">
        <v>0</v>
      </c>
      <c r="H11" s="141">
        <v>0</v>
      </c>
      <c r="I11" s="141">
        <v>302269</v>
      </c>
      <c r="J11" s="141"/>
      <c r="K11" s="141">
        <v>61784</v>
      </c>
      <c r="L11" s="141">
        <v>1259651</v>
      </c>
      <c r="M11" s="141">
        <f t="shared" si="8"/>
        <v>403864</v>
      </c>
      <c r="N11" s="141">
        <f t="shared" si="9"/>
        <v>33669</v>
      </c>
      <c r="O11" s="141">
        <v>0</v>
      </c>
      <c r="P11" s="141">
        <v>0</v>
      </c>
      <c r="Q11" s="141">
        <v>0</v>
      </c>
      <c r="R11" s="141">
        <v>55</v>
      </c>
      <c r="S11" s="141"/>
      <c r="T11" s="141">
        <v>33614</v>
      </c>
      <c r="U11" s="141">
        <v>370195</v>
      </c>
      <c r="V11" s="141">
        <f t="shared" si="10"/>
        <v>2027568</v>
      </c>
      <c r="W11" s="141">
        <f t="shared" si="11"/>
        <v>397722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302324</v>
      </c>
      <c r="AB11" s="141">
        <f t="shared" si="16"/>
        <v>0</v>
      </c>
      <c r="AC11" s="141">
        <f t="shared" si="17"/>
        <v>95398</v>
      </c>
      <c r="AD11" s="141">
        <f t="shared" si="18"/>
        <v>1629846</v>
      </c>
      <c r="AE11" s="141">
        <f t="shared" si="19"/>
        <v>20559</v>
      </c>
      <c r="AF11" s="141">
        <f t="shared" si="20"/>
        <v>20559</v>
      </c>
      <c r="AG11" s="141">
        <v>0</v>
      </c>
      <c r="AH11" s="141">
        <v>0</v>
      </c>
      <c r="AI11" s="141">
        <v>20559</v>
      </c>
      <c r="AJ11" s="141">
        <v>0</v>
      </c>
      <c r="AK11" s="141">
        <v>0</v>
      </c>
      <c r="AL11" s="141">
        <v>0</v>
      </c>
      <c r="AM11" s="141">
        <f t="shared" si="21"/>
        <v>1602167</v>
      </c>
      <c r="AN11" s="141">
        <f t="shared" si="22"/>
        <v>179856</v>
      </c>
      <c r="AO11" s="141">
        <v>89438</v>
      </c>
      <c r="AP11" s="141">
        <v>50283</v>
      </c>
      <c r="AQ11" s="141">
        <v>18682</v>
      </c>
      <c r="AR11" s="141">
        <v>21453</v>
      </c>
      <c r="AS11" s="141">
        <f t="shared" si="23"/>
        <v>413096</v>
      </c>
      <c r="AT11" s="141">
        <v>7099</v>
      </c>
      <c r="AU11" s="141">
        <v>368796</v>
      </c>
      <c r="AV11" s="141">
        <v>37201</v>
      </c>
      <c r="AW11" s="141">
        <v>2835</v>
      </c>
      <c r="AX11" s="141">
        <f t="shared" si="24"/>
        <v>1006380</v>
      </c>
      <c r="AY11" s="141">
        <v>372097</v>
      </c>
      <c r="AZ11" s="141">
        <v>526673</v>
      </c>
      <c r="BA11" s="141">
        <v>20306</v>
      </c>
      <c r="BB11" s="141">
        <v>87304</v>
      </c>
      <c r="BC11" s="141">
        <v>0</v>
      </c>
      <c r="BD11" s="141">
        <v>0</v>
      </c>
      <c r="BE11" s="141">
        <v>978</v>
      </c>
      <c r="BF11" s="141">
        <f t="shared" si="25"/>
        <v>1623704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403864</v>
      </c>
      <c r="BP11" s="141">
        <f t="shared" si="29"/>
        <v>63189</v>
      </c>
      <c r="BQ11" s="141">
        <v>38329</v>
      </c>
      <c r="BR11" s="141">
        <v>0</v>
      </c>
      <c r="BS11" s="141">
        <v>24860</v>
      </c>
      <c r="BT11" s="141">
        <v>0</v>
      </c>
      <c r="BU11" s="141">
        <f t="shared" si="30"/>
        <v>251306</v>
      </c>
      <c r="BV11" s="141">
        <v>0</v>
      </c>
      <c r="BW11" s="141">
        <v>251306</v>
      </c>
      <c r="BX11" s="141">
        <v>0</v>
      </c>
      <c r="BY11" s="141">
        <v>0</v>
      </c>
      <c r="BZ11" s="141">
        <f t="shared" si="31"/>
        <v>89369</v>
      </c>
      <c r="CA11" s="141">
        <v>0</v>
      </c>
      <c r="CB11" s="141">
        <v>81895</v>
      </c>
      <c r="CC11" s="141">
        <v>0</v>
      </c>
      <c r="CD11" s="141">
        <v>7474</v>
      </c>
      <c r="CE11" s="141">
        <v>0</v>
      </c>
      <c r="CF11" s="141">
        <v>0</v>
      </c>
      <c r="CG11" s="141">
        <v>0</v>
      </c>
      <c r="CH11" s="141">
        <f t="shared" si="32"/>
        <v>403864</v>
      </c>
      <c r="CI11" s="141">
        <f t="shared" si="33"/>
        <v>20559</v>
      </c>
      <c r="CJ11" s="141">
        <f t="shared" si="34"/>
        <v>20559</v>
      </c>
      <c r="CK11" s="141">
        <f t="shared" si="35"/>
        <v>0</v>
      </c>
      <c r="CL11" s="141">
        <f t="shared" si="36"/>
        <v>0</v>
      </c>
      <c r="CM11" s="141">
        <f t="shared" si="37"/>
        <v>20559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2006031</v>
      </c>
      <c r="CR11" s="141">
        <f t="shared" si="42"/>
        <v>243045</v>
      </c>
      <c r="CS11" s="141">
        <f t="shared" si="43"/>
        <v>127767</v>
      </c>
      <c r="CT11" s="141">
        <f t="shared" si="44"/>
        <v>50283</v>
      </c>
      <c r="CU11" s="141">
        <f t="shared" si="45"/>
        <v>43542</v>
      </c>
      <c r="CV11" s="141">
        <f t="shared" si="46"/>
        <v>21453</v>
      </c>
      <c r="CW11" s="141">
        <f t="shared" si="47"/>
        <v>664402</v>
      </c>
      <c r="CX11" s="141">
        <f t="shared" si="48"/>
        <v>7099</v>
      </c>
      <c r="CY11" s="141">
        <f t="shared" si="49"/>
        <v>620102</v>
      </c>
      <c r="CZ11" s="141">
        <f t="shared" si="50"/>
        <v>37201</v>
      </c>
      <c r="DA11" s="141">
        <f t="shared" si="51"/>
        <v>2835</v>
      </c>
      <c r="DB11" s="141">
        <f t="shared" si="52"/>
        <v>1095749</v>
      </c>
      <c r="DC11" s="141">
        <f t="shared" si="53"/>
        <v>372097</v>
      </c>
      <c r="DD11" s="141">
        <f t="shared" si="54"/>
        <v>608568</v>
      </c>
      <c r="DE11" s="141">
        <f t="shared" si="55"/>
        <v>20306</v>
      </c>
      <c r="DF11" s="141">
        <f t="shared" si="56"/>
        <v>94778</v>
      </c>
      <c r="DG11" s="141">
        <f t="shared" si="57"/>
        <v>0</v>
      </c>
      <c r="DH11" s="141">
        <f t="shared" si="58"/>
        <v>0</v>
      </c>
      <c r="DI11" s="141">
        <f t="shared" si="59"/>
        <v>978</v>
      </c>
      <c r="DJ11" s="141">
        <f t="shared" si="60"/>
        <v>2027568</v>
      </c>
    </row>
    <row r="12" spans="1:114" ht="12" customHeight="1">
      <c r="A12" s="142" t="s">
        <v>88</v>
      </c>
      <c r="B12" s="140" t="s">
        <v>330</v>
      </c>
      <c r="C12" s="142" t="s">
        <v>367</v>
      </c>
      <c r="D12" s="141">
        <f t="shared" si="6"/>
        <v>2212188</v>
      </c>
      <c r="E12" s="141">
        <f t="shared" si="7"/>
        <v>567154</v>
      </c>
      <c r="F12" s="141">
        <v>0</v>
      </c>
      <c r="G12" s="141">
        <v>0</v>
      </c>
      <c r="H12" s="141">
        <v>0</v>
      </c>
      <c r="I12" s="141">
        <v>566819</v>
      </c>
      <c r="J12" s="141"/>
      <c r="K12" s="141">
        <v>335</v>
      </c>
      <c r="L12" s="141">
        <v>1645034</v>
      </c>
      <c r="M12" s="141">
        <f t="shared" si="8"/>
        <v>388734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388734</v>
      </c>
      <c r="V12" s="141">
        <f t="shared" si="10"/>
        <v>2600922</v>
      </c>
      <c r="W12" s="141">
        <f t="shared" si="11"/>
        <v>567154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566819</v>
      </c>
      <c r="AB12" s="141">
        <f t="shared" si="16"/>
        <v>0</v>
      </c>
      <c r="AC12" s="141">
        <f t="shared" si="17"/>
        <v>335</v>
      </c>
      <c r="AD12" s="141">
        <f t="shared" si="18"/>
        <v>2033768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1949436</v>
      </c>
      <c r="AN12" s="141">
        <f t="shared" si="22"/>
        <v>300383</v>
      </c>
      <c r="AO12" s="141">
        <v>171828</v>
      </c>
      <c r="AP12" s="141">
        <v>74184</v>
      </c>
      <c r="AQ12" s="141">
        <v>54371</v>
      </c>
      <c r="AR12" s="141">
        <v>0</v>
      </c>
      <c r="AS12" s="141">
        <f t="shared" si="23"/>
        <v>865149</v>
      </c>
      <c r="AT12" s="141">
        <v>502199</v>
      </c>
      <c r="AU12" s="141">
        <v>361783</v>
      </c>
      <c r="AV12" s="141">
        <v>1167</v>
      </c>
      <c r="AW12" s="141">
        <v>0</v>
      </c>
      <c r="AX12" s="141">
        <f t="shared" si="24"/>
        <v>783904</v>
      </c>
      <c r="AY12" s="141">
        <v>98425</v>
      </c>
      <c r="AZ12" s="141">
        <v>591033</v>
      </c>
      <c r="BA12" s="141">
        <v>94446</v>
      </c>
      <c r="BB12" s="141">
        <v>0</v>
      </c>
      <c r="BC12" s="141">
        <v>262752</v>
      </c>
      <c r="BD12" s="141">
        <v>0</v>
      </c>
      <c r="BE12" s="141">
        <v>0</v>
      </c>
      <c r="BF12" s="141">
        <f t="shared" si="25"/>
        <v>1949436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388734</v>
      </c>
      <c r="BP12" s="141">
        <f t="shared" si="29"/>
        <v>29004</v>
      </c>
      <c r="BQ12" s="141">
        <v>29004</v>
      </c>
      <c r="BR12" s="141">
        <v>0</v>
      </c>
      <c r="BS12" s="141">
        <v>0</v>
      </c>
      <c r="BT12" s="141">
        <v>0</v>
      </c>
      <c r="BU12" s="141">
        <f t="shared" si="30"/>
        <v>138955</v>
      </c>
      <c r="BV12" s="141">
        <v>0</v>
      </c>
      <c r="BW12" s="141">
        <v>138954</v>
      </c>
      <c r="BX12" s="141">
        <v>1</v>
      </c>
      <c r="BY12" s="141">
        <v>0</v>
      </c>
      <c r="BZ12" s="141">
        <f t="shared" si="31"/>
        <v>220775</v>
      </c>
      <c r="CA12" s="141">
        <v>12222</v>
      </c>
      <c r="CB12" s="141">
        <v>156579</v>
      </c>
      <c r="CC12" s="141">
        <v>0</v>
      </c>
      <c r="CD12" s="141">
        <v>51974</v>
      </c>
      <c r="CE12" s="141">
        <v>0</v>
      </c>
      <c r="CF12" s="141">
        <v>0</v>
      </c>
      <c r="CG12" s="141">
        <v>0</v>
      </c>
      <c r="CH12" s="141">
        <f t="shared" si="32"/>
        <v>388734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2338170</v>
      </c>
      <c r="CR12" s="141">
        <f t="shared" si="42"/>
        <v>329387</v>
      </c>
      <c r="CS12" s="141">
        <f t="shared" si="43"/>
        <v>200832</v>
      </c>
      <c r="CT12" s="141">
        <f t="shared" si="44"/>
        <v>74184</v>
      </c>
      <c r="CU12" s="141">
        <f t="shared" si="45"/>
        <v>54371</v>
      </c>
      <c r="CV12" s="141">
        <f t="shared" si="46"/>
        <v>0</v>
      </c>
      <c r="CW12" s="141">
        <f t="shared" si="47"/>
        <v>1004104</v>
      </c>
      <c r="CX12" s="141">
        <f t="shared" si="48"/>
        <v>502199</v>
      </c>
      <c r="CY12" s="141">
        <f t="shared" si="49"/>
        <v>500737</v>
      </c>
      <c r="CZ12" s="141">
        <f t="shared" si="50"/>
        <v>1168</v>
      </c>
      <c r="DA12" s="141">
        <f t="shared" si="51"/>
        <v>0</v>
      </c>
      <c r="DB12" s="141">
        <f t="shared" si="52"/>
        <v>1004679</v>
      </c>
      <c r="DC12" s="141">
        <f t="shared" si="53"/>
        <v>110647</v>
      </c>
      <c r="DD12" s="141">
        <f t="shared" si="54"/>
        <v>747612</v>
      </c>
      <c r="DE12" s="141">
        <f t="shared" si="55"/>
        <v>94446</v>
      </c>
      <c r="DF12" s="141">
        <f t="shared" si="56"/>
        <v>51974</v>
      </c>
      <c r="DG12" s="141">
        <f t="shared" si="57"/>
        <v>262752</v>
      </c>
      <c r="DH12" s="141">
        <f t="shared" si="58"/>
        <v>0</v>
      </c>
      <c r="DI12" s="141">
        <f t="shared" si="59"/>
        <v>0</v>
      </c>
      <c r="DJ12" s="141">
        <f t="shared" si="60"/>
        <v>2338170</v>
      </c>
    </row>
    <row r="13" spans="1:114" ht="12" customHeight="1">
      <c r="A13" s="142" t="s">
        <v>88</v>
      </c>
      <c r="B13" s="140" t="s">
        <v>331</v>
      </c>
      <c r="C13" s="142" t="s">
        <v>368</v>
      </c>
      <c r="D13" s="141">
        <f t="shared" si="6"/>
        <v>499602</v>
      </c>
      <c r="E13" s="141">
        <f t="shared" si="7"/>
        <v>57511</v>
      </c>
      <c r="F13" s="141">
        <v>0</v>
      </c>
      <c r="G13" s="141">
        <v>0</v>
      </c>
      <c r="H13" s="141">
        <v>0</v>
      </c>
      <c r="I13" s="141">
        <v>4300</v>
      </c>
      <c r="J13" s="141"/>
      <c r="K13" s="141">
        <v>53211</v>
      </c>
      <c r="L13" s="141">
        <v>442091</v>
      </c>
      <c r="M13" s="141">
        <f t="shared" si="8"/>
        <v>124933</v>
      </c>
      <c r="N13" s="141">
        <f t="shared" si="9"/>
        <v>47</v>
      </c>
      <c r="O13" s="141">
        <v>0</v>
      </c>
      <c r="P13" s="141">
        <v>0</v>
      </c>
      <c r="Q13" s="141">
        <v>0</v>
      </c>
      <c r="R13" s="141">
        <v>47</v>
      </c>
      <c r="S13" s="141"/>
      <c r="T13" s="141">
        <v>0</v>
      </c>
      <c r="U13" s="141">
        <v>124886</v>
      </c>
      <c r="V13" s="141">
        <f t="shared" si="10"/>
        <v>624535</v>
      </c>
      <c r="W13" s="141">
        <f t="shared" si="11"/>
        <v>57558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4347</v>
      </c>
      <c r="AB13" s="141">
        <f t="shared" si="16"/>
        <v>0</v>
      </c>
      <c r="AC13" s="141">
        <f t="shared" si="17"/>
        <v>53211</v>
      </c>
      <c r="AD13" s="141">
        <f t="shared" si="18"/>
        <v>566977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251857</v>
      </c>
      <c r="AN13" s="141">
        <f t="shared" si="22"/>
        <v>93675</v>
      </c>
      <c r="AO13" s="141">
        <v>34063</v>
      </c>
      <c r="AP13" s="141">
        <v>0</v>
      </c>
      <c r="AQ13" s="141">
        <v>0</v>
      </c>
      <c r="AR13" s="141">
        <v>59612</v>
      </c>
      <c r="AS13" s="141">
        <f t="shared" si="23"/>
        <v>26127</v>
      </c>
      <c r="AT13" s="141">
        <v>1823</v>
      </c>
      <c r="AU13" s="141">
        <v>0</v>
      </c>
      <c r="AV13" s="141">
        <v>24304</v>
      </c>
      <c r="AW13" s="141">
        <v>0</v>
      </c>
      <c r="AX13" s="141">
        <f t="shared" si="24"/>
        <v>131623</v>
      </c>
      <c r="AY13" s="141">
        <v>112781</v>
      </c>
      <c r="AZ13" s="141">
        <v>18515</v>
      </c>
      <c r="BA13" s="141">
        <v>0</v>
      </c>
      <c r="BB13" s="141">
        <v>327</v>
      </c>
      <c r="BC13" s="141">
        <v>214617</v>
      </c>
      <c r="BD13" s="141">
        <v>432</v>
      </c>
      <c r="BE13" s="141">
        <v>33128</v>
      </c>
      <c r="BF13" s="141">
        <f t="shared" si="25"/>
        <v>284985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120799</v>
      </c>
      <c r="CF13" s="141">
        <v>0</v>
      </c>
      <c r="CG13" s="141">
        <v>4134</v>
      </c>
      <c r="CH13" s="141">
        <f t="shared" si="32"/>
        <v>4134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251857</v>
      </c>
      <c r="CR13" s="141">
        <f t="shared" si="42"/>
        <v>93675</v>
      </c>
      <c r="CS13" s="141">
        <f t="shared" si="43"/>
        <v>34063</v>
      </c>
      <c r="CT13" s="141">
        <f t="shared" si="44"/>
        <v>0</v>
      </c>
      <c r="CU13" s="141">
        <f t="shared" si="45"/>
        <v>0</v>
      </c>
      <c r="CV13" s="141">
        <f t="shared" si="46"/>
        <v>59612</v>
      </c>
      <c r="CW13" s="141">
        <f t="shared" si="47"/>
        <v>26127</v>
      </c>
      <c r="CX13" s="141">
        <f t="shared" si="48"/>
        <v>1823</v>
      </c>
      <c r="CY13" s="141">
        <f t="shared" si="49"/>
        <v>0</v>
      </c>
      <c r="CZ13" s="141">
        <f t="shared" si="50"/>
        <v>24304</v>
      </c>
      <c r="DA13" s="141">
        <f t="shared" si="51"/>
        <v>0</v>
      </c>
      <c r="DB13" s="141">
        <f t="shared" si="52"/>
        <v>131623</v>
      </c>
      <c r="DC13" s="141">
        <f t="shared" si="53"/>
        <v>112781</v>
      </c>
      <c r="DD13" s="141">
        <f t="shared" si="54"/>
        <v>18515</v>
      </c>
      <c r="DE13" s="141">
        <f t="shared" si="55"/>
        <v>0</v>
      </c>
      <c r="DF13" s="141">
        <f t="shared" si="56"/>
        <v>327</v>
      </c>
      <c r="DG13" s="141">
        <f t="shared" si="57"/>
        <v>335416</v>
      </c>
      <c r="DH13" s="141">
        <f t="shared" si="58"/>
        <v>432</v>
      </c>
      <c r="DI13" s="141">
        <f t="shared" si="59"/>
        <v>37262</v>
      </c>
      <c r="DJ13" s="141">
        <f t="shared" si="60"/>
        <v>289119</v>
      </c>
    </row>
    <row r="14" spans="1:114" ht="12" customHeight="1">
      <c r="A14" s="142" t="s">
        <v>88</v>
      </c>
      <c r="B14" s="140" t="s">
        <v>332</v>
      </c>
      <c r="C14" s="142" t="s">
        <v>369</v>
      </c>
      <c r="D14" s="141">
        <f t="shared" si="6"/>
        <v>935153</v>
      </c>
      <c r="E14" s="141">
        <f t="shared" si="7"/>
        <v>95195</v>
      </c>
      <c r="F14" s="141">
        <v>0</v>
      </c>
      <c r="G14" s="141">
        <v>0</v>
      </c>
      <c r="H14" s="141">
        <v>0</v>
      </c>
      <c r="I14" s="141">
        <v>95195</v>
      </c>
      <c r="J14" s="141"/>
      <c r="K14" s="141">
        <v>0</v>
      </c>
      <c r="L14" s="141">
        <v>839958</v>
      </c>
      <c r="M14" s="141">
        <f t="shared" si="8"/>
        <v>120789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120789</v>
      </c>
      <c r="V14" s="141">
        <f t="shared" si="10"/>
        <v>1055942</v>
      </c>
      <c r="W14" s="141">
        <f t="shared" si="11"/>
        <v>95195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95195</v>
      </c>
      <c r="AB14" s="141">
        <f t="shared" si="16"/>
        <v>0</v>
      </c>
      <c r="AC14" s="141">
        <f t="shared" si="17"/>
        <v>0</v>
      </c>
      <c r="AD14" s="141">
        <f t="shared" si="18"/>
        <v>960747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895041</v>
      </c>
      <c r="AN14" s="141">
        <f t="shared" si="22"/>
        <v>86796</v>
      </c>
      <c r="AO14" s="141">
        <v>78117</v>
      </c>
      <c r="AP14" s="141">
        <v>0</v>
      </c>
      <c r="AQ14" s="141">
        <v>0</v>
      </c>
      <c r="AR14" s="141">
        <v>8679</v>
      </c>
      <c r="AS14" s="141">
        <f t="shared" si="23"/>
        <v>250910</v>
      </c>
      <c r="AT14" s="141">
        <v>0</v>
      </c>
      <c r="AU14" s="141">
        <v>243541</v>
      </c>
      <c r="AV14" s="141">
        <v>7369</v>
      </c>
      <c r="AW14" s="141">
        <v>2625</v>
      </c>
      <c r="AX14" s="141">
        <f t="shared" si="24"/>
        <v>554710</v>
      </c>
      <c r="AY14" s="141">
        <v>238182</v>
      </c>
      <c r="AZ14" s="141">
        <v>231721</v>
      </c>
      <c r="BA14" s="141">
        <v>84807</v>
      </c>
      <c r="BB14" s="141">
        <v>0</v>
      </c>
      <c r="BC14" s="141">
        <v>0</v>
      </c>
      <c r="BD14" s="141">
        <v>0</v>
      </c>
      <c r="BE14" s="141">
        <v>40112</v>
      </c>
      <c r="BF14" s="141">
        <f t="shared" si="25"/>
        <v>935153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5822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114967</v>
      </c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5822</v>
      </c>
      <c r="CQ14" s="141">
        <f t="shared" si="41"/>
        <v>895041</v>
      </c>
      <c r="CR14" s="141">
        <f t="shared" si="42"/>
        <v>86796</v>
      </c>
      <c r="CS14" s="141">
        <f t="shared" si="43"/>
        <v>78117</v>
      </c>
      <c r="CT14" s="141">
        <f t="shared" si="44"/>
        <v>0</v>
      </c>
      <c r="CU14" s="141">
        <f t="shared" si="45"/>
        <v>0</v>
      </c>
      <c r="CV14" s="141">
        <f t="shared" si="46"/>
        <v>8679</v>
      </c>
      <c r="CW14" s="141">
        <f t="shared" si="47"/>
        <v>250910</v>
      </c>
      <c r="CX14" s="141">
        <f t="shared" si="48"/>
        <v>0</v>
      </c>
      <c r="CY14" s="141">
        <f t="shared" si="49"/>
        <v>243541</v>
      </c>
      <c r="CZ14" s="141">
        <f t="shared" si="50"/>
        <v>7369</v>
      </c>
      <c r="DA14" s="141">
        <f t="shared" si="51"/>
        <v>2625</v>
      </c>
      <c r="DB14" s="141">
        <f t="shared" si="52"/>
        <v>554710</v>
      </c>
      <c r="DC14" s="141">
        <f t="shared" si="53"/>
        <v>238182</v>
      </c>
      <c r="DD14" s="141">
        <f t="shared" si="54"/>
        <v>231721</v>
      </c>
      <c r="DE14" s="141">
        <f t="shared" si="55"/>
        <v>84807</v>
      </c>
      <c r="DF14" s="141">
        <f t="shared" si="56"/>
        <v>0</v>
      </c>
      <c r="DG14" s="141">
        <f t="shared" si="57"/>
        <v>114967</v>
      </c>
      <c r="DH14" s="141">
        <f t="shared" si="58"/>
        <v>0</v>
      </c>
      <c r="DI14" s="141">
        <f t="shared" si="59"/>
        <v>40112</v>
      </c>
      <c r="DJ14" s="141">
        <f t="shared" si="60"/>
        <v>935153</v>
      </c>
    </row>
    <row r="15" spans="1:114" ht="12" customHeight="1">
      <c r="A15" s="142" t="s">
        <v>88</v>
      </c>
      <c r="B15" s="140" t="s">
        <v>333</v>
      </c>
      <c r="C15" s="142" t="s">
        <v>370</v>
      </c>
      <c r="D15" s="141">
        <f t="shared" si="6"/>
        <v>767880</v>
      </c>
      <c r="E15" s="141">
        <f t="shared" si="7"/>
        <v>99978</v>
      </c>
      <c r="F15" s="141">
        <v>0</v>
      </c>
      <c r="G15" s="141">
        <v>518</v>
      </c>
      <c r="H15" s="141">
        <v>0</v>
      </c>
      <c r="I15" s="141">
        <v>228</v>
      </c>
      <c r="J15" s="141"/>
      <c r="K15" s="141">
        <v>99232</v>
      </c>
      <c r="L15" s="141">
        <v>667902</v>
      </c>
      <c r="M15" s="141">
        <f t="shared" si="8"/>
        <v>163411</v>
      </c>
      <c r="N15" s="141">
        <f t="shared" si="9"/>
        <v>34054</v>
      </c>
      <c r="O15" s="141">
        <v>0</v>
      </c>
      <c r="P15" s="141">
        <v>3428</v>
      </c>
      <c r="Q15" s="141">
        <v>0</v>
      </c>
      <c r="R15" s="141">
        <v>29856</v>
      </c>
      <c r="S15" s="141"/>
      <c r="T15" s="141">
        <v>770</v>
      </c>
      <c r="U15" s="141">
        <v>129357</v>
      </c>
      <c r="V15" s="141">
        <f t="shared" si="10"/>
        <v>931291</v>
      </c>
      <c r="W15" s="141">
        <f t="shared" si="11"/>
        <v>134032</v>
      </c>
      <c r="X15" s="141">
        <f t="shared" si="12"/>
        <v>0</v>
      </c>
      <c r="Y15" s="141">
        <f t="shared" si="13"/>
        <v>3946</v>
      </c>
      <c r="Z15" s="141">
        <f t="shared" si="14"/>
        <v>0</v>
      </c>
      <c r="AA15" s="141">
        <f t="shared" si="15"/>
        <v>30084</v>
      </c>
      <c r="AB15" s="141">
        <f t="shared" si="16"/>
        <v>0</v>
      </c>
      <c r="AC15" s="141">
        <f t="shared" si="17"/>
        <v>100002</v>
      </c>
      <c r="AD15" s="141">
        <f t="shared" si="18"/>
        <v>797259</v>
      </c>
      <c r="AE15" s="141">
        <f t="shared" si="19"/>
        <v>357</v>
      </c>
      <c r="AF15" s="141">
        <f t="shared" si="20"/>
        <v>357</v>
      </c>
      <c r="AG15" s="141">
        <v>0</v>
      </c>
      <c r="AH15" s="141">
        <v>0</v>
      </c>
      <c r="AI15" s="141">
        <v>0</v>
      </c>
      <c r="AJ15" s="141">
        <v>357</v>
      </c>
      <c r="AK15" s="141">
        <v>0</v>
      </c>
      <c r="AL15" s="141">
        <v>10120</v>
      </c>
      <c r="AM15" s="141">
        <f t="shared" si="21"/>
        <v>342762</v>
      </c>
      <c r="AN15" s="141">
        <f t="shared" si="22"/>
        <v>77174</v>
      </c>
      <c r="AO15" s="141">
        <v>25234</v>
      </c>
      <c r="AP15" s="141">
        <v>51940</v>
      </c>
      <c r="AQ15" s="141">
        <v>0</v>
      </c>
      <c r="AR15" s="141">
        <v>0</v>
      </c>
      <c r="AS15" s="141">
        <f t="shared" si="23"/>
        <v>59749</v>
      </c>
      <c r="AT15" s="141">
        <v>59749</v>
      </c>
      <c r="AU15" s="141">
        <v>0</v>
      </c>
      <c r="AV15" s="141">
        <v>0</v>
      </c>
      <c r="AW15" s="141">
        <v>0</v>
      </c>
      <c r="AX15" s="141">
        <f t="shared" si="24"/>
        <v>205839</v>
      </c>
      <c r="AY15" s="141">
        <v>205839</v>
      </c>
      <c r="AZ15" s="141">
        <v>0</v>
      </c>
      <c r="BA15" s="141">
        <v>0</v>
      </c>
      <c r="BB15" s="141">
        <v>0</v>
      </c>
      <c r="BC15" s="141">
        <v>350669</v>
      </c>
      <c r="BD15" s="141">
        <v>0</v>
      </c>
      <c r="BE15" s="141">
        <v>63972</v>
      </c>
      <c r="BF15" s="141">
        <f t="shared" si="25"/>
        <v>407091</v>
      </c>
      <c r="BG15" s="141">
        <f t="shared" si="26"/>
        <v>8096</v>
      </c>
      <c r="BH15" s="141">
        <f t="shared" si="27"/>
        <v>8096</v>
      </c>
      <c r="BI15" s="141">
        <v>0</v>
      </c>
      <c r="BJ15" s="141">
        <v>0</v>
      </c>
      <c r="BK15" s="141">
        <v>0</v>
      </c>
      <c r="BL15" s="141">
        <v>8096</v>
      </c>
      <c r="BM15" s="141">
        <v>0</v>
      </c>
      <c r="BN15" s="141">
        <v>0</v>
      </c>
      <c r="BO15" s="141">
        <f t="shared" si="28"/>
        <v>38517</v>
      </c>
      <c r="BP15" s="141">
        <f t="shared" si="29"/>
        <v>7046</v>
      </c>
      <c r="BQ15" s="141">
        <v>7046</v>
      </c>
      <c r="BR15" s="141">
        <v>0</v>
      </c>
      <c r="BS15" s="141">
        <v>0</v>
      </c>
      <c r="BT15" s="141">
        <v>0</v>
      </c>
      <c r="BU15" s="141">
        <f t="shared" si="30"/>
        <v>7312</v>
      </c>
      <c r="BV15" s="141">
        <v>0</v>
      </c>
      <c r="BW15" s="141">
        <v>7312</v>
      </c>
      <c r="BX15" s="141">
        <v>0</v>
      </c>
      <c r="BY15" s="141">
        <v>0</v>
      </c>
      <c r="BZ15" s="141">
        <f t="shared" si="31"/>
        <v>24159</v>
      </c>
      <c r="CA15" s="141">
        <v>0</v>
      </c>
      <c r="CB15" s="141">
        <v>24159</v>
      </c>
      <c r="CC15" s="141">
        <v>0</v>
      </c>
      <c r="CD15" s="141">
        <v>0</v>
      </c>
      <c r="CE15" s="141">
        <v>95656</v>
      </c>
      <c r="CF15" s="141">
        <v>0</v>
      </c>
      <c r="CG15" s="141">
        <v>21142</v>
      </c>
      <c r="CH15" s="141">
        <f t="shared" si="32"/>
        <v>67755</v>
      </c>
      <c r="CI15" s="141">
        <f t="shared" si="33"/>
        <v>8453</v>
      </c>
      <c r="CJ15" s="141">
        <f t="shared" si="34"/>
        <v>8453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8453</v>
      </c>
      <c r="CO15" s="141">
        <f t="shared" si="39"/>
        <v>0</v>
      </c>
      <c r="CP15" s="141">
        <f t="shared" si="40"/>
        <v>10120</v>
      </c>
      <c r="CQ15" s="141">
        <f t="shared" si="41"/>
        <v>381279</v>
      </c>
      <c r="CR15" s="141">
        <f t="shared" si="42"/>
        <v>84220</v>
      </c>
      <c r="CS15" s="141">
        <f t="shared" si="43"/>
        <v>32280</v>
      </c>
      <c r="CT15" s="141">
        <f t="shared" si="44"/>
        <v>51940</v>
      </c>
      <c r="CU15" s="141">
        <f t="shared" si="45"/>
        <v>0</v>
      </c>
      <c r="CV15" s="141">
        <f t="shared" si="46"/>
        <v>0</v>
      </c>
      <c r="CW15" s="141">
        <f t="shared" si="47"/>
        <v>67061</v>
      </c>
      <c r="CX15" s="141">
        <f t="shared" si="48"/>
        <v>59749</v>
      </c>
      <c r="CY15" s="141">
        <f t="shared" si="49"/>
        <v>7312</v>
      </c>
      <c r="CZ15" s="141">
        <f t="shared" si="50"/>
        <v>0</v>
      </c>
      <c r="DA15" s="141">
        <f t="shared" si="51"/>
        <v>0</v>
      </c>
      <c r="DB15" s="141">
        <f t="shared" si="52"/>
        <v>229998</v>
      </c>
      <c r="DC15" s="141">
        <f t="shared" si="53"/>
        <v>205839</v>
      </c>
      <c r="DD15" s="141">
        <f t="shared" si="54"/>
        <v>24159</v>
      </c>
      <c r="DE15" s="141">
        <f t="shared" si="55"/>
        <v>0</v>
      </c>
      <c r="DF15" s="141">
        <f t="shared" si="56"/>
        <v>0</v>
      </c>
      <c r="DG15" s="141">
        <f t="shared" si="57"/>
        <v>446325</v>
      </c>
      <c r="DH15" s="141">
        <f t="shared" si="58"/>
        <v>0</v>
      </c>
      <c r="DI15" s="141">
        <f t="shared" si="59"/>
        <v>85114</v>
      </c>
      <c r="DJ15" s="141">
        <f t="shared" si="60"/>
        <v>474846</v>
      </c>
    </row>
    <row r="16" spans="1:114" ht="12" customHeight="1">
      <c r="A16" s="142" t="s">
        <v>88</v>
      </c>
      <c r="B16" s="140" t="s">
        <v>334</v>
      </c>
      <c r="C16" s="142" t="s">
        <v>371</v>
      </c>
      <c r="D16" s="141">
        <f t="shared" si="6"/>
        <v>740000</v>
      </c>
      <c r="E16" s="141">
        <f t="shared" si="7"/>
        <v>160836</v>
      </c>
      <c r="F16" s="141">
        <v>0</v>
      </c>
      <c r="G16" s="141">
        <v>0</v>
      </c>
      <c r="H16" s="141">
        <v>0</v>
      </c>
      <c r="I16" s="141">
        <v>99721</v>
      </c>
      <c r="J16" s="141"/>
      <c r="K16" s="141">
        <v>61115</v>
      </c>
      <c r="L16" s="141">
        <v>579164</v>
      </c>
      <c r="M16" s="141">
        <f t="shared" si="8"/>
        <v>159267</v>
      </c>
      <c r="N16" s="141">
        <f t="shared" si="9"/>
        <v>82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82</v>
      </c>
      <c r="U16" s="141">
        <v>159185</v>
      </c>
      <c r="V16" s="141">
        <f t="shared" si="10"/>
        <v>899267</v>
      </c>
      <c r="W16" s="141">
        <f t="shared" si="11"/>
        <v>160918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99721</v>
      </c>
      <c r="AB16" s="141">
        <f t="shared" si="16"/>
        <v>0</v>
      </c>
      <c r="AC16" s="141">
        <f t="shared" si="17"/>
        <v>61197</v>
      </c>
      <c r="AD16" s="141">
        <f t="shared" si="18"/>
        <v>738349</v>
      </c>
      <c r="AE16" s="141">
        <f t="shared" si="19"/>
        <v>24450</v>
      </c>
      <c r="AF16" s="141">
        <f t="shared" si="20"/>
        <v>24450</v>
      </c>
      <c r="AG16" s="141">
        <v>0</v>
      </c>
      <c r="AH16" s="141">
        <v>24450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506480</v>
      </c>
      <c r="AN16" s="141">
        <f t="shared" si="22"/>
        <v>108759</v>
      </c>
      <c r="AO16" s="141">
        <v>56255</v>
      </c>
      <c r="AP16" s="141">
        <v>43753</v>
      </c>
      <c r="AQ16" s="141">
        <v>8751</v>
      </c>
      <c r="AR16" s="141">
        <v>0</v>
      </c>
      <c r="AS16" s="141">
        <f t="shared" si="23"/>
        <v>131753</v>
      </c>
      <c r="AT16" s="141">
        <v>10348</v>
      </c>
      <c r="AU16" s="141">
        <v>117385</v>
      </c>
      <c r="AV16" s="141">
        <v>4020</v>
      </c>
      <c r="AW16" s="141">
        <v>0</v>
      </c>
      <c r="AX16" s="141">
        <f t="shared" si="24"/>
        <v>265968</v>
      </c>
      <c r="AY16" s="141">
        <v>85687</v>
      </c>
      <c r="AZ16" s="141">
        <v>156782</v>
      </c>
      <c r="BA16" s="141">
        <v>7964</v>
      </c>
      <c r="BB16" s="141">
        <v>15535</v>
      </c>
      <c r="BC16" s="141">
        <v>37960</v>
      </c>
      <c r="BD16" s="141">
        <v>0</v>
      </c>
      <c r="BE16" s="141">
        <v>171110</v>
      </c>
      <c r="BF16" s="141">
        <f t="shared" si="25"/>
        <v>702040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159267</v>
      </c>
      <c r="CF16" s="141">
        <v>0</v>
      </c>
      <c r="CG16" s="141">
        <v>0</v>
      </c>
      <c r="CH16" s="141">
        <f t="shared" si="32"/>
        <v>0</v>
      </c>
      <c r="CI16" s="141">
        <f t="shared" si="33"/>
        <v>24450</v>
      </c>
      <c r="CJ16" s="141">
        <f t="shared" si="34"/>
        <v>24450</v>
      </c>
      <c r="CK16" s="141">
        <f t="shared" si="35"/>
        <v>0</v>
      </c>
      <c r="CL16" s="141">
        <f t="shared" si="36"/>
        <v>24450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506480</v>
      </c>
      <c r="CR16" s="141">
        <f t="shared" si="42"/>
        <v>108759</v>
      </c>
      <c r="CS16" s="141">
        <f t="shared" si="43"/>
        <v>56255</v>
      </c>
      <c r="CT16" s="141">
        <f t="shared" si="44"/>
        <v>43753</v>
      </c>
      <c r="CU16" s="141">
        <f t="shared" si="45"/>
        <v>8751</v>
      </c>
      <c r="CV16" s="141">
        <f t="shared" si="46"/>
        <v>0</v>
      </c>
      <c r="CW16" s="141">
        <f t="shared" si="47"/>
        <v>131753</v>
      </c>
      <c r="CX16" s="141">
        <f t="shared" si="48"/>
        <v>10348</v>
      </c>
      <c r="CY16" s="141">
        <f t="shared" si="49"/>
        <v>117385</v>
      </c>
      <c r="CZ16" s="141">
        <f t="shared" si="50"/>
        <v>4020</v>
      </c>
      <c r="DA16" s="141">
        <f t="shared" si="51"/>
        <v>0</v>
      </c>
      <c r="DB16" s="141">
        <f t="shared" si="52"/>
        <v>265968</v>
      </c>
      <c r="DC16" s="141">
        <f t="shared" si="53"/>
        <v>85687</v>
      </c>
      <c r="DD16" s="141">
        <f t="shared" si="54"/>
        <v>156782</v>
      </c>
      <c r="DE16" s="141">
        <f t="shared" si="55"/>
        <v>7964</v>
      </c>
      <c r="DF16" s="141">
        <f t="shared" si="56"/>
        <v>15535</v>
      </c>
      <c r="DG16" s="141">
        <f t="shared" si="57"/>
        <v>197227</v>
      </c>
      <c r="DH16" s="141">
        <f t="shared" si="58"/>
        <v>0</v>
      </c>
      <c r="DI16" s="141">
        <f t="shared" si="59"/>
        <v>171110</v>
      </c>
      <c r="DJ16" s="141">
        <f t="shared" si="60"/>
        <v>702040</v>
      </c>
    </row>
    <row r="17" spans="1:114" ht="12" customHeight="1">
      <c r="A17" s="142" t="s">
        <v>88</v>
      </c>
      <c r="B17" s="140" t="s">
        <v>335</v>
      </c>
      <c r="C17" s="142" t="s">
        <v>372</v>
      </c>
      <c r="D17" s="141">
        <f t="shared" si="6"/>
        <v>528563</v>
      </c>
      <c r="E17" s="141">
        <f t="shared" si="7"/>
        <v>195829</v>
      </c>
      <c r="F17" s="141">
        <v>0</v>
      </c>
      <c r="G17" s="141">
        <v>0</v>
      </c>
      <c r="H17" s="141">
        <v>0</v>
      </c>
      <c r="I17" s="141">
        <v>76871</v>
      </c>
      <c r="J17" s="141"/>
      <c r="K17" s="141">
        <v>118958</v>
      </c>
      <c r="L17" s="141">
        <v>332734</v>
      </c>
      <c r="M17" s="141">
        <f t="shared" si="8"/>
        <v>184386.5</v>
      </c>
      <c r="N17" s="141">
        <f t="shared" si="9"/>
        <v>74.5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74.5</v>
      </c>
      <c r="U17" s="141">
        <v>184312</v>
      </c>
      <c r="V17" s="141">
        <f t="shared" si="10"/>
        <v>712949.5</v>
      </c>
      <c r="W17" s="141">
        <f t="shared" si="11"/>
        <v>195903.5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76871</v>
      </c>
      <c r="AB17" s="141">
        <f t="shared" si="16"/>
        <v>0</v>
      </c>
      <c r="AC17" s="141">
        <f t="shared" si="17"/>
        <v>119032.5</v>
      </c>
      <c r="AD17" s="141">
        <f t="shared" si="18"/>
        <v>517046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522630</v>
      </c>
      <c r="AN17" s="141">
        <f t="shared" si="22"/>
        <v>93511</v>
      </c>
      <c r="AO17" s="141">
        <v>30398</v>
      </c>
      <c r="AP17" s="141">
        <v>0</v>
      </c>
      <c r="AQ17" s="141">
        <v>57725</v>
      </c>
      <c r="AR17" s="141">
        <v>5388</v>
      </c>
      <c r="AS17" s="141">
        <f t="shared" si="23"/>
        <v>200829</v>
      </c>
      <c r="AT17" s="141">
        <v>0</v>
      </c>
      <c r="AU17" s="141">
        <v>177322</v>
      </c>
      <c r="AV17" s="141">
        <v>23507</v>
      </c>
      <c r="AW17" s="141">
        <v>0</v>
      </c>
      <c r="AX17" s="141">
        <f t="shared" si="24"/>
        <v>228290</v>
      </c>
      <c r="AY17" s="141">
        <v>103132</v>
      </c>
      <c r="AZ17" s="141">
        <v>113863</v>
      </c>
      <c r="BA17" s="141">
        <v>11295</v>
      </c>
      <c r="BB17" s="141">
        <v>0</v>
      </c>
      <c r="BC17" s="141">
        <v>0</v>
      </c>
      <c r="BD17" s="141">
        <v>0</v>
      </c>
      <c r="BE17" s="141">
        <v>5933</v>
      </c>
      <c r="BF17" s="141">
        <f t="shared" si="25"/>
        <v>528563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184387</v>
      </c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522630</v>
      </c>
      <c r="CR17" s="141">
        <f t="shared" si="42"/>
        <v>93511</v>
      </c>
      <c r="CS17" s="141">
        <f t="shared" si="43"/>
        <v>30398</v>
      </c>
      <c r="CT17" s="141">
        <f t="shared" si="44"/>
        <v>0</v>
      </c>
      <c r="CU17" s="141">
        <f t="shared" si="45"/>
        <v>57725</v>
      </c>
      <c r="CV17" s="141">
        <f t="shared" si="46"/>
        <v>5388</v>
      </c>
      <c r="CW17" s="141">
        <f t="shared" si="47"/>
        <v>200829</v>
      </c>
      <c r="CX17" s="141">
        <f t="shared" si="48"/>
        <v>0</v>
      </c>
      <c r="CY17" s="141">
        <f t="shared" si="49"/>
        <v>177322</v>
      </c>
      <c r="CZ17" s="141">
        <f t="shared" si="50"/>
        <v>23507</v>
      </c>
      <c r="DA17" s="141">
        <f t="shared" si="51"/>
        <v>0</v>
      </c>
      <c r="DB17" s="141">
        <f t="shared" si="52"/>
        <v>228290</v>
      </c>
      <c r="DC17" s="141">
        <f t="shared" si="53"/>
        <v>103132</v>
      </c>
      <c r="DD17" s="141">
        <f t="shared" si="54"/>
        <v>113863</v>
      </c>
      <c r="DE17" s="141">
        <f t="shared" si="55"/>
        <v>11295</v>
      </c>
      <c r="DF17" s="141">
        <f t="shared" si="56"/>
        <v>0</v>
      </c>
      <c r="DG17" s="141">
        <f t="shared" si="57"/>
        <v>184387</v>
      </c>
      <c r="DH17" s="141">
        <f t="shared" si="58"/>
        <v>0</v>
      </c>
      <c r="DI17" s="141">
        <f t="shared" si="59"/>
        <v>5933</v>
      </c>
      <c r="DJ17" s="141">
        <f t="shared" si="60"/>
        <v>528563</v>
      </c>
    </row>
    <row r="18" spans="1:114" ht="12" customHeight="1">
      <c r="A18" s="142" t="s">
        <v>88</v>
      </c>
      <c r="B18" s="140" t="s">
        <v>336</v>
      </c>
      <c r="C18" s="142" t="s">
        <v>373</v>
      </c>
      <c r="D18" s="141">
        <f t="shared" si="6"/>
        <v>634762</v>
      </c>
      <c r="E18" s="141">
        <f t="shared" si="7"/>
        <v>63543</v>
      </c>
      <c r="F18" s="141">
        <v>0</v>
      </c>
      <c r="G18" s="141">
        <v>0</v>
      </c>
      <c r="H18" s="141">
        <v>0</v>
      </c>
      <c r="I18" s="141">
        <v>48778</v>
      </c>
      <c r="J18" s="141"/>
      <c r="K18" s="141">
        <v>14765</v>
      </c>
      <c r="L18" s="141">
        <v>571219</v>
      </c>
      <c r="M18" s="141">
        <f t="shared" si="8"/>
        <v>154970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154970</v>
      </c>
      <c r="V18" s="141">
        <f t="shared" si="10"/>
        <v>789732</v>
      </c>
      <c r="W18" s="141">
        <f t="shared" si="11"/>
        <v>63543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48778</v>
      </c>
      <c r="AB18" s="141">
        <f t="shared" si="16"/>
        <v>0</v>
      </c>
      <c r="AC18" s="141">
        <f t="shared" si="17"/>
        <v>14765</v>
      </c>
      <c r="AD18" s="141">
        <f t="shared" si="18"/>
        <v>726189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606520</v>
      </c>
      <c r="AN18" s="141">
        <f t="shared" si="22"/>
        <v>125077</v>
      </c>
      <c r="AO18" s="141">
        <v>45350</v>
      </c>
      <c r="AP18" s="141">
        <v>0</v>
      </c>
      <c r="AQ18" s="141">
        <v>79727</v>
      </c>
      <c r="AR18" s="141">
        <v>0</v>
      </c>
      <c r="AS18" s="141">
        <f t="shared" si="23"/>
        <v>183072</v>
      </c>
      <c r="AT18" s="141">
        <v>0</v>
      </c>
      <c r="AU18" s="141">
        <v>182707</v>
      </c>
      <c r="AV18" s="141">
        <v>365</v>
      </c>
      <c r="AW18" s="141">
        <v>0</v>
      </c>
      <c r="AX18" s="141">
        <f t="shared" si="24"/>
        <v>298371</v>
      </c>
      <c r="AY18" s="141">
        <v>146362</v>
      </c>
      <c r="AZ18" s="141">
        <v>51723</v>
      </c>
      <c r="BA18" s="141">
        <v>61060</v>
      </c>
      <c r="BB18" s="141">
        <v>39226</v>
      </c>
      <c r="BC18" s="141">
        <v>0</v>
      </c>
      <c r="BD18" s="141">
        <v>0</v>
      </c>
      <c r="BE18" s="141">
        <v>28242</v>
      </c>
      <c r="BF18" s="141">
        <f t="shared" si="25"/>
        <v>634762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150397</v>
      </c>
      <c r="BP18" s="141">
        <f t="shared" si="29"/>
        <v>60674</v>
      </c>
      <c r="BQ18" s="141">
        <v>24548</v>
      </c>
      <c r="BR18" s="141">
        <v>0</v>
      </c>
      <c r="BS18" s="141">
        <v>36126</v>
      </c>
      <c r="BT18" s="141">
        <v>0</v>
      </c>
      <c r="BU18" s="141">
        <f t="shared" si="30"/>
        <v>75957</v>
      </c>
      <c r="BV18" s="141">
        <v>0</v>
      </c>
      <c r="BW18" s="141">
        <v>75957</v>
      </c>
      <c r="BX18" s="141">
        <v>0</v>
      </c>
      <c r="BY18" s="141">
        <v>0</v>
      </c>
      <c r="BZ18" s="141">
        <f t="shared" si="31"/>
        <v>13766</v>
      </c>
      <c r="CA18" s="141">
        <v>0</v>
      </c>
      <c r="CB18" s="141">
        <v>13766</v>
      </c>
      <c r="CC18" s="141">
        <v>0</v>
      </c>
      <c r="CD18" s="141">
        <v>0</v>
      </c>
      <c r="CE18" s="141">
        <v>0</v>
      </c>
      <c r="CF18" s="141">
        <v>0</v>
      </c>
      <c r="CG18" s="141">
        <v>4573</v>
      </c>
      <c r="CH18" s="141">
        <f t="shared" si="32"/>
        <v>154970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756917</v>
      </c>
      <c r="CR18" s="141">
        <f t="shared" si="42"/>
        <v>185751</v>
      </c>
      <c r="CS18" s="141">
        <f t="shared" si="43"/>
        <v>69898</v>
      </c>
      <c r="CT18" s="141">
        <f t="shared" si="44"/>
        <v>0</v>
      </c>
      <c r="CU18" s="141">
        <f t="shared" si="45"/>
        <v>115853</v>
      </c>
      <c r="CV18" s="141">
        <f t="shared" si="46"/>
        <v>0</v>
      </c>
      <c r="CW18" s="141">
        <f t="shared" si="47"/>
        <v>259029</v>
      </c>
      <c r="CX18" s="141">
        <f t="shared" si="48"/>
        <v>0</v>
      </c>
      <c r="CY18" s="141">
        <f t="shared" si="49"/>
        <v>258664</v>
      </c>
      <c r="CZ18" s="141">
        <f t="shared" si="50"/>
        <v>365</v>
      </c>
      <c r="DA18" s="141">
        <f t="shared" si="51"/>
        <v>0</v>
      </c>
      <c r="DB18" s="141">
        <f t="shared" si="52"/>
        <v>312137</v>
      </c>
      <c r="DC18" s="141">
        <f t="shared" si="53"/>
        <v>146362</v>
      </c>
      <c r="DD18" s="141">
        <f t="shared" si="54"/>
        <v>65489</v>
      </c>
      <c r="DE18" s="141">
        <f t="shared" si="55"/>
        <v>61060</v>
      </c>
      <c r="DF18" s="141">
        <f t="shared" si="56"/>
        <v>39226</v>
      </c>
      <c r="DG18" s="141">
        <f t="shared" si="57"/>
        <v>0</v>
      </c>
      <c r="DH18" s="141">
        <f t="shared" si="58"/>
        <v>0</v>
      </c>
      <c r="DI18" s="141">
        <f t="shared" si="59"/>
        <v>32815</v>
      </c>
      <c r="DJ18" s="141">
        <f t="shared" si="60"/>
        <v>789732</v>
      </c>
    </row>
    <row r="19" spans="1:114" ht="12" customHeight="1">
      <c r="A19" s="142" t="s">
        <v>88</v>
      </c>
      <c r="B19" s="140" t="s">
        <v>337</v>
      </c>
      <c r="C19" s="142" t="s">
        <v>374</v>
      </c>
      <c r="D19" s="141">
        <f t="shared" si="6"/>
        <v>422884</v>
      </c>
      <c r="E19" s="141">
        <f t="shared" si="7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422884</v>
      </c>
      <c r="M19" s="141">
        <f t="shared" si="8"/>
        <v>232995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232995</v>
      </c>
      <c r="V19" s="141">
        <f t="shared" si="10"/>
        <v>655879</v>
      </c>
      <c r="W19" s="141">
        <f t="shared" si="11"/>
        <v>0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0</v>
      </c>
      <c r="AB19" s="141">
        <f t="shared" si="16"/>
        <v>0</v>
      </c>
      <c r="AC19" s="141">
        <f t="shared" si="17"/>
        <v>0</v>
      </c>
      <c r="AD19" s="141">
        <f t="shared" si="18"/>
        <v>655879</v>
      </c>
      <c r="AE19" s="141">
        <f t="shared" si="19"/>
        <v>207089</v>
      </c>
      <c r="AF19" s="141">
        <f t="shared" si="20"/>
        <v>207089</v>
      </c>
      <c r="AG19" s="141">
        <v>0</v>
      </c>
      <c r="AH19" s="141">
        <v>0</v>
      </c>
      <c r="AI19" s="141">
        <v>0</v>
      </c>
      <c r="AJ19" s="141">
        <v>207089</v>
      </c>
      <c r="AK19" s="141">
        <v>0</v>
      </c>
      <c r="AL19" s="141">
        <v>0</v>
      </c>
      <c r="AM19" s="141">
        <f t="shared" si="21"/>
        <v>141565</v>
      </c>
      <c r="AN19" s="141">
        <f t="shared" si="22"/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f t="shared" si="23"/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f t="shared" si="24"/>
        <v>141565</v>
      </c>
      <c r="AY19" s="141">
        <v>129739</v>
      </c>
      <c r="AZ19" s="141">
        <v>0</v>
      </c>
      <c r="BA19" s="141">
        <v>0</v>
      </c>
      <c r="BB19" s="141">
        <v>11826</v>
      </c>
      <c r="BC19" s="141">
        <v>0</v>
      </c>
      <c r="BD19" s="141">
        <v>0</v>
      </c>
      <c r="BE19" s="141">
        <v>74230</v>
      </c>
      <c r="BF19" s="141">
        <f t="shared" si="25"/>
        <v>422884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225848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225848</v>
      </c>
      <c r="CA19" s="141">
        <v>58530</v>
      </c>
      <c r="CB19" s="141">
        <v>167318</v>
      </c>
      <c r="CC19" s="141">
        <v>0</v>
      </c>
      <c r="CD19" s="141">
        <v>0</v>
      </c>
      <c r="CE19" s="141">
        <v>0</v>
      </c>
      <c r="CF19" s="141">
        <v>0</v>
      </c>
      <c r="CG19" s="141">
        <v>7147</v>
      </c>
      <c r="CH19" s="141">
        <f t="shared" si="32"/>
        <v>232995</v>
      </c>
      <c r="CI19" s="141">
        <f t="shared" si="33"/>
        <v>207089</v>
      </c>
      <c r="CJ19" s="141">
        <f t="shared" si="34"/>
        <v>207089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207089</v>
      </c>
      <c r="CO19" s="141">
        <f t="shared" si="39"/>
        <v>0</v>
      </c>
      <c r="CP19" s="141">
        <f t="shared" si="40"/>
        <v>0</v>
      </c>
      <c r="CQ19" s="141">
        <f t="shared" si="41"/>
        <v>367413</v>
      </c>
      <c r="CR19" s="141">
        <f t="shared" si="42"/>
        <v>0</v>
      </c>
      <c r="CS19" s="141">
        <f t="shared" si="43"/>
        <v>0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0</v>
      </c>
      <c r="CX19" s="141">
        <f t="shared" si="48"/>
        <v>0</v>
      </c>
      <c r="CY19" s="141">
        <f t="shared" si="49"/>
        <v>0</v>
      </c>
      <c r="CZ19" s="141">
        <f t="shared" si="50"/>
        <v>0</v>
      </c>
      <c r="DA19" s="141">
        <f t="shared" si="51"/>
        <v>0</v>
      </c>
      <c r="DB19" s="141">
        <f t="shared" si="52"/>
        <v>367413</v>
      </c>
      <c r="DC19" s="141">
        <f t="shared" si="53"/>
        <v>188269</v>
      </c>
      <c r="DD19" s="141">
        <f t="shared" si="54"/>
        <v>167318</v>
      </c>
      <c r="DE19" s="141">
        <f t="shared" si="55"/>
        <v>0</v>
      </c>
      <c r="DF19" s="141">
        <f t="shared" si="56"/>
        <v>11826</v>
      </c>
      <c r="DG19" s="141">
        <f t="shared" si="57"/>
        <v>0</v>
      </c>
      <c r="DH19" s="141">
        <f t="shared" si="58"/>
        <v>0</v>
      </c>
      <c r="DI19" s="141">
        <f t="shared" si="59"/>
        <v>81377</v>
      </c>
      <c r="DJ19" s="141">
        <f t="shared" si="60"/>
        <v>655879</v>
      </c>
    </row>
    <row r="20" spans="1:114" ht="12" customHeight="1">
      <c r="A20" s="142" t="s">
        <v>88</v>
      </c>
      <c r="B20" s="140" t="s">
        <v>338</v>
      </c>
      <c r="C20" s="142" t="s">
        <v>375</v>
      </c>
      <c r="D20" s="141">
        <f t="shared" si="6"/>
        <v>287235</v>
      </c>
      <c r="E20" s="141">
        <f t="shared" si="7"/>
        <v>126169</v>
      </c>
      <c r="F20" s="141">
        <v>0</v>
      </c>
      <c r="G20" s="141">
        <v>0</v>
      </c>
      <c r="H20" s="141">
        <v>0</v>
      </c>
      <c r="I20" s="141">
        <v>490</v>
      </c>
      <c r="J20" s="141"/>
      <c r="K20" s="141">
        <v>125679</v>
      </c>
      <c r="L20" s="141">
        <v>161066</v>
      </c>
      <c r="M20" s="141">
        <f t="shared" si="8"/>
        <v>60663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60663</v>
      </c>
      <c r="V20" s="141">
        <f t="shared" si="10"/>
        <v>347898</v>
      </c>
      <c r="W20" s="141">
        <f t="shared" si="11"/>
        <v>126169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490</v>
      </c>
      <c r="AB20" s="141">
        <f t="shared" si="16"/>
        <v>0</v>
      </c>
      <c r="AC20" s="141">
        <f t="shared" si="17"/>
        <v>125679</v>
      </c>
      <c r="AD20" s="141">
        <f t="shared" si="18"/>
        <v>221729</v>
      </c>
      <c r="AE20" s="141">
        <f t="shared" si="19"/>
        <v>9385</v>
      </c>
      <c r="AF20" s="141">
        <f t="shared" si="20"/>
        <v>8282</v>
      </c>
      <c r="AG20" s="141">
        <v>0</v>
      </c>
      <c r="AH20" s="141">
        <v>0</v>
      </c>
      <c r="AI20" s="141">
        <v>8282</v>
      </c>
      <c r="AJ20" s="141">
        <v>0</v>
      </c>
      <c r="AK20" s="141">
        <v>1103</v>
      </c>
      <c r="AL20" s="141">
        <v>0</v>
      </c>
      <c r="AM20" s="141">
        <f t="shared" si="21"/>
        <v>195338</v>
      </c>
      <c r="AN20" s="141">
        <f t="shared" si="22"/>
        <v>43165</v>
      </c>
      <c r="AO20" s="141">
        <v>43165</v>
      </c>
      <c r="AP20" s="141">
        <v>0</v>
      </c>
      <c r="AQ20" s="141">
        <v>0</v>
      </c>
      <c r="AR20" s="141">
        <v>0</v>
      </c>
      <c r="AS20" s="141">
        <f t="shared" si="23"/>
        <v>29508</v>
      </c>
      <c r="AT20" s="141">
        <v>0</v>
      </c>
      <c r="AU20" s="141">
        <v>19169</v>
      </c>
      <c r="AV20" s="141">
        <v>10339</v>
      </c>
      <c r="AW20" s="141">
        <v>995</v>
      </c>
      <c r="AX20" s="141">
        <f t="shared" si="24"/>
        <v>119078</v>
      </c>
      <c r="AY20" s="141">
        <v>35730</v>
      </c>
      <c r="AZ20" s="141">
        <v>70120</v>
      </c>
      <c r="BA20" s="141">
        <v>13228</v>
      </c>
      <c r="BB20" s="141">
        <v>0</v>
      </c>
      <c r="BC20" s="141">
        <v>0</v>
      </c>
      <c r="BD20" s="141">
        <v>2592</v>
      </c>
      <c r="BE20" s="141">
        <v>82512</v>
      </c>
      <c r="BF20" s="141">
        <f t="shared" si="25"/>
        <v>287235</v>
      </c>
      <c r="BG20" s="141">
        <f t="shared" si="26"/>
        <v>20895</v>
      </c>
      <c r="BH20" s="141">
        <f t="shared" si="27"/>
        <v>20895</v>
      </c>
      <c r="BI20" s="141">
        <v>0</v>
      </c>
      <c r="BJ20" s="141">
        <v>20895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39768</v>
      </c>
      <c r="BP20" s="141">
        <f t="shared" si="29"/>
        <v>7952</v>
      </c>
      <c r="BQ20" s="141">
        <v>7952</v>
      </c>
      <c r="BR20" s="141">
        <v>0</v>
      </c>
      <c r="BS20" s="141">
        <v>0</v>
      </c>
      <c r="BT20" s="141">
        <v>0</v>
      </c>
      <c r="BU20" s="141">
        <f t="shared" si="30"/>
        <v>10609</v>
      </c>
      <c r="BV20" s="141">
        <v>0</v>
      </c>
      <c r="BW20" s="141">
        <v>10609</v>
      </c>
      <c r="BX20" s="141">
        <v>0</v>
      </c>
      <c r="BY20" s="141">
        <v>0</v>
      </c>
      <c r="BZ20" s="141">
        <f t="shared" si="31"/>
        <v>21207</v>
      </c>
      <c r="CA20" s="141">
        <v>0</v>
      </c>
      <c r="CB20" s="141">
        <v>21207</v>
      </c>
      <c r="CC20" s="141">
        <v>0</v>
      </c>
      <c r="CD20" s="141">
        <v>0</v>
      </c>
      <c r="CE20" s="141">
        <v>0</v>
      </c>
      <c r="CF20" s="141">
        <v>0</v>
      </c>
      <c r="CG20" s="141">
        <v>0</v>
      </c>
      <c r="CH20" s="141">
        <f t="shared" si="32"/>
        <v>60663</v>
      </c>
      <c r="CI20" s="141">
        <f t="shared" si="33"/>
        <v>30280</v>
      </c>
      <c r="CJ20" s="141">
        <f t="shared" si="34"/>
        <v>29177</v>
      </c>
      <c r="CK20" s="141">
        <f t="shared" si="35"/>
        <v>0</v>
      </c>
      <c r="CL20" s="141">
        <f t="shared" si="36"/>
        <v>20895</v>
      </c>
      <c r="CM20" s="141">
        <f t="shared" si="37"/>
        <v>8282</v>
      </c>
      <c r="CN20" s="141">
        <f t="shared" si="38"/>
        <v>0</v>
      </c>
      <c r="CO20" s="141">
        <f t="shared" si="39"/>
        <v>1103</v>
      </c>
      <c r="CP20" s="141">
        <f t="shared" si="40"/>
        <v>0</v>
      </c>
      <c r="CQ20" s="141">
        <f t="shared" si="41"/>
        <v>235106</v>
      </c>
      <c r="CR20" s="141">
        <f t="shared" si="42"/>
        <v>51117</v>
      </c>
      <c r="CS20" s="141">
        <f t="shared" si="43"/>
        <v>51117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40117</v>
      </c>
      <c r="CX20" s="141">
        <f t="shared" si="48"/>
        <v>0</v>
      </c>
      <c r="CY20" s="141">
        <f t="shared" si="49"/>
        <v>29778</v>
      </c>
      <c r="CZ20" s="141">
        <f t="shared" si="50"/>
        <v>10339</v>
      </c>
      <c r="DA20" s="141">
        <f t="shared" si="51"/>
        <v>995</v>
      </c>
      <c r="DB20" s="141">
        <f t="shared" si="52"/>
        <v>140285</v>
      </c>
      <c r="DC20" s="141">
        <f t="shared" si="53"/>
        <v>35730</v>
      </c>
      <c r="DD20" s="141">
        <f t="shared" si="54"/>
        <v>91327</v>
      </c>
      <c r="DE20" s="141">
        <f t="shared" si="55"/>
        <v>13228</v>
      </c>
      <c r="DF20" s="141">
        <f t="shared" si="56"/>
        <v>0</v>
      </c>
      <c r="DG20" s="141">
        <f t="shared" si="57"/>
        <v>0</v>
      </c>
      <c r="DH20" s="141">
        <f t="shared" si="58"/>
        <v>2592</v>
      </c>
      <c r="DI20" s="141">
        <f t="shared" si="59"/>
        <v>82512</v>
      </c>
      <c r="DJ20" s="141">
        <f t="shared" si="60"/>
        <v>347898</v>
      </c>
    </row>
    <row r="21" spans="1:114" ht="12" customHeight="1">
      <c r="A21" s="142" t="s">
        <v>88</v>
      </c>
      <c r="B21" s="140" t="s">
        <v>339</v>
      </c>
      <c r="C21" s="142" t="s">
        <v>376</v>
      </c>
      <c r="D21" s="141">
        <f t="shared" si="6"/>
        <v>95631</v>
      </c>
      <c r="E21" s="141">
        <f t="shared" si="7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95631</v>
      </c>
      <c r="M21" s="141">
        <f t="shared" si="8"/>
        <v>18250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18250</v>
      </c>
      <c r="V21" s="141">
        <f t="shared" si="10"/>
        <v>113881</v>
      </c>
      <c r="W21" s="141">
        <f t="shared" si="11"/>
        <v>0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0</v>
      </c>
      <c r="AB21" s="141">
        <f t="shared" si="16"/>
        <v>0</v>
      </c>
      <c r="AC21" s="141">
        <f t="shared" si="17"/>
        <v>0</v>
      </c>
      <c r="AD21" s="141">
        <f t="shared" si="18"/>
        <v>113881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18347</v>
      </c>
      <c r="AN21" s="141">
        <f t="shared" si="22"/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18347</v>
      </c>
      <c r="AY21" s="141">
        <v>18259</v>
      </c>
      <c r="AZ21" s="141">
        <v>0</v>
      </c>
      <c r="BA21" s="141">
        <v>0</v>
      </c>
      <c r="BB21" s="141">
        <v>88</v>
      </c>
      <c r="BC21" s="141">
        <v>77284</v>
      </c>
      <c r="BD21" s="141">
        <v>0</v>
      </c>
      <c r="BE21" s="141">
        <v>0</v>
      </c>
      <c r="BF21" s="141">
        <f t="shared" si="25"/>
        <v>18347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18250</v>
      </c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18347</v>
      </c>
      <c r="CR21" s="141">
        <f t="shared" si="42"/>
        <v>0</v>
      </c>
      <c r="CS21" s="141">
        <f t="shared" si="43"/>
        <v>0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0</v>
      </c>
      <c r="CX21" s="141">
        <f t="shared" si="48"/>
        <v>0</v>
      </c>
      <c r="CY21" s="141">
        <f t="shared" si="49"/>
        <v>0</v>
      </c>
      <c r="CZ21" s="141">
        <f t="shared" si="50"/>
        <v>0</v>
      </c>
      <c r="DA21" s="141">
        <f t="shared" si="51"/>
        <v>0</v>
      </c>
      <c r="DB21" s="141">
        <f t="shared" si="52"/>
        <v>18347</v>
      </c>
      <c r="DC21" s="141">
        <f t="shared" si="53"/>
        <v>18259</v>
      </c>
      <c r="DD21" s="141">
        <f t="shared" si="54"/>
        <v>0</v>
      </c>
      <c r="DE21" s="141">
        <f t="shared" si="55"/>
        <v>0</v>
      </c>
      <c r="DF21" s="141">
        <f t="shared" si="56"/>
        <v>88</v>
      </c>
      <c r="DG21" s="141">
        <f t="shared" si="57"/>
        <v>95534</v>
      </c>
      <c r="DH21" s="141">
        <f t="shared" si="58"/>
        <v>0</v>
      </c>
      <c r="DI21" s="141">
        <f t="shared" si="59"/>
        <v>0</v>
      </c>
      <c r="DJ21" s="141">
        <f t="shared" si="60"/>
        <v>18347</v>
      </c>
    </row>
    <row r="22" spans="1:114" ht="12" customHeight="1">
      <c r="A22" s="142" t="s">
        <v>88</v>
      </c>
      <c r="B22" s="140" t="s">
        <v>340</v>
      </c>
      <c r="C22" s="142" t="s">
        <v>377</v>
      </c>
      <c r="D22" s="141">
        <f t="shared" si="6"/>
        <v>124759</v>
      </c>
      <c r="E22" s="141">
        <f t="shared" si="7"/>
        <v>0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0</v>
      </c>
      <c r="L22" s="141">
        <v>124759</v>
      </c>
      <c r="M22" s="141">
        <f t="shared" si="8"/>
        <v>16441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16441</v>
      </c>
      <c r="V22" s="141">
        <f t="shared" si="10"/>
        <v>141200</v>
      </c>
      <c r="W22" s="141">
        <f t="shared" si="11"/>
        <v>0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0</v>
      </c>
      <c r="AB22" s="141">
        <f t="shared" si="16"/>
        <v>0</v>
      </c>
      <c r="AC22" s="141">
        <f t="shared" si="17"/>
        <v>0</v>
      </c>
      <c r="AD22" s="141">
        <f t="shared" si="18"/>
        <v>141200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2661</v>
      </c>
      <c r="AM22" s="141">
        <f t="shared" si="21"/>
        <v>29883</v>
      </c>
      <c r="AN22" s="141">
        <f t="shared" si="22"/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29883</v>
      </c>
      <c r="AY22" s="141">
        <v>29883</v>
      </c>
      <c r="AZ22" s="141">
        <v>0</v>
      </c>
      <c r="BA22" s="141">
        <v>0</v>
      </c>
      <c r="BB22" s="141">
        <v>0</v>
      </c>
      <c r="BC22" s="141">
        <v>92215</v>
      </c>
      <c r="BD22" s="141">
        <v>0</v>
      </c>
      <c r="BE22" s="141">
        <v>0</v>
      </c>
      <c r="BF22" s="141">
        <f t="shared" si="25"/>
        <v>29883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16441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2661</v>
      </c>
      <c r="CQ22" s="141">
        <f t="shared" si="41"/>
        <v>29883</v>
      </c>
      <c r="CR22" s="141">
        <f t="shared" si="42"/>
        <v>0</v>
      </c>
      <c r="CS22" s="141">
        <f t="shared" si="43"/>
        <v>0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29883</v>
      </c>
      <c r="DC22" s="141">
        <f t="shared" si="53"/>
        <v>29883</v>
      </c>
      <c r="DD22" s="141">
        <f t="shared" si="54"/>
        <v>0</v>
      </c>
      <c r="DE22" s="141">
        <f t="shared" si="55"/>
        <v>0</v>
      </c>
      <c r="DF22" s="141">
        <f t="shared" si="56"/>
        <v>0</v>
      </c>
      <c r="DG22" s="141">
        <f t="shared" si="57"/>
        <v>108656</v>
      </c>
      <c r="DH22" s="141">
        <f t="shared" si="58"/>
        <v>0</v>
      </c>
      <c r="DI22" s="141">
        <f t="shared" si="59"/>
        <v>0</v>
      </c>
      <c r="DJ22" s="141">
        <f t="shared" si="60"/>
        <v>29883</v>
      </c>
    </row>
    <row r="23" spans="1:114" ht="12" customHeight="1">
      <c r="A23" s="142" t="s">
        <v>88</v>
      </c>
      <c r="B23" s="140" t="s">
        <v>341</v>
      </c>
      <c r="C23" s="142" t="s">
        <v>378</v>
      </c>
      <c r="D23" s="141">
        <f t="shared" si="6"/>
        <v>305863</v>
      </c>
      <c r="E23" s="141">
        <f t="shared" si="7"/>
        <v>64587</v>
      </c>
      <c r="F23" s="141">
        <v>0</v>
      </c>
      <c r="G23" s="141">
        <v>0</v>
      </c>
      <c r="H23" s="141">
        <v>0</v>
      </c>
      <c r="I23" s="141">
        <v>33781</v>
      </c>
      <c r="J23" s="141"/>
      <c r="K23" s="141">
        <v>30806</v>
      </c>
      <c r="L23" s="141">
        <v>241276</v>
      </c>
      <c r="M23" s="141">
        <f t="shared" si="8"/>
        <v>51687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51687</v>
      </c>
      <c r="V23" s="141">
        <f t="shared" si="10"/>
        <v>357550</v>
      </c>
      <c r="W23" s="141">
        <f t="shared" si="11"/>
        <v>64587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33781</v>
      </c>
      <c r="AB23" s="141">
        <f t="shared" si="16"/>
        <v>0</v>
      </c>
      <c r="AC23" s="141">
        <f t="shared" si="17"/>
        <v>30806</v>
      </c>
      <c r="AD23" s="141">
        <f t="shared" si="18"/>
        <v>292963</v>
      </c>
      <c r="AE23" s="141">
        <f t="shared" si="19"/>
        <v>33926</v>
      </c>
      <c r="AF23" s="141">
        <f t="shared" si="20"/>
        <v>33926</v>
      </c>
      <c r="AG23" s="141">
        <v>0</v>
      </c>
      <c r="AH23" s="141">
        <v>33926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241850</v>
      </c>
      <c r="AN23" s="141">
        <f t="shared" si="22"/>
        <v>27203</v>
      </c>
      <c r="AO23" s="141">
        <v>23103</v>
      </c>
      <c r="AP23" s="141">
        <v>0</v>
      </c>
      <c r="AQ23" s="141">
        <v>4100</v>
      </c>
      <c r="AR23" s="141">
        <v>0</v>
      </c>
      <c r="AS23" s="141">
        <f t="shared" si="23"/>
        <v>81824</v>
      </c>
      <c r="AT23" s="141">
        <v>5969</v>
      </c>
      <c r="AU23" s="141">
        <v>30149</v>
      </c>
      <c r="AV23" s="141">
        <v>45706</v>
      </c>
      <c r="AW23" s="141">
        <v>0</v>
      </c>
      <c r="AX23" s="141">
        <f t="shared" si="24"/>
        <v>132823</v>
      </c>
      <c r="AY23" s="141">
        <v>67385</v>
      </c>
      <c r="AZ23" s="141">
        <v>61434</v>
      </c>
      <c r="BA23" s="141">
        <v>4004</v>
      </c>
      <c r="BB23" s="141">
        <v>0</v>
      </c>
      <c r="BC23" s="141">
        <v>4160</v>
      </c>
      <c r="BD23" s="141">
        <v>0</v>
      </c>
      <c r="BE23" s="141">
        <v>25927</v>
      </c>
      <c r="BF23" s="141">
        <f t="shared" si="25"/>
        <v>301703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51687</v>
      </c>
      <c r="CF23" s="141">
        <v>0</v>
      </c>
      <c r="CG23" s="141">
        <v>0</v>
      </c>
      <c r="CH23" s="141">
        <f t="shared" si="32"/>
        <v>0</v>
      </c>
      <c r="CI23" s="141">
        <f t="shared" si="33"/>
        <v>33926</v>
      </c>
      <c r="CJ23" s="141">
        <f t="shared" si="34"/>
        <v>33926</v>
      </c>
      <c r="CK23" s="141">
        <f t="shared" si="35"/>
        <v>0</v>
      </c>
      <c r="CL23" s="141">
        <f t="shared" si="36"/>
        <v>33926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241850</v>
      </c>
      <c r="CR23" s="141">
        <f t="shared" si="42"/>
        <v>27203</v>
      </c>
      <c r="CS23" s="141">
        <f t="shared" si="43"/>
        <v>23103</v>
      </c>
      <c r="CT23" s="141">
        <f t="shared" si="44"/>
        <v>0</v>
      </c>
      <c r="CU23" s="141">
        <f t="shared" si="45"/>
        <v>4100</v>
      </c>
      <c r="CV23" s="141">
        <f t="shared" si="46"/>
        <v>0</v>
      </c>
      <c r="CW23" s="141">
        <f t="shared" si="47"/>
        <v>81824</v>
      </c>
      <c r="CX23" s="141">
        <f t="shared" si="48"/>
        <v>5969</v>
      </c>
      <c r="CY23" s="141">
        <f t="shared" si="49"/>
        <v>30149</v>
      </c>
      <c r="CZ23" s="141">
        <f t="shared" si="50"/>
        <v>45706</v>
      </c>
      <c r="DA23" s="141">
        <f t="shared" si="51"/>
        <v>0</v>
      </c>
      <c r="DB23" s="141">
        <f t="shared" si="52"/>
        <v>132823</v>
      </c>
      <c r="DC23" s="141">
        <f t="shared" si="53"/>
        <v>67385</v>
      </c>
      <c r="DD23" s="141">
        <f t="shared" si="54"/>
        <v>61434</v>
      </c>
      <c r="DE23" s="141">
        <f t="shared" si="55"/>
        <v>4004</v>
      </c>
      <c r="DF23" s="141">
        <f t="shared" si="56"/>
        <v>0</v>
      </c>
      <c r="DG23" s="141">
        <f t="shared" si="57"/>
        <v>55847</v>
      </c>
      <c r="DH23" s="141">
        <f t="shared" si="58"/>
        <v>0</v>
      </c>
      <c r="DI23" s="141">
        <f t="shared" si="59"/>
        <v>25927</v>
      </c>
      <c r="DJ23" s="141">
        <f t="shared" si="60"/>
        <v>301703</v>
      </c>
    </row>
    <row r="24" spans="1:114" ht="12" customHeight="1">
      <c r="A24" s="142" t="s">
        <v>88</v>
      </c>
      <c r="B24" s="140" t="s">
        <v>342</v>
      </c>
      <c r="C24" s="142" t="s">
        <v>379</v>
      </c>
      <c r="D24" s="141">
        <f t="shared" si="6"/>
        <v>37422</v>
      </c>
      <c r="E24" s="141">
        <f t="shared" si="7"/>
        <v>2307</v>
      </c>
      <c r="F24" s="141">
        <v>0</v>
      </c>
      <c r="G24" s="141">
        <v>0</v>
      </c>
      <c r="H24" s="141">
        <v>0</v>
      </c>
      <c r="I24" s="141">
        <v>2307</v>
      </c>
      <c r="J24" s="141"/>
      <c r="K24" s="141">
        <v>0</v>
      </c>
      <c r="L24" s="141">
        <v>35115</v>
      </c>
      <c r="M24" s="141">
        <f t="shared" si="8"/>
        <v>10887</v>
      </c>
      <c r="N24" s="141">
        <f t="shared" si="9"/>
        <v>237</v>
      </c>
      <c r="O24" s="141">
        <v>0</v>
      </c>
      <c r="P24" s="141">
        <v>0</v>
      </c>
      <c r="Q24" s="141">
        <v>0</v>
      </c>
      <c r="R24" s="141">
        <v>237</v>
      </c>
      <c r="S24" s="141"/>
      <c r="T24" s="141">
        <v>0</v>
      </c>
      <c r="U24" s="141">
        <v>10650</v>
      </c>
      <c r="V24" s="141">
        <f t="shared" si="10"/>
        <v>48309</v>
      </c>
      <c r="W24" s="141">
        <f t="shared" si="11"/>
        <v>2544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2544</v>
      </c>
      <c r="AB24" s="141">
        <f t="shared" si="16"/>
        <v>0</v>
      </c>
      <c r="AC24" s="141">
        <f t="shared" si="17"/>
        <v>0</v>
      </c>
      <c r="AD24" s="141">
        <f t="shared" si="18"/>
        <v>45765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23245</v>
      </c>
      <c r="AN24" s="141">
        <f t="shared" si="22"/>
        <v>3605</v>
      </c>
      <c r="AO24" s="141">
        <v>0</v>
      </c>
      <c r="AP24" s="141">
        <v>0</v>
      </c>
      <c r="AQ24" s="141">
        <v>3605</v>
      </c>
      <c r="AR24" s="141">
        <v>0</v>
      </c>
      <c r="AS24" s="141">
        <f t="shared" si="23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f t="shared" si="24"/>
        <v>19640</v>
      </c>
      <c r="AY24" s="141">
        <v>2965</v>
      </c>
      <c r="AZ24" s="141">
        <v>16052</v>
      </c>
      <c r="BA24" s="141">
        <v>623</v>
      </c>
      <c r="BB24" s="141">
        <v>0</v>
      </c>
      <c r="BC24" s="141">
        <v>0</v>
      </c>
      <c r="BD24" s="141">
        <v>0</v>
      </c>
      <c r="BE24" s="141">
        <v>14177</v>
      </c>
      <c r="BF24" s="141">
        <f t="shared" si="25"/>
        <v>37422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0</v>
      </c>
      <c r="CF24" s="141">
        <v>0</v>
      </c>
      <c r="CG24" s="141">
        <v>10887</v>
      </c>
      <c r="CH24" s="141">
        <f t="shared" si="32"/>
        <v>10887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23245</v>
      </c>
      <c r="CR24" s="141">
        <f t="shared" si="42"/>
        <v>3605</v>
      </c>
      <c r="CS24" s="141">
        <f t="shared" si="43"/>
        <v>0</v>
      </c>
      <c r="CT24" s="141">
        <f t="shared" si="44"/>
        <v>0</v>
      </c>
      <c r="CU24" s="141">
        <f t="shared" si="45"/>
        <v>3605</v>
      </c>
      <c r="CV24" s="141">
        <f t="shared" si="46"/>
        <v>0</v>
      </c>
      <c r="CW24" s="141">
        <f t="shared" si="47"/>
        <v>0</v>
      </c>
      <c r="CX24" s="141">
        <f t="shared" si="48"/>
        <v>0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19640</v>
      </c>
      <c r="DC24" s="141">
        <f t="shared" si="53"/>
        <v>2965</v>
      </c>
      <c r="DD24" s="141">
        <f t="shared" si="54"/>
        <v>16052</v>
      </c>
      <c r="DE24" s="141">
        <f t="shared" si="55"/>
        <v>623</v>
      </c>
      <c r="DF24" s="141">
        <f t="shared" si="56"/>
        <v>0</v>
      </c>
      <c r="DG24" s="141">
        <f t="shared" si="57"/>
        <v>0</v>
      </c>
      <c r="DH24" s="141">
        <f t="shared" si="58"/>
        <v>0</v>
      </c>
      <c r="DI24" s="141">
        <f t="shared" si="59"/>
        <v>25064</v>
      </c>
      <c r="DJ24" s="141">
        <f t="shared" si="60"/>
        <v>48309</v>
      </c>
    </row>
    <row r="25" spans="1:114" ht="12" customHeight="1">
      <c r="A25" s="142" t="s">
        <v>88</v>
      </c>
      <c r="B25" s="140" t="s">
        <v>343</v>
      </c>
      <c r="C25" s="142" t="s">
        <v>380</v>
      </c>
      <c r="D25" s="141">
        <f t="shared" si="6"/>
        <v>43294</v>
      </c>
      <c r="E25" s="141">
        <f t="shared" si="7"/>
        <v>5105</v>
      </c>
      <c r="F25" s="141">
        <v>0</v>
      </c>
      <c r="G25" s="141">
        <v>0</v>
      </c>
      <c r="H25" s="141">
        <v>0</v>
      </c>
      <c r="I25" s="141">
        <v>3006</v>
      </c>
      <c r="J25" s="141"/>
      <c r="K25" s="141">
        <v>2099</v>
      </c>
      <c r="L25" s="141">
        <v>38189</v>
      </c>
      <c r="M25" s="141">
        <f t="shared" si="8"/>
        <v>17543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17543</v>
      </c>
      <c r="V25" s="141">
        <f t="shared" si="10"/>
        <v>60837</v>
      </c>
      <c r="W25" s="141">
        <f t="shared" si="11"/>
        <v>5105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3006</v>
      </c>
      <c r="AB25" s="141">
        <f t="shared" si="16"/>
        <v>0</v>
      </c>
      <c r="AC25" s="141">
        <f t="shared" si="17"/>
        <v>2099</v>
      </c>
      <c r="AD25" s="141">
        <f t="shared" si="18"/>
        <v>55732</v>
      </c>
      <c r="AE25" s="141">
        <f t="shared" si="19"/>
        <v>949</v>
      </c>
      <c r="AF25" s="141">
        <f t="shared" si="20"/>
        <v>949</v>
      </c>
      <c r="AG25" s="141">
        <v>0</v>
      </c>
      <c r="AH25" s="141">
        <v>949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42345</v>
      </c>
      <c r="AN25" s="141">
        <f t="shared" si="22"/>
        <v>13780</v>
      </c>
      <c r="AO25" s="141">
        <v>5528</v>
      </c>
      <c r="AP25" s="141">
        <v>8252</v>
      </c>
      <c r="AQ25" s="141">
        <v>0</v>
      </c>
      <c r="AR25" s="141">
        <v>0</v>
      </c>
      <c r="AS25" s="141">
        <f t="shared" si="23"/>
        <v>19715</v>
      </c>
      <c r="AT25" s="141">
        <v>0</v>
      </c>
      <c r="AU25" s="141">
        <v>19715</v>
      </c>
      <c r="AV25" s="141">
        <v>0</v>
      </c>
      <c r="AW25" s="141">
        <v>0</v>
      </c>
      <c r="AX25" s="141">
        <f t="shared" si="24"/>
        <v>8850</v>
      </c>
      <c r="AY25" s="141">
        <v>5715</v>
      </c>
      <c r="AZ25" s="141">
        <v>1772</v>
      </c>
      <c r="BA25" s="141">
        <v>1363</v>
      </c>
      <c r="BB25" s="141">
        <v>0</v>
      </c>
      <c r="BC25" s="141">
        <v>0</v>
      </c>
      <c r="BD25" s="141">
        <v>0</v>
      </c>
      <c r="BE25" s="141">
        <v>0</v>
      </c>
      <c r="BF25" s="141">
        <f t="shared" si="25"/>
        <v>43294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17543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17543</v>
      </c>
      <c r="BV25" s="141">
        <v>0</v>
      </c>
      <c r="BW25" s="141">
        <v>17543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0</v>
      </c>
      <c r="CF25" s="141">
        <v>0</v>
      </c>
      <c r="CG25" s="141">
        <v>0</v>
      </c>
      <c r="CH25" s="141">
        <f t="shared" si="32"/>
        <v>17543</v>
      </c>
      <c r="CI25" s="141">
        <f t="shared" si="33"/>
        <v>949</v>
      </c>
      <c r="CJ25" s="141">
        <f t="shared" si="34"/>
        <v>949</v>
      </c>
      <c r="CK25" s="141">
        <f t="shared" si="35"/>
        <v>0</v>
      </c>
      <c r="CL25" s="141">
        <f t="shared" si="36"/>
        <v>949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59888</v>
      </c>
      <c r="CR25" s="141">
        <f t="shared" si="42"/>
        <v>13780</v>
      </c>
      <c r="CS25" s="141">
        <f t="shared" si="43"/>
        <v>5528</v>
      </c>
      <c r="CT25" s="141">
        <f t="shared" si="44"/>
        <v>8252</v>
      </c>
      <c r="CU25" s="141">
        <f t="shared" si="45"/>
        <v>0</v>
      </c>
      <c r="CV25" s="141">
        <f t="shared" si="46"/>
        <v>0</v>
      </c>
      <c r="CW25" s="141">
        <f t="shared" si="47"/>
        <v>37258</v>
      </c>
      <c r="CX25" s="141">
        <f t="shared" si="48"/>
        <v>0</v>
      </c>
      <c r="CY25" s="141">
        <f t="shared" si="49"/>
        <v>37258</v>
      </c>
      <c r="CZ25" s="141">
        <f t="shared" si="50"/>
        <v>0</v>
      </c>
      <c r="DA25" s="141">
        <f t="shared" si="51"/>
        <v>0</v>
      </c>
      <c r="DB25" s="141">
        <f t="shared" si="52"/>
        <v>8850</v>
      </c>
      <c r="DC25" s="141">
        <f t="shared" si="53"/>
        <v>5715</v>
      </c>
      <c r="DD25" s="141">
        <f t="shared" si="54"/>
        <v>1772</v>
      </c>
      <c r="DE25" s="141">
        <f t="shared" si="55"/>
        <v>1363</v>
      </c>
      <c r="DF25" s="141">
        <f t="shared" si="56"/>
        <v>0</v>
      </c>
      <c r="DG25" s="141">
        <f t="shared" si="57"/>
        <v>0</v>
      </c>
      <c r="DH25" s="141">
        <f t="shared" si="58"/>
        <v>0</v>
      </c>
      <c r="DI25" s="141">
        <f t="shared" si="59"/>
        <v>0</v>
      </c>
      <c r="DJ25" s="141">
        <f t="shared" si="60"/>
        <v>60837</v>
      </c>
    </row>
    <row r="26" spans="1:114" ht="12" customHeight="1">
      <c r="A26" s="142" t="s">
        <v>88</v>
      </c>
      <c r="B26" s="140" t="s">
        <v>344</v>
      </c>
      <c r="C26" s="142" t="s">
        <v>381</v>
      </c>
      <c r="D26" s="141">
        <f t="shared" si="6"/>
        <v>104688</v>
      </c>
      <c r="E26" s="141">
        <f t="shared" si="7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104688</v>
      </c>
      <c r="M26" s="141">
        <f t="shared" si="8"/>
        <v>70244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70244</v>
      </c>
      <c r="V26" s="141">
        <f t="shared" si="10"/>
        <v>174932</v>
      </c>
      <c r="W26" s="141">
        <f t="shared" si="11"/>
        <v>0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0</v>
      </c>
      <c r="AB26" s="141">
        <f t="shared" si="16"/>
        <v>0</v>
      </c>
      <c r="AC26" s="141">
        <f t="shared" si="17"/>
        <v>0</v>
      </c>
      <c r="AD26" s="141">
        <f t="shared" si="18"/>
        <v>174932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12613</v>
      </c>
      <c r="AM26" s="141">
        <f t="shared" si="21"/>
        <v>0</v>
      </c>
      <c r="AN26" s="141">
        <f t="shared" si="22"/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f t="shared" si="23"/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f t="shared" si="24"/>
        <v>0</v>
      </c>
      <c r="AY26" s="141">
        <v>0</v>
      </c>
      <c r="AZ26" s="141">
        <v>0</v>
      </c>
      <c r="BA26" s="141">
        <v>0</v>
      </c>
      <c r="BB26" s="141">
        <v>0</v>
      </c>
      <c r="BC26" s="141">
        <v>92075</v>
      </c>
      <c r="BD26" s="141">
        <v>0</v>
      </c>
      <c r="BE26" s="141">
        <v>0</v>
      </c>
      <c r="BF26" s="141">
        <f t="shared" si="25"/>
        <v>0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1286</v>
      </c>
      <c r="BO26" s="141">
        <f t="shared" si="28"/>
        <v>0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68958</v>
      </c>
      <c r="CF26" s="141">
        <v>0</v>
      </c>
      <c r="CG26" s="141">
        <v>0</v>
      </c>
      <c r="CH26" s="141">
        <f t="shared" si="32"/>
        <v>0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13899</v>
      </c>
      <c r="CQ26" s="141">
        <f t="shared" si="41"/>
        <v>0</v>
      </c>
      <c r="CR26" s="141">
        <f t="shared" si="42"/>
        <v>0</v>
      </c>
      <c r="CS26" s="141">
        <f t="shared" si="43"/>
        <v>0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0</v>
      </c>
      <c r="CX26" s="141">
        <f t="shared" si="48"/>
        <v>0</v>
      </c>
      <c r="CY26" s="141">
        <f t="shared" si="49"/>
        <v>0</v>
      </c>
      <c r="CZ26" s="141">
        <f t="shared" si="50"/>
        <v>0</v>
      </c>
      <c r="DA26" s="141">
        <f t="shared" si="51"/>
        <v>0</v>
      </c>
      <c r="DB26" s="141">
        <f t="shared" si="52"/>
        <v>0</v>
      </c>
      <c r="DC26" s="141">
        <f t="shared" si="53"/>
        <v>0</v>
      </c>
      <c r="DD26" s="141">
        <f t="shared" si="54"/>
        <v>0</v>
      </c>
      <c r="DE26" s="141">
        <f t="shared" si="55"/>
        <v>0</v>
      </c>
      <c r="DF26" s="141">
        <f t="shared" si="56"/>
        <v>0</v>
      </c>
      <c r="DG26" s="141">
        <f t="shared" si="57"/>
        <v>161033</v>
      </c>
      <c r="DH26" s="141">
        <f t="shared" si="58"/>
        <v>0</v>
      </c>
      <c r="DI26" s="141">
        <f t="shared" si="59"/>
        <v>0</v>
      </c>
      <c r="DJ26" s="141">
        <f t="shared" si="60"/>
        <v>0</v>
      </c>
    </row>
    <row r="27" spans="1:114" ht="12" customHeight="1">
      <c r="A27" s="142" t="s">
        <v>88</v>
      </c>
      <c r="B27" s="140" t="s">
        <v>345</v>
      </c>
      <c r="C27" s="142" t="s">
        <v>382</v>
      </c>
      <c r="D27" s="141">
        <f t="shared" si="6"/>
        <v>28689</v>
      </c>
      <c r="E27" s="141">
        <f t="shared" si="7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28689</v>
      </c>
      <c r="M27" s="141">
        <f t="shared" si="8"/>
        <v>19251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19251</v>
      </c>
      <c r="V27" s="141">
        <f t="shared" si="10"/>
        <v>47940</v>
      </c>
      <c r="W27" s="141">
        <f t="shared" si="11"/>
        <v>0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0</v>
      </c>
      <c r="AB27" s="141">
        <f t="shared" si="16"/>
        <v>0</v>
      </c>
      <c r="AC27" s="141">
        <f t="shared" si="17"/>
        <v>0</v>
      </c>
      <c r="AD27" s="141">
        <f t="shared" si="18"/>
        <v>47940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3456</v>
      </c>
      <c r="AM27" s="141">
        <f t="shared" si="21"/>
        <v>0</v>
      </c>
      <c r="AN27" s="141">
        <f t="shared" si="22"/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f t="shared" si="23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24"/>
        <v>0</v>
      </c>
      <c r="AY27" s="141">
        <v>0</v>
      </c>
      <c r="AZ27" s="141">
        <v>0</v>
      </c>
      <c r="BA27" s="141">
        <v>0</v>
      </c>
      <c r="BB27" s="141">
        <v>0</v>
      </c>
      <c r="BC27" s="141">
        <v>25233</v>
      </c>
      <c r="BD27" s="141">
        <v>0</v>
      </c>
      <c r="BE27" s="141">
        <v>0</v>
      </c>
      <c r="BF27" s="141">
        <f t="shared" si="25"/>
        <v>0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353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18898</v>
      </c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3809</v>
      </c>
      <c r="CQ27" s="141">
        <f t="shared" si="41"/>
        <v>0</v>
      </c>
      <c r="CR27" s="141">
        <f t="shared" si="42"/>
        <v>0</v>
      </c>
      <c r="CS27" s="141">
        <f t="shared" si="43"/>
        <v>0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0</v>
      </c>
      <c r="CX27" s="141">
        <f t="shared" si="48"/>
        <v>0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0</v>
      </c>
      <c r="DC27" s="141">
        <f t="shared" si="53"/>
        <v>0</v>
      </c>
      <c r="DD27" s="141">
        <f t="shared" si="54"/>
        <v>0</v>
      </c>
      <c r="DE27" s="141">
        <f t="shared" si="55"/>
        <v>0</v>
      </c>
      <c r="DF27" s="141">
        <f t="shared" si="56"/>
        <v>0</v>
      </c>
      <c r="DG27" s="141">
        <f t="shared" si="57"/>
        <v>44131</v>
      </c>
      <c r="DH27" s="141">
        <f t="shared" si="58"/>
        <v>0</v>
      </c>
      <c r="DI27" s="141">
        <f t="shared" si="59"/>
        <v>0</v>
      </c>
      <c r="DJ27" s="141">
        <f t="shared" si="60"/>
        <v>0</v>
      </c>
    </row>
    <row r="28" spans="1:114" ht="12" customHeight="1">
      <c r="A28" s="142" t="s">
        <v>88</v>
      </c>
      <c r="B28" s="140" t="s">
        <v>346</v>
      </c>
      <c r="C28" s="142" t="s">
        <v>383</v>
      </c>
      <c r="D28" s="141">
        <f t="shared" si="6"/>
        <v>116360</v>
      </c>
      <c r="E28" s="141">
        <f t="shared" si="7"/>
        <v>25220</v>
      </c>
      <c r="F28" s="141">
        <v>0</v>
      </c>
      <c r="G28" s="141">
        <v>0</v>
      </c>
      <c r="H28" s="141">
        <v>0</v>
      </c>
      <c r="I28" s="141">
        <v>25220</v>
      </c>
      <c r="J28" s="141"/>
      <c r="K28" s="141">
        <v>0</v>
      </c>
      <c r="L28" s="141">
        <v>91140</v>
      </c>
      <c r="M28" s="141">
        <f t="shared" si="8"/>
        <v>35451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35451</v>
      </c>
      <c r="V28" s="141">
        <f t="shared" si="10"/>
        <v>151811</v>
      </c>
      <c r="W28" s="141">
        <f t="shared" si="11"/>
        <v>25220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25220</v>
      </c>
      <c r="AB28" s="141">
        <f t="shared" si="16"/>
        <v>0</v>
      </c>
      <c r="AC28" s="141">
        <f t="shared" si="17"/>
        <v>0</v>
      </c>
      <c r="AD28" s="141">
        <f t="shared" si="18"/>
        <v>126591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116360</v>
      </c>
      <c r="AN28" s="141">
        <f t="shared" si="22"/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f t="shared" si="23"/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f t="shared" si="24"/>
        <v>116360</v>
      </c>
      <c r="AY28" s="141">
        <v>21995</v>
      </c>
      <c r="AZ28" s="141">
        <v>82360</v>
      </c>
      <c r="BA28" s="141">
        <v>11314</v>
      </c>
      <c r="BB28" s="141">
        <v>691</v>
      </c>
      <c r="BC28" s="141">
        <v>0</v>
      </c>
      <c r="BD28" s="141">
        <v>0</v>
      </c>
      <c r="BE28" s="141">
        <v>0</v>
      </c>
      <c r="BF28" s="141">
        <f t="shared" si="25"/>
        <v>116360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0</v>
      </c>
      <c r="BP28" s="141">
        <f t="shared" si="29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35451</v>
      </c>
      <c r="CF28" s="141">
        <v>0</v>
      </c>
      <c r="CG28" s="141">
        <v>0</v>
      </c>
      <c r="CH28" s="141">
        <f t="shared" si="32"/>
        <v>0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116360</v>
      </c>
      <c r="CR28" s="141">
        <f t="shared" si="42"/>
        <v>0</v>
      </c>
      <c r="CS28" s="141">
        <f t="shared" si="43"/>
        <v>0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0</v>
      </c>
      <c r="CX28" s="141">
        <f t="shared" si="48"/>
        <v>0</v>
      </c>
      <c r="CY28" s="141">
        <f t="shared" si="49"/>
        <v>0</v>
      </c>
      <c r="CZ28" s="141">
        <f t="shared" si="50"/>
        <v>0</v>
      </c>
      <c r="DA28" s="141">
        <f t="shared" si="51"/>
        <v>0</v>
      </c>
      <c r="DB28" s="141">
        <f t="shared" si="52"/>
        <v>116360</v>
      </c>
      <c r="DC28" s="141">
        <f t="shared" si="53"/>
        <v>21995</v>
      </c>
      <c r="DD28" s="141">
        <f t="shared" si="54"/>
        <v>82360</v>
      </c>
      <c r="DE28" s="141">
        <f t="shared" si="55"/>
        <v>11314</v>
      </c>
      <c r="DF28" s="141">
        <f t="shared" si="56"/>
        <v>691</v>
      </c>
      <c r="DG28" s="141">
        <f t="shared" si="57"/>
        <v>35451</v>
      </c>
      <c r="DH28" s="141">
        <f t="shared" si="58"/>
        <v>0</v>
      </c>
      <c r="DI28" s="141">
        <f t="shared" si="59"/>
        <v>0</v>
      </c>
      <c r="DJ28" s="141">
        <f t="shared" si="60"/>
        <v>116360</v>
      </c>
    </row>
    <row r="29" spans="1:114" ht="12" customHeight="1">
      <c r="A29" s="142" t="s">
        <v>88</v>
      </c>
      <c r="B29" s="140" t="s">
        <v>347</v>
      </c>
      <c r="C29" s="142" t="s">
        <v>384</v>
      </c>
      <c r="D29" s="141">
        <f t="shared" si="6"/>
        <v>146168</v>
      </c>
      <c r="E29" s="141">
        <f t="shared" si="7"/>
        <v>0</v>
      </c>
      <c r="F29" s="141">
        <v>0</v>
      </c>
      <c r="G29" s="141">
        <v>0</v>
      </c>
      <c r="H29" s="141">
        <v>0</v>
      </c>
      <c r="I29" s="141">
        <v>0</v>
      </c>
      <c r="J29" s="141"/>
      <c r="K29" s="141">
        <v>0</v>
      </c>
      <c r="L29" s="141">
        <v>146168</v>
      </c>
      <c r="M29" s="141">
        <f t="shared" si="8"/>
        <v>62177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62177</v>
      </c>
      <c r="V29" s="141">
        <f t="shared" si="10"/>
        <v>208345</v>
      </c>
      <c r="W29" s="141">
        <f t="shared" si="11"/>
        <v>0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0</v>
      </c>
      <c r="AB29" s="141">
        <f t="shared" si="16"/>
        <v>0</v>
      </c>
      <c r="AC29" s="141">
        <f t="shared" si="17"/>
        <v>0</v>
      </c>
      <c r="AD29" s="141">
        <f t="shared" si="18"/>
        <v>208345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0</v>
      </c>
      <c r="AN29" s="141">
        <f t="shared" si="22"/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f t="shared" si="23"/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f t="shared" si="24"/>
        <v>0</v>
      </c>
      <c r="AY29" s="141">
        <v>0</v>
      </c>
      <c r="AZ29" s="141">
        <v>0</v>
      </c>
      <c r="BA29" s="141">
        <v>0</v>
      </c>
      <c r="BB29" s="141">
        <v>0</v>
      </c>
      <c r="BC29" s="141">
        <v>146168</v>
      </c>
      <c r="BD29" s="141">
        <v>0</v>
      </c>
      <c r="BE29" s="141">
        <v>0</v>
      </c>
      <c r="BF29" s="141">
        <f t="shared" si="25"/>
        <v>0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0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62177</v>
      </c>
      <c r="CF29" s="141">
        <v>0</v>
      </c>
      <c r="CG29" s="141">
        <v>0</v>
      </c>
      <c r="CH29" s="141">
        <f t="shared" si="32"/>
        <v>0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0</v>
      </c>
      <c r="CR29" s="141">
        <f t="shared" si="42"/>
        <v>0</v>
      </c>
      <c r="CS29" s="141">
        <f t="shared" si="43"/>
        <v>0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0</v>
      </c>
      <c r="CX29" s="141">
        <f t="shared" si="48"/>
        <v>0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0</v>
      </c>
      <c r="DC29" s="141">
        <f t="shared" si="53"/>
        <v>0</v>
      </c>
      <c r="DD29" s="141">
        <f t="shared" si="54"/>
        <v>0</v>
      </c>
      <c r="DE29" s="141">
        <f t="shared" si="55"/>
        <v>0</v>
      </c>
      <c r="DF29" s="141">
        <f t="shared" si="56"/>
        <v>0</v>
      </c>
      <c r="DG29" s="141">
        <f t="shared" si="57"/>
        <v>208345</v>
      </c>
      <c r="DH29" s="141">
        <f t="shared" si="58"/>
        <v>0</v>
      </c>
      <c r="DI29" s="141">
        <f t="shared" si="59"/>
        <v>0</v>
      </c>
      <c r="DJ29" s="141">
        <f t="shared" si="60"/>
        <v>0</v>
      </c>
    </row>
    <row r="30" spans="1:114" ht="12" customHeight="1">
      <c r="A30" s="142" t="s">
        <v>88</v>
      </c>
      <c r="B30" s="140" t="s">
        <v>348</v>
      </c>
      <c r="C30" s="142" t="s">
        <v>385</v>
      </c>
      <c r="D30" s="141">
        <f t="shared" si="6"/>
        <v>88511</v>
      </c>
      <c r="E30" s="141">
        <f t="shared" si="7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88511</v>
      </c>
      <c r="M30" s="141">
        <f t="shared" si="8"/>
        <v>36235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36235</v>
      </c>
      <c r="V30" s="141">
        <f t="shared" si="10"/>
        <v>124746</v>
      </c>
      <c r="W30" s="141">
        <f t="shared" si="11"/>
        <v>0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0</v>
      </c>
      <c r="AB30" s="141">
        <f t="shared" si="16"/>
        <v>0</v>
      </c>
      <c r="AC30" s="141">
        <f t="shared" si="17"/>
        <v>0</v>
      </c>
      <c r="AD30" s="141">
        <f t="shared" si="18"/>
        <v>124746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2729</v>
      </c>
      <c r="AM30" s="141">
        <f t="shared" si="21"/>
        <v>0</v>
      </c>
      <c r="AN30" s="141">
        <f t="shared" si="22"/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85782</v>
      </c>
      <c r="BD30" s="141">
        <v>0</v>
      </c>
      <c r="BE30" s="141">
        <v>0</v>
      </c>
      <c r="BF30" s="141">
        <f t="shared" si="25"/>
        <v>0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0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36235</v>
      </c>
      <c r="CF30" s="141">
        <v>0</v>
      </c>
      <c r="CG30" s="141">
        <v>0</v>
      </c>
      <c r="CH30" s="141">
        <f t="shared" si="32"/>
        <v>0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2729</v>
      </c>
      <c r="CQ30" s="141">
        <f t="shared" si="41"/>
        <v>0</v>
      </c>
      <c r="CR30" s="141">
        <f t="shared" si="42"/>
        <v>0</v>
      </c>
      <c r="CS30" s="141">
        <f t="shared" si="43"/>
        <v>0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0</v>
      </c>
      <c r="CX30" s="141">
        <f t="shared" si="48"/>
        <v>0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0</v>
      </c>
      <c r="DC30" s="141">
        <f t="shared" si="53"/>
        <v>0</v>
      </c>
      <c r="DD30" s="141">
        <f t="shared" si="54"/>
        <v>0</v>
      </c>
      <c r="DE30" s="141">
        <f t="shared" si="55"/>
        <v>0</v>
      </c>
      <c r="DF30" s="141">
        <f t="shared" si="56"/>
        <v>0</v>
      </c>
      <c r="DG30" s="141">
        <f t="shared" si="57"/>
        <v>122017</v>
      </c>
      <c r="DH30" s="141">
        <f t="shared" si="58"/>
        <v>0</v>
      </c>
      <c r="DI30" s="141">
        <f t="shared" si="59"/>
        <v>0</v>
      </c>
      <c r="DJ30" s="141">
        <f t="shared" si="60"/>
        <v>0</v>
      </c>
    </row>
    <row r="31" spans="1:114" ht="12" customHeight="1">
      <c r="A31" s="142" t="s">
        <v>88</v>
      </c>
      <c r="B31" s="140" t="s">
        <v>349</v>
      </c>
      <c r="C31" s="142" t="s">
        <v>386</v>
      </c>
      <c r="D31" s="141">
        <f t="shared" si="6"/>
        <v>155601</v>
      </c>
      <c r="E31" s="141">
        <f t="shared" si="7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155601</v>
      </c>
      <c r="M31" s="141">
        <f t="shared" si="8"/>
        <v>44367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44367</v>
      </c>
      <c r="V31" s="141">
        <f t="shared" si="10"/>
        <v>199968</v>
      </c>
      <c r="W31" s="141">
        <f t="shared" si="11"/>
        <v>0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0</v>
      </c>
      <c r="AB31" s="141">
        <f t="shared" si="16"/>
        <v>0</v>
      </c>
      <c r="AC31" s="141">
        <f t="shared" si="17"/>
        <v>0</v>
      </c>
      <c r="AD31" s="141">
        <f t="shared" si="18"/>
        <v>199968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5122</v>
      </c>
      <c r="AM31" s="141">
        <f t="shared" si="21"/>
        <v>0</v>
      </c>
      <c r="AN31" s="141">
        <f t="shared" si="22"/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f t="shared" si="23"/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f t="shared" si="24"/>
        <v>0</v>
      </c>
      <c r="AY31" s="141">
        <v>0</v>
      </c>
      <c r="AZ31" s="141">
        <v>0</v>
      </c>
      <c r="BA31" s="141">
        <v>0</v>
      </c>
      <c r="BB31" s="141">
        <v>0</v>
      </c>
      <c r="BC31" s="141">
        <v>150479</v>
      </c>
      <c r="BD31" s="141">
        <v>0</v>
      </c>
      <c r="BE31" s="141">
        <v>0</v>
      </c>
      <c r="BF31" s="141">
        <f t="shared" si="25"/>
        <v>0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0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44367</v>
      </c>
      <c r="CF31" s="141">
        <v>0</v>
      </c>
      <c r="CG31" s="141">
        <v>0</v>
      </c>
      <c r="CH31" s="141">
        <f t="shared" si="32"/>
        <v>0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5122</v>
      </c>
      <c r="CQ31" s="141">
        <f t="shared" si="41"/>
        <v>0</v>
      </c>
      <c r="CR31" s="141">
        <f t="shared" si="42"/>
        <v>0</v>
      </c>
      <c r="CS31" s="141">
        <f t="shared" si="43"/>
        <v>0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0</v>
      </c>
      <c r="CX31" s="141">
        <f t="shared" si="48"/>
        <v>0</v>
      </c>
      <c r="CY31" s="141">
        <f t="shared" si="49"/>
        <v>0</v>
      </c>
      <c r="CZ31" s="141">
        <f t="shared" si="50"/>
        <v>0</v>
      </c>
      <c r="DA31" s="141">
        <f t="shared" si="51"/>
        <v>0</v>
      </c>
      <c r="DB31" s="141">
        <f t="shared" si="52"/>
        <v>0</v>
      </c>
      <c r="DC31" s="141">
        <f t="shared" si="53"/>
        <v>0</v>
      </c>
      <c r="DD31" s="141">
        <f t="shared" si="54"/>
        <v>0</v>
      </c>
      <c r="DE31" s="141">
        <f t="shared" si="55"/>
        <v>0</v>
      </c>
      <c r="DF31" s="141">
        <f t="shared" si="56"/>
        <v>0</v>
      </c>
      <c r="DG31" s="141">
        <f t="shared" si="57"/>
        <v>194846</v>
      </c>
      <c r="DH31" s="141">
        <f t="shared" si="58"/>
        <v>0</v>
      </c>
      <c r="DI31" s="141">
        <f t="shared" si="59"/>
        <v>0</v>
      </c>
      <c r="DJ31" s="141">
        <f t="shared" si="60"/>
        <v>0</v>
      </c>
    </row>
    <row r="32" spans="1:114" ht="12" customHeight="1">
      <c r="A32" s="142" t="s">
        <v>88</v>
      </c>
      <c r="B32" s="140" t="s">
        <v>350</v>
      </c>
      <c r="C32" s="142" t="s">
        <v>387</v>
      </c>
      <c r="D32" s="141">
        <f t="shared" si="6"/>
        <v>197502</v>
      </c>
      <c r="E32" s="141">
        <f t="shared" si="7"/>
        <v>22178</v>
      </c>
      <c r="F32" s="141">
        <v>0</v>
      </c>
      <c r="G32" s="141">
        <v>0</v>
      </c>
      <c r="H32" s="141">
        <v>0</v>
      </c>
      <c r="I32" s="141">
        <v>22178</v>
      </c>
      <c r="J32" s="141"/>
      <c r="K32" s="141">
        <v>0</v>
      </c>
      <c r="L32" s="141">
        <v>175324</v>
      </c>
      <c r="M32" s="141">
        <f t="shared" si="8"/>
        <v>20039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20039</v>
      </c>
      <c r="V32" s="141">
        <f t="shared" si="10"/>
        <v>217541</v>
      </c>
      <c r="W32" s="141">
        <f t="shared" si="11"/>
        <v>22178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22178</v>
      </c>
      <c r="AB32" s="141">
        <f t="shared" si="16"/>
        <v>0</v>
      </c>
      <c r="AC32" s="141">
        <f t="shared" si="17"/>
        <v>0</v>
      </c>
      <c r="AD32" s="141">
        <f t="shared" si="18"/>
        <v>195363</v>
      </c>
      <c r="AE32" s="141">
        <f t="shared" si="19"/>
        <v>17496</v>
      </c>
      <c r="AF32" s="141">
        <f t="shared" si="20"/>
        <v>17496</v>
      </c>
      <c r="AG32" s="141">
        <v>0</v>
      </c>
      <c r="AH32" s="141">
        <v>17496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178108</v>
      </c>
      <c r="AN32" s="141">
        <f t="shared" si="22"/>
        <v>83884</v>
      </c>
      <c r="AO32" s="141">
        <v>83884</v>
      </c>
      <c r="AP32" s="141">
        <v>0</v>
      </c>
      <c r="AQ32" s="141">
        <v>0</v>
      </c>
      <c r="AR32" s="141">
        <v>0</v>
      </c>
      <c r="AS32" s="141">
        <f t="shared" si="23"/>
        <v>34508</v>
      </c>
      <c r="AT32" s="141">
        <v>0</v>
      </c>
      <c r="AU32" s="141">
        <v>34508</v>
      </c>
      <c r="AV32" s="141">
        <v>0</v>
      </c>
      <c r="AW32" s="141">
        <v>0</v>
      </c>
      <c r="AX32" s="141">
        <f t="shared" si="24"/>
        <v>59716</v>
      </c>
      <c r="AY32" s="141">
        <v>49802</v>
      </c>
      <c r="AZ32" s="141">
        <v>9914</v>
      </c>
      <c r="BA32" s="141">
        <v>0</v>
      </c>
      <c r="BB32" s="141">
        <v>0</v>
      </c>
      <c r="BC32" s="141">
        <v>0</v>
      </c>
      <c r="BD32" s="141">
        <v>0</v>
      </c>
      <c r="BE32" s="141">
        <v>1898</v>
      </c>
      <c r="BF32" s="141">
        <f t="shared" si="25"/>
        <v>197502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0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20039</v>
      </c>
      <c r="CF32" s="141">
        <v>0</v>
      </c>
      <c r="CG32" s="141">
        <v>0</v>
      </c>
      <c r="CH32" s="141">
        <f t="shared" si="32"/>
        <v>0</v>
      </c>
      <c r="CI32" s="141">
        <f t="shared" si="33"/>
        <v>17496</v>
      </c>
      <c r="CJ32" s="141">
        <f t="shared" si="34"/>
        <v>17496</v>
      </c>
      <c r="CK32" s="141">
        <f t="shared" si="35"/>
        <v>0</v>
      </c>
      <c r="CL32" s="141">
        <f t="shared" si="36"/>
        <v>17496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178108</v>
      </c>
      <c r="CR32" s="141">
        <f t="shared" si="42"/>
        <v>83884</v>
      </c>
      <c r="CS32" s="141">
        <f t="shared" si="43"/>
        <v>83884</v>
      </c>
      <c r="CT32" s="141">
        <f t="shared" si="44"/>
        <v>0</v>
      </c>
      <c r="CU32" s="141">
        <f t="shared" si="45"/>
        <v>0</v>
      </c>
      <c r="CV32" s="141">
        <f t="shared" si="46"/>
        <v>0</v>
      </c>
      <c r="CW32" s="141">
        <f t="shared" si="47"/>
        <v>34508</v>
      </c>
      <c r="CX32" s="141">
        <f t="shared" si="48"/>
        <v>0</v>
      </c>
      <c r="CY32" s="141">
        <f t="shared" si="49"/>
        <v>34508</v>
      </c>
      <c r="CZ32" s="141">
        <f t="shared" si="50"/>
        <v>0</v>
      </c>
      <c r="DA32" s="141">
        <f t="shared" si="51"/>
        <v>0</v>
      </c>
      <c r="DB32" s="141">
        <f t="shared" si="52"/>
        <v>59716</v>
      </c>
      <c r="DC32" s="141">
        <f t="shared" si="53"/>
        <v>49802</v>
      </c>
      <c r="DD32" s="141">
        <f t="shared" si="54"/>
        <v>9914</v>
      </c>
      <c r="DE32" s="141">
        <f t="shared" si="55"/>
        <v>0</v>
      </c>
      <c r="DF32" s="141">
        <f t="shared" si="56"/>
        <v>0</v>
      </c>
      <c r="DG32" s="141">
        <f t="shared" si="57"/>
        <v>20039</v>
      </c>
      <c r="DH32" s="141">
        <f t="shared" si="58"/>
        <v>0</v>
      </c>
      <c r="DI32" s="141">
        <f t="shared" si="59"/>
        <v>1898</v>
      </c>
      <c r="DJ32" s="141">
        <f t="shared" si="60"/>
        <v>197502</v>
      </c>
    </row>
    <row r="33" spans="1:114" ht="12" customHeight="1">
      <c r="A33" s="142" t="s">
        <v>88</v>
      </c>
      <c r="B33" s="140" t="s">
        <v>403</v>
      </c>
      <c r="C33" s="142" t="s">
        <v>388</v>
      </c>
      <c r="D33" s="141">
        <f t="shared" si="6"/>
        <v>20162</v>
      </c>
      <c r="E33" s="141">
        <f t="shared" si="7"/>
        <v>0</v>
      </c>
      <c r="F33" s="141">
        <v>0</v>
      </c>
      <c r="G33" s="141">
        <v>0</v>
      </c>
      <c r="H33" s="141">
        <v>0</v>
      </c>
      <c r="I33" s="141">
        <v>0</v>
      </c>
      <c r="J33" s="141"/>
      <c r="K33" s="141">
        <v>0</v>
      </c>
      <c r="L33" s="141">
        <v>20162</v>
      </c>
      <c r="M33" s="141">
        <f t="shared" si="8"/>
        <v>8848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8848</v>
      </c>
      <c r="V33" s="141">
        <f t="shared" si="10"/>
        <v>29010</v>
      </c>
      <c r="W33" s="141">
        <f t="shared" si="11"/>
        <v>0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0</v>
      </c>
      <c r="AB33" s="141">
        <f t="shared" si="16"/>
        <v>0</v>
      </c>
      <c r="AC33" s="141">
        <f t="shared" si="17"/>
        <v>0</v>
      </c>
      <c r="AD33" s="141">
        <f t="shared" si="18"/>
        <v>29010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691</v>
      </c>
      <c r="AM33" s="141">
        <f t="shared" si="21"/>
        <v>0</v>
      </c>
      <c r="AN33" s="141">
        <f t="shared" si="22"/>
        <v>0</v>
      </c>
      <c r="AO33" s="141">
        <v>0</v>
      </c>
      <c r="AP33" s="141">
        <v>0</v>
      </c>
      <c r="AQ33" s="141">
        <v>0</v>
      </c>
      <c r="AR33" s="141">
        <v>0</v>
      </c>
      <c r="AS33" s="141">
        <f t="shared" si="23"/>
        <v>0</v>
      </c>
      <c r="AT33" s="141">
        <v>0</v>
      </c>
      <c r="AU33" s="141">
        <v>0</v>
      </c>
      <c r="AV33" s="141">
        <v>0</v>
      </c>
      <c r="AW33" s="141">
        <v>0</v>
      </c>
      <c r="AX33" s="141">
        <f t="shared" si="24"/>
        <v>0</v>
      </c>
      <c r="AY33" s="141">
        <v>0</v>
      </c>
      <c r="AZ33" s="141">
        <v>0</v>
      </c>
      <c r="BA33" s="141">
        <v>0</v>
      </c>
      <c r="BB33" s="141">
        <v>0</v>
      </c>
      <c r="BC33" s="141">
        <v>19471</v>
      </c>
      <c r="BD33" s="141">
        <v>0</v>
      </c>
      <c r="BE33" s="141">
        <v>0</v>
      </c>
      <c r="BF33" s="141">
        <f t="shared" si="25"/>
        <v>0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0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8848</v>
      </c>
      <c r="CF33" s="141">
        <v>0</v>
      </c>
      <c r="CG33" s="141">
        <v>0</v>
      </c>
      <c r="CH33" s="141">
        <f t="shared" si="32"/>
        <v>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691</v>
      </c>
      <c r="CQ33" s="141">
        <f t="shared" si="41"/>
        <v>0</v>
      </c>
      <c r="CR33" s="141">
        <f t="shared" si="42"/>
        <v>0</v>
      </c>
      <c r="CS33" s="141">
        <f t="shared" si="43"/>
        <v>0</v>
      </c>
      <c r="CT33" s="141">
        <f t="shared" si="44"/>
        <v>0</v>
      </c>
      <c r="CU33" s="141">
        <f t="shared" si="45"/>
        <v>0</v>
      </c>
      <c r="CV33" s="141">
        <f t="shared" si="46"/>
        <v>0</v>
      </c>
      <c r="CW33" s="141">
        <f t="shared" si="47"/>
        <v>0</v>
      </c>
      <c r="CX33" s="141">
        <f t="shared" si="48"/>
        <v>0</v>
      </c>
      <c r="CY33" s="141">
        <f t="shared" si="49"/>
        <v>0</v>
      </c>
      <c r="CZ33" s="141">
        <f t="shared" si="50"/>
        <v>0</v>
      </c>
      <c r="DA33" s="141">
        <f t="shared" si="51"/>
        <v>0</v>
      </c>
      <c r="DB33" s="141">
        <f t="shared" si="52"/>
        <v>0</v>
      </c>
      <c r="DC33" s="141">
        <f t="shared" si="53"/>
        <v>0</v>
      </c>
      <c r="DD33" s="141">
        <f t="shared" si="54"/>
        <v>0</v>
      </c>
      <c r="DE33" s="141">
        <f t="shared" si="55"/>
        <v>0</v>
      </c>
      <c r="DF33" s="141">
        <f t="shared" si="56"/>
        <v>0</v>
      </c>
      <c r="DG33" s="141">
        <f t="shared" si="57"/>
        <v>28319</v>
      </c>
      <c r="DH33" s="141">
        <f t="shared" si="58"/>
        <v>0</v>
      </c>
      <c r="DI33" s="141">
        <f t="shared" si="59"/>
        <v>0</v>
      </c>
      <c r="DJ33" s="141">
        <f t="shared" si="60"/>
        <v>0</v>
      </c>
    </row>
    <row r="34" spans="1:114" ht="12" customHeight="1">
      <c r="A34" s="142" t="s">
        <v>88</v>
      </c>
      <c r="B34" s="140" t="s">
        <v>351</v>
      </c>
      <c r="C34" s="142" t="s">
        <v>389</v>
      </c>
      <c r="D34" s="141">
        <f t="shared" si="6"/>
        <v>27848</v>
      </c>
      <c r="E34" s="141">
        <f t="shared" si="7"/>
        <v>0</v>
      </c>
      <c r="F34" s="141">
        <v>0</v>
      </c>
      <c r="G34" s="141">
        <v>0</v>
      </c>
      <c r="H34" s="141">
        <v>0</v>
      </c>
      <c r="I34" s="141">
        <v>0</v>
      </c>
      <c r="J34" s="141"/>
      <c r="K34" s="141">
        <v>0</v>
      </c>
      <c r="L34" s="141">
        <v>27848</v>
      </c>
      <c r="M34" s="141">
        <f t="shared" si="8"/>
        <v>10929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10929</v>
      </c>
      <c r="V34" s="141">
        <f t="shared" si="10"/>
        <v>38777</v>
      </c>
      <c r="W34" s="141">
        <f t="shared" si="11"/>
        <v>0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0</v>
      </c>
      <c r="AB34" s="141">
        <f t="shared" si="16"/>
        <v>0</v>
      </c>
      <c r="AC34" s="141">
        <f t="shared" si="17"/>
        <v>0</v>
      </c>
      <c r="AD34" s="141">
        <f t="shared" si="18"/>
        <v>38777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f t="shared" si="21"/>
        <v>0</v>
      </c>
      <c r="AN34" s="141">
        <f t="shared" si="22"/>
        <v>0</v>
      </c>
      <c r="AO34" s="141">
        <v>0</v>
      </c>
      <c r="AP34" s="141">
        <v>0</v>
      </c>
      <c r="AQ34" s="141">
        <v>0</v>
      </c>
      <c r="AR34" s="141">
        <v>0</v>
      </c>
      <c r="AS34" s="141">
        <f t="shared" si="23"/>
        <v>0</v>
      </c>
      <c r="AT34" s="141">
        <v>0</v>
      </c>
      <c r="AU34" s="141">
        <v>0</v>
      </c>
      <c r="AV34" s="141">
        <v>0</v>
      </c>
      <c r="AW34" s="141">
        <v>0</v>
      </c>
      <c r="AX34" s="141">
        <f t="shared" si="24"/>
        <v>0</v>
      </c>
      <c r="AY34" s="141">
        <v>0</v>
      </c>
      <c r="AZ34" s="141">
        <v>0</v>
      </c>
      <c r="BA34" s="141">
        <v>0</v>
      </c>
      <c r="BB34" s="141">
        <v>0</v>
      </c>
      <c r="BC34" s="141">
        <v>27848</v>
      </c>
      <c r="BD34" s="141">
        <v>0</v>
      </c>
      <c r="BE34" s="141">
        <v>0</v>
      </c>
      <c r="BF34" s="141">
        <f t="shared" si="25"/>
        <v>0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0</v>
      </c>
      <c r="BP34" s="141">
        <f t="shared" si="29"/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10929</v>
      </c>
      <c r="CF34" s="141">
        <v>0</v>
      </c>
      <c r="CG34" s="141">
        <v>0</v>
      </c>
      <c r="CH34" s="141">
        <f t="shared" si="32"/>
        <v>0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0</v>
      </c>
      <c r="CQ34" s="141">
        <f t="shared" si="41"/>
        <v>0</v>
      </c>
      <c r="CR34" s="141">
        <f t="shared" si="42"/>
        <v>0</v>
      </c>
      <c r="CS34" s="141">
        <f t="shared" si="43"/>
        <v>0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0</v>
      </c>
      <c r="CX34" s="141">
        <f t="shared" si="48"/>
        <v>0</v>
      </c>
      <c r="CY34" s="141">
        <f t="shared" si="49"/>
        <v>0</v>
      </c>
      <c r="CZ34" s="141">
        <f t="shared" si="50"/>
        <v>0</v>
      </c>
      <c r="DA34" s="141">
        <f t="shared" si="51"/>
        <v>0</v>
      </c>
      <c r="DB34" s="141">
        <f t="shared" si="52"/>
        <v>0</v>
      </c>
      <c r="DC34" s="141">
        <f t="shared" si="53"/>
        <v>0</v>
      </c>
      <c r="DD34" s="141">
        <f t="shared" si="54"/>
        <v>0</v>
      </c>
      <c r="DE34" s="141">
        <f t="shared" si="55"/>
        <v>0</v>
      </c>
      <c r="DF34" s="141">
        <f t="shared" si="56"/>
        <v>0</v>
      </c>
      <c r="DG34" s="141">
        <f t="shared" si="57"/>
        <v>38777</v>
      </c>
      <c r="DH34" s="141">
        <f t="shared" si="58"/>
        <v>0</v>
      </c>
      <c r="DI34" s="141">
        <f t="shared" si="59"/>
        <v>0</v>
      </c>
      <c r="DJ34" s="141">
        <f t="shared" si="60"/>
        <v>0</v>
      </c>
    </row>
    <row r="35" spans="1:114" ht="12" customHeight="1">
      <c r="A35" s="142" t="s">
        <v>88</v>
      </c>
      <c r="B35" s="140" t="s">
        <v>352</v>
      </c>
      <c r="C35" s="142" t="s">
        <v>390</v>
      </c>
      <c r="D35" s="141">
        <f t="shared" si="6"/>
        <v>95637</v>
      </c>
      <c r="E35" s="141">
        <f t="shared" si="7"/>
        <v>0</v>
      </c>
      <c r="F35" s="141">
        <v>0</v>
      </c>
      <c r="G35" s="141">
        <v>0</v>
      </c>
      <c r="H35" s="141">
        <v>0</v>
      </c>
      <c r="I35" s="141">
        <v>0</v>
      </c>
      <c r="J35" s="141"/>
      <c r="K35" s="141">
        <v>0</v>
      </c>
      <c r="L35" s="141">
        <v>95637</v>
      </c>
      <c r="M35" s="141">
        <f t="shared" si="8"/>
        <v>37190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37190</v>
      </c>
      <c r="V35" s="141">
        <f t="shared" si="10"/>
        <v>132827</v>
      </c>
      <c r="W35" s="141">
        <f t="shared" si="11"/>
        <v>0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0</v>
      </c>
      <c r="AB35" s="141">
        <f t="shared" si="16"/>
        <v>0</v>
      </c>
      <c r="AC35" s="141">
        <f t="shared" si="17"/>
        <v>0</v>
      </c>
      <c r="AD35" s="141">
        <f t="shared" si="18"/>
        <v>132827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f t="shared" si="21"/>
        <v>0</v>
      </c>
      <c r="AN35" s="141">
        <f t="shared" si="22"/>
        <v>0</v>
      </c>
      <c r="AO35" s="141">
        <v>0</v>
      </c>
      <c r="AP35" s="141">
        <v>0</v>
      </c>
      <c r="AQ35" s="141">
        <v>0</v>
      </c>
      <c r="AR35" s="141">
        <v>0</v>
      </c>
      <c r="AS35" s="141">
        <f t="shared" si="23"/>
        <v>0</v>
      </c>
      <c r="AT35" s="141">
        <v>0</v>
      </c>
      <c r="AU35" s="141">
        <v>0</v>
      </c>
      <c r="AV35" s="141">
        <v>0</v>
      </c>
      <c r="AW35" s="141">
        <v>0</v>
      </c>
      <c r="AX35" s="141">
        <f t="shared" si="24"/>
        <v>0</v>
      </c>
      <c r="AY35" s="141">
        <v>0</v>
      </c>
      <c r="AZ35" s="141">
        <v>0</v>
      </c>
      <c r="BA35" s="141">
        <v>0</v>
      </c>
      <c r="BB35" s="141">
        <v>0</v>
      </c>
      <c r="BC35" s="141">
        <v>95637</v>
      </c>
      <c r="BD35" s="141">
        <v>0</v>
      </c>
      <c r="BE35" s="141">
        <v>0</v>
      </c>
      <c r="BF35" s="141">
        <f t="shared" si="25"/>
        <v>0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0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37190</v>
      </c>
      <c r="CF35" s="141">
        <v>0</v>
      </c>
      <c r="CG35" s="141">
        <v>0</v>
      </c>
      <c r="CH35" s="141">
        <f t="shared" si="32"/>
        <v>0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0</v>
      </c>
      <c r="CQ35" s="141">
        <f t="shared" si="41"/>
        <v>0</v>
      </c>
      <c r="CR35" s="141">
        <f t="shared" si="42"/>
        <v>0</v>
      </c>
      <c r="CS35" s="141">
        <f t="shared" si="43"/>
        <v>0</v>
      </c>
      <c r="CT35" s="141">
        <f t="shared" si="44"/>
        <v>0</v>
      </c>
      <c r="CU35" s="141">
        <f t="shared" si="45"/>
        <v>0</v>
      </c>
      <c r="CV35" s="141">
        <f t="shared" si="46"/>
        <v>0</v>
      </c>
      <c r="CW35" s="141">
        <f t="shared" si="47"/>
        <v>0</v>
      </c>
      <c r="CX35" s="141">
        <f t="shared" si="48"/>
        <v>0</v>
      </c>
      <c r="CY35" s="141">
        <f t="shared" si="49"/>
        <v>0</v>
      </c>
      <c r="CZ35" s="141">
        <f t="shared" si="50"/>
        <v>0</v>
      </c>
      <c r="DA35" s="141">
        <f t="shared" si="51"/>
        <v>0</v>
      </c>
      <c r="DB35" s="141">
        <f t="shared" si="52"/>
        <v>0</v>
      </c>
      <c r="DC35" s="141">
        <f t="shared" si="53"/>
        <v>0</v>
      </c>
      <c r="DD35" s="141">
        <f t="shared" si="54"/>
        <v>0</v>
      </c>
      <c r="DE35" s="141">
        <f t="shared" si="55"/>
        <v>0</v>
      </c>
      <c r="DF35" s="141">
        <f t="shared" si="56"/>
        <v>0</v>
      </c>
      <c r="DG35" s="141">
        <f t="shared" si="57"/>
        <v>132827</v>
      </c>
      <c r="DH35" s="141">
        <f t="shared" si="58"/>
        <v>0</v>
      </c>
      <c r="DI35" s="141">
        <f t="shared" si="59"/>
        <v>0</v>
      </c>
      <c r="DJ35" s="141">
        <f t="shared" si="60"/>
        <v>0</v>
      </c>
    </row>
    <row r="36" spans="1:114" ht="12" customHeight="1">
      <c r="A36" s="142" t="s">
        <v>88</v>
      </c>
      <c r="B36" s="140" t="s">
        <v>353</v>
      </c>
      <c r="C36" s="142" t="s">
        <v>391</v>
      </c>
      <c r="D36" s="141">
        <f t="shared" si="6"/>
        <v>73607</v>
      </c>
      <c r="E36" s="141">
        <f t="shared" si="7"/>
        <v>0</v>
      </c>
      <c r="F36" s="141">
        <v>0</v>
      </c>
      <c r="G36" s="141">
        <v>0</v>
      </c>
      <c r="H36" s="141">
        <v>0</v>
      </c>
      <c r="I36" s="141">
        <v>0</v>
      </c>
      <c r="J36" s="141"/>
      <c r="K36" s="141">
        <v>0</v>
      </c>
      <c r="L36" s="141">
        <v>73607</v>
      </c>
      <c r="M36" s="141">
        <f t="shared" si="8"/>
        <v>31546</v>
      </c>
      <c r="N36" s="141">
        <f t="shared" si="9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31546</v>
      </c>
      <c r="V36" s="141">
        <f t="shared" si="10"/>
        <v>105153</v>
      </c>
      <c r="W36" s="141">
        <f t="shared" si="11"/>
        <v>0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0</v>
      </c>
      <c r="AB36" s="141">
        <f t="shared" si="16"/>
        <v>0</v>
      </c>
      <c r="AC36" s="141">
        <f t="shared" si="17"/>
        <v>0</v>
      </c>
      <c r="AD36" s="141">
        <f t="shared" si="18"/>
        <v>105153</v>
      </c>
      <c r="AE36" s="141">
        <f t="shared" si="19"/>
        <v>0</v>
      </c>
      <c r="AF36" s="141">
        <f t="shared" si="20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f t="shared" si="21"/>
        <v>0</v>
      </c>
      <c r="AN36" s="141">
        <f t="shared" si="22"/>
        <v>0</v>
      </c>
      <c r="AO36" s="141">
        <v>0</v>
      </c>
      <c r="AP36" s="141">
        <v>0</v>
      </c>
      <c r="AQ36" s="141">
        <v>0</v>
      </c>
      <c r="AR36" s="141">
        <v>0</v>
      </c>
      <c r="AS36" s="141">
        <f t="shared" si="23"/>
        <v>0</v>
      </c>
      <c r="AT36" s="141">
        <v>0</v>
      </c>
      <c r="AU36" s="141">
        <v>0</v>
      </c>
      <c r="AV36" s="141">
        <v>0</v>
      </c>
      <c r="AW36" s="141">
        <v>0</v>
      </c>
      <c r="AX36" s="141">
        <f t="shared" si="24"/>
        <v>0</v>
      </c>
      <c r="AY36" s="141">
        <v>0</v>
      </c>
      <c r="AZ36" s="141">
        <v>0</v>
      </c>
      <c r="BA36" s="141">
        <v>0</v>
      </c>
      <c r="BB36" s="141">
        <v>0</v>
      </c>
      <c r="BC36" s="141">
        <v>73607</v>
      </c>
      <c r="BD36" s="141">
        <v>0</v>
      </c>
      <c r="BE36" s="141">
        <v>0</v>
      </c>
      <c r="BF36" s="141">
        <f t="shared" si="25"/>
        <v>0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0</v>
      </c>
      <c r="BP36" s="141">
        <f t="shared" si="29"/>
        <v>0</v>
      </c>
      <c r="BQ36" s="141">
        <v>0</v>
      </c>
      <c r="BR36" s="141">
        <v>0</v>
      </c>
      <c r="BS36" s="141">
        <v>0</v>
      </c>
      <c r="BT36" s="141">
        <v>0</v>
      </c>
      <c r="BU36" s="141">
        <f t="shared" si="30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1"/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31546</v>
      </c>
      <c r="CF36" s="141">
        <v>0</v>
      </c>
      <c r="CG36" s="141">
        <v>0</v>
      </c>
      <c r="CH36" s="141">
        <f t="shared" si="32"/>
        <v>0</v>
      </c>
      <c r="CI36" s="141">
        <f t="shared" si="33"/>
        <v>0</v>
      </c>
      <c r="CJ36" s="141">
        <f t="shared" si="34"/>
        <v>0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0</v>
      </c>
      <c r="CO36" s="141">
        <f t="shared" si="39"/>
        <v>0</v>
      </c>
      <c r="CP36" s="141">
        <f t="shared" si="40"/>
        <v>0</v>
      </c>
      <c r="CQ36" s="141">
        <f t="shared" si="41"/>
        <v>0</v>
      </c>
      <c r="CR36" s="141">
        <f t="shared" si="42"/>
        <v>0</v>
      </c>
      <c r="CS36" s="141">
        <f t="shared" si="43"/>
        <v>0</v>
      </c>
      <c r="CT36" s="141">
        <f t="shared" si="44"/>
        <v>0</v>
      </c>
      <c r="CU36" s="141">
        <f t="shared" si="45"/>
        <v>0</v>
      </c>
      <c r="CV36" s="141">
        <f t="shared" si="46"/>
        <v>0</v>
      </c>
      <c r="CW36" s="141">
        <f t="shared" si="47"/>
        <v>0</v>
      </c>
      <c r="CX36" s="141">
        <f t="shared" si="48"/>
        <v>0</v>
      </c>
      <c r="CY36" s="141">
        <f t="shared" si="49"/>
        <v>0</v>
      </c>
      <c r="CZ36" s="141">
        <f t="shared" si="50"/>
        <v>0</v>
      </c>
      <c r="DA36" s="141">
        <f t="shared" si="51"/>
        <v>0</v>
      </c>
      <c r="DB36" s="141">
        <f t="shared" si="52"/>
        <v>0</v>
      </c>
      <c r="DC36" s="141">
        <f t="shared" si="53"/>
        <v>0</v>
      </c>
      <c r="DD36" s="141">
        <f t="shared" si="54"/>
        <v>0</v>
      </c>
      <c r="DE36" s="141">
        <f t="shared" si="55"/>
        <v>0</v>
      </c>
      <c r="DF36" s="141">
        <f t="shared" si="56"/>
        <v>0</v>
      </c>
      <c r="DG36" s="141">
        <f t="shared" si="57"/>
        <v>105153</v>
      </c>
      <c r="DH36" s="141">
        <f t="shared" si="58"/>
        <v>0</v>
      </c>
      <c r="DI36" s="141">
        <f t="shared" si="59"/>
        <v>0</v>
      </c>
      <c r="DJ36" s="141">
        <f t="shared" si="60"/>
        <v>0</v>
      </c>
    </row>
    <row r="37" spans="1:114" ht="12" customHeight="1">
      <c r="A37" s="142" t="s">
        <v>88</v>
      </c>
      <c r="B37" s="140" t="s">
        <v>354</v>
      </c>
      <c r="C37" s="142" t="s">
        <v>392</v>
      </c>
      <c r="D37" s="141">
        <f t="shared" si="6"/>
        <v>22673</v>
      </c>
      <c r="E37" s="141">
        <f t="shared" si="7"/>
        <v>3838</v>
      </c>
      <c r="F37" s="141">
        <v>0</v>
      </c>
      <c r="G37" s="141">
        <v>0</v>
      </c>
      <c r="H37" s="141">
        <v>0</v>
      </c>
      <c r="I37" s="141">
        <v>3838</v>
      </c>
      <c r="J37" s="141"/>
      <c r="K37" s="141">
        <v>0</v>
      </c>
      <c r="L37" s="141">
        <v>18835</v>
      </c>
      <c r="M37" s="141">
        <f t="shared" si="8"/>
        <v>9062</v>
      </c>
      <c r="N37" s="141">
        <f t="shared" si="9"/>
        <v>0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0</v>
      </c>
      <c r="U37" s="141">
        <v>9062</v>
      </c>
      <c r="V37" s="141">
        <f t="shared" si="10"/>
        <v>31735</v>
      </c>
      <c r="W37" s="141">
        <f t="shared" si="11"/>
        <v>3838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3838</v>
      </c>
      <c r="AB37" s="141">
        <f t="shared" si="16"/>
        <v>0</v>
      </c>
      <c r="AC37" s="141">
        <f t="shared" si="17"/>
        <v>0</v>
      </c>
      <c r="AD37" s="141">
        <f t="shared" si="18"/>
        <v>27897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f t="shared" si="21"/>
        <v>11781</v>
      </c>
      <c r="AN37" s="141">
        <f t="shared" si="22"/>
        <v>0</v>
      </c>
      <c r="AO37" s="141">
        <v>0</v>
      </c>
      <c r="AP37" s="141">
        <v>0</v>
      </c>
      <c r="AQ37" s="141">
        <v>0</v>
      </c>
      <c r="AR37" s="141">
        <v>0</v>
      </c>
      <c r="AS37" s="141">
        <f t="shared" si="23"/>
        <v>0</v>
      </c>
      <c r="AT37" s="141">
        <v>0</v>
      </c>
      <c r="AU37" s="141">
        <v>0</v>
      </c>
      <c r="AV37" s="141">
        <v>0</v>
      </c>
      <c r="AW37" s="141">
        <v>0</v>
      </c>
      <c r="AX37" s="141">
        <f t="shared" si="24"/>
        <v>11781</v>
      </c>
      <c r="AY37" s="141">
        <v>10763</v>
      </c>
      <c r="AZ37" s="141">
        <v>236</v>
      </c>
      <c r="BA37" s="141">
        <v>305</v>
      </c>
      <c r="BB37" s="141">
        <v>477</v>
      </c>
      <c r="BC37" s="141">
        <v>10892</v>
      </c>
      <c r="BD37" s="141">
        <v>0</v>
      </c>
      <c r="BE37" s="141">
        <v>0</v>
      </c>
      <c r="BF37" s="141">
        <f t="shared" si="25"/>
        <v>11781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8"/>
        <v>0</v>
      </c>
      <c r="BP37" s="141">
        <f t="shared" si="29"/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f t="shared" si="30"/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f t="shared" si="31"/>
        <v>0</v>
      </c>
      <c r="CA37" s="141">
        <v>0</v>
      </c>
      <c r="CB37" s="141">
        <v>0</v>
      </c>
      <c r="CC37" s="141">
        <v>0</v>
      </c>
      <c r="CD37" s="141">
        <v>0</v>
      </c>
      <c r="CE37" s="141">
        <v>9062</v>
      </c>
      <c r="CF37" s="141">
        <v>0</v>
      </c>
      <c r="CG37" s="141">
        <v>0</v>
      </c>
      <c r="CH37" s="141">
        <f t="shared" si="32"/>
        <v>0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0</v>
      </c>
      <c r="CQ37" s="141">
        <f t="shared" si="41"/>
        <v>11781</v>
      </c>
      <c r="CR37" s="141">
        <f t="shared" si="42"/>
        <v>0</v>
      </c>
      <c r="CS37" s="141">
        <f t="shared" si="43"/>
        <v>0</v>
      </c>
      <c r="CT37" s="141">
        <f t="shared" si="44"/>
        <v>0</v>
      </c>
      <c r="CU37" s="141">
        <f t="shared" si="45"/>
        <v>0</v>
      </c>
      <c r="CV37" s="141">
        <f t="shared" si="46"/>
        <v>0</v>
      </c>
      <c r="CW37" s="141">
        <f t="shared" si="47"/>
        <v>0</v>
      </c>
      <c r="CX37" s="141">
        <f t="shared" si="48"/>
        <v>0</v>
      </c>
      <c r="CY37" s="141">
        <f t="shared" si="49"/>
        <v>0</v>
      </c>
      <c r="CZ37" s="141">
        <f t="shared" si="50"/>
        <v>0</v>
      </c>
      <c r="DA37" s="141">
        <f t="shared" si="51"/>
        <v>0</v>
      </c>
      <c r="DB37" s="141">
        <f t="shared" si="52"/>
        <v>11781</v>
      </c>
      <c r="DC37" s="141">
        <f t="shared" si="53"/>
        <v>10763</v>
      </c>
      <c r="DD37" s="141">
        <f t="shared" si="54"/>
        <v>236</v>
      </c>
      <c r="DE37" s="141">
        <f t="shared" si="55"/>
        <v>305</v>
      </c>
      <c r="DF37" s="141">
        <f t="shared" si="56"/>
        <v>477</v>
      </c>
      <c r="DG37" s="141">
        <f t="shared" si="57"/>
        <v>19954</v>
      </c>
      <c r="DH37" s="141">
        <f t="shared" si="58"/>
        <v>0</v>
      </c>
      <c r="DI37" s="141">
        <f t="shared" si="59"/>
        <v>0</v>
      </c>
      <c r="DJ37" s="141">
        <f t="shared" si="60"/>
        <v>11781</v>
      </c>
    </row>
    <row r="38" spans="1:114" ht="12" customHeight="1">
      <c r="A38" s="142" t="s">
        <v>88</v>
      </c>
      <c r="B38" s="140" t="s">
        <v>355</v>
      </c>
      <c r="C38" s="142" t="s">
        <v>393</v>
      </c>
      <c r="D38" s="141">
        <f t="shared" si="6"/>
        <v>47627</v>
      </c>
      <c r="E38" s="141">
        <f t="shared" si="7"/>
        <v>7629</v>
      </c>
      <c r="F38" s="141">
        <v>0</v>
      </c>
      <c r="G38" s="141">
        <v>0</v>
      </c>
      <c r="H38" s="141">
        <v>0</v>
      </c>
      <c r="I38" s="141">
        <v>7587</v>
      </c>
      <c r="J38" s="141"/>
      <c r="K38" s="141">
        <v>42</v>
      </c>
      <c r="L38" s="141">
        <v>39998</v>
      </c>
      <c r="M38" s="141">
        <f t="shared" si="8"/>
        <v>30046</v>
      </c>
      <c r="N38" s="141">
        <f t="shared" si="9"/>
        <v>2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2</v>
      </c>
      <c r="U38" s="141">
        <v>30044</v>
      </c>
      <c r="V38" s="141">
        <f t="shared" si="10"/>
        <v>77673</v>
      </c>
      <c r="W38" s="141">
        <f t="shared" si="11"/>
        <v>7631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7587</v>
      </c>
      <c r="AB38" s="141">
        <f t="shared" si="16"/>
        <v>0</v>
      </c>
      <c r="AC38" s="141">
        <f t="shared" si="17"/>
        <v>44</v>
      </c>
      <c r="AD38" s="141">
        <f t="shared" si="18"/>
        <v>70042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20927</v>
      </c>
      <c r="AM38" s="141">
        <f t="shared" si="21"/>
        <v>9796</v>
      </c>
      <c r="AN38" s="141">
        <f t="shared" si="22"/>
        <v>60</v>
      </c>
      <c r="AO38" s="141">
        <v>60</v>
      </c>
      <c r="AP38" s="141">
        <v>0</v>
      </c>
      <c r="AQ38" s="141">
        <v>0</v>
      </c>
      <c r="AR38" s="141">
        <v>0</v>
      </c>
      <c r="AS38" s="141">
        <f t="shared" si="23"/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f t="shared" si="24"/>
        <v>9736</v>
      </c>
      <c r="AY38" s="141">
        <v>5897</v>
      </c>
      <c r="AZ38" s="141">
        <v>2527</v>
      </c>
      <c r="BA38" s="141">
        <v>1312</v>
      </c>
      <c r="BB38" s="141">
        <v>0</v>
      </c>
      <c r="BC38" s="141">
        <v>16904</v>
      </c>
      <c r="BD38" s="141">
        <v>0</v>
      </c>
      <c r="BE38" s="141">
        <v>0</v>
      </c>
      <c r="BF38" s="141">
        <f t="shared" si="25"/>
        <v>9796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15286</v>
      </c>
      <c r="BO38" s="141">
        <f t="shared" si="28"/>
        <v>0</v>
      </c>
      <c r="BP38" s="141">
        <f t="shared" si="29"/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f t="shared" si="30"/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f t="shared" si="31"/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14760</v>
      </c>
      <c r="CF38" s="141">
        <v>0</v>
      </c>
      <c r="CG38" s="141">
        <v>0</v>
      </c>
      <c r="CH38" s="141">
        <f t="shared" si="32"/>
        <v>0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36213</v>
      </c>
      <c r="CQ38" s="141">
        <f t="shared" si="41"/>
        <v>9796</v>
      </c>
      <c r="CR38" s="141">
        <f t="shared" si="42"/>
        <v>60</v>
      </c>
      <c r="CS38" s="141">
        <f t="shared" si="43"/>
        <v>60</v>
      </c>
      <c r="CT38" s="141">
        <f t="shared" si="44"/>
        <v>0</v>
      </c>
      <c r="CU38" s="141">
        <f t="shared" si="45"/>
        <v>0</v>
      </c>
      <c r="CV38" s="141">
        <f t="shared" si="46"/>
        <v>0</v>
      </c>
      <c r="CW38" s="141">
        <f t="shared" si="47"/>
        <v>0</v>
      </c>
      <c r="CX38" s="141">
        <f t="shared" si="48"/>
        <v>0</v>
      </c>
      <c r="CY38" s="141">
        <f t="shared" si="49"/>
        <v>0</v>
      </c>
      <c r="CZ38" s="141">
        <f t="shared" si="50"/>
        <v>0</v>
      </c>
      <c r="DA38" s="141">
        <f t="shared" si="51"/>
        <v>0</v>
      </c>
      <c r="DB38" s="141">
        <f t="shared" si="52"/>
        <v>9736</v>
      </c>
      <c r="DC38" s="141">
        <f t="shared" si="53"/>
        <v>5897</v>
      </c>
      <c r="DD38" s="141">
        <f t="shared" si="54"/>
        <v>2527</v>
      </c>
      <c r="DE38" s="141">
        <f t="shared" si="55"/>
        <v>1312</v>
      </c>
      <c r="DF38" s="141">
        <f t="shared" si="56"/>
        <v>0</v>
      </c>
      <c r="DG38" s="141">
        <f t="shared" si="57"/>
        <v>31664</v>
      </c>
      <c r="DH38" s="141">
        <f t="shared" si="58"/>
        <v>0</v>
      </c>
      <c r="DI38" s="141">
        <f t="shared" si="59"/>
        <v>0</v>
      </c>
      <c r="DJ38" s="141">
        <f t="shared" si="60"/>
        <v>9796</v>
      </c>
    </row>
    <row r="39" spans="1:114" ht="12" customHeight="1">
      <c r="A39" s="142" t="s">
        <v>88</v>
      </c>
      <c r="B39" s="140" t="s">
        <v>356</v>
      </c>
      <c r="C39" s="142" t="s">
        <v>394</v>
      </c>
      <c r="D39" s="141">
        <f t="shared" si="6"/>
        <v>601264</v>
      </c>
      <c r="E39" s="141">
        <f t="shared" si="7"/>
        <v>138603</v>
      </c>
      <c r="F39" s="141">
        <v>0</v>
      </c>
      <c r="G39" s="141">
        <v>0</v>
      </c>
      <c r="H39" s="141">
        <v>0</v>
      </c>
      <c r="I39" s="141">
        <v>77651</v>
      </c>
      <c r="J39" s="141"/>
      <c r="K39" s="141">
        <v>60952</v>
      </c>
      <c r="L39" s="141">
        <v>462661</v>
      </c>
      <c r="M39" s="141">
        <f t="shared" si="8"/>
        <v>112453</v>
      </c>
      <c r="N39" s="141">
        <f t="shared" si="9"/>
        <v>5208</v>
      </c>
      <c r="O39" s="141">
        <v>0</v>
      </c>
      <c r="P39" s="141">
        <v>0</v>
      </c>
      <c r="Q39" s="141">
        <v>0</v>
      </c>
      <c r="R39" s="141">
        <v>5208</v>
      </c>
      <c r="S39" s="141"/>
      <c r="T39" s="141">
        <v>0</v>
      </c>
      <c r="U39" s="141">
        <v>107245</v>
      </c>
      <c r="V39" s="141">
        <f t="shared" si="10"/>
        <v>713717</v>
      </c>
      <c r="W39" s="141">
        <f t="shared" si="11"/>
        <v>143811</v>
      </c>
      <c r="X39" s="141">
        <f t="shared" si="12"/>
        <v>0</v>
      </c>
      <c r="Y39" s="141">
        <f t="shared" si="13"/>
        <v>0</v>
      </c>
      <c r="Z39" s="141">
        <f t="shared" si="14"/>
        <v>0</v>
      </c>
      <c r="AA39" s="141">
        <f t="shared" si="15"/>
        <v>82859</v>
      </c>
      <c r="AB39" s="141">
        <f t="shared" si="16"/>
        <v>0</v>
      </c>
      <c r="AC39" s="141">
        <f t="shared" si="17"/>
        <v>60952</v>
      </c>
      <c r="AD39" s="141">
        <f t="shared" si="18"/>
        <v>569906</v>
      </c>
      <c r="AE39" s="141">
        <f t="shared" si="19"/>
        <v>0</v>
      </c>
      <c r="AF39" s="141">
        <f t="shared" si="20"/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f t="shared" si="21"/>
        <v>524387</v>
      </c>
      <c r="AN39" s="141">
        <f t="shared" si="22"/>
        <v>97932</v>
      </c>
      <c r="AO39" s="141">
        <v>21684</v>
      </c>
      <c r="AP39" s="141">
        <v>38302</v>
      </c>
      <c r="AQ39" s="141">
        <v>37946</v>
      </c>
      <c r="AR39" s="141">
        <v>0</v>
      </c>
      <c r="AS39" s="141">
        <f t="shared" si="23"/>
        <v>67536</v>
      </c>
      <c r="AT39" s="141">
        <v>15532</v>
      </c>
      <c r="AU39" s="141">
        <v>52004</v>
      </c>
      <c r="AV39" s="141">
        <v>0</v>
      </c>
      <c r="AW39" s="141">
        <v>5586</v>
      </c>
      <c r="AX39" s="141">
        <f t="shared" si="24"/>
        <v>353333</v>
      </c>
      <c r="AY39" s="141">
        <v>46173</v>
      </c>
      <c r="AZ39" s="141">
        <v>307160</v>
      </c>
      <c r="BA39" s="141">
        <v>0</v>
      </c>
      <c r="BB39" s="141">
        <v>0</v>
      </c>
      <c r="BC39" s="141">
        <v>0</v>
      </c>
      <c r="BD39" s="141">
        <v>0</v>
      </c>
      <c r="BE39" s="141">
        <v>76877</v>
      </c>
      <c r="BF39" s="141">
        <f t="shared" si="25"/>
        <v>601264</v>
      </c>
      <c r="BG39" s="141">
        <f t="shared" si="26"/>
        <v>0</v>
      </c>
      <c r="BH39" s="141">
        <f t="shared" si="27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f t="shared" si="28"/>
        <v>71189</v>
      </c>
      <c r="BP39" s="141">
        <f t="shared" si="29"/>
        <v>35322</v>
      </c>
      <c r="BQ39" s="141">
        <v>0</v>
      </c>
      <c r="BR39" s="141">
        <v>0</v>
      </c>
      <c r="BS39" s="141">
        <v>35322</v>
      </c>
      <c r="BT39" s="141">
        <v>0</v>
      </c>
      <c r="BU39" s="141">
        <f t="shared" si="30"/>
        <v>32663</v>
      </c>
      <c r="BV39" s="141">
        <v>0</v>
      </c>
      <c r="BW39" s="141">
        <v>32663</v>
      </c>
      <c r="BX39" s="141">
        <v>0</v>
      </c>
      <c r="BY39" s="141">
        <v>0</v>
      </c>
      <c r="BZ39" s="141">
        <f t="shared" si="31"/>
        <v>3204</v>
      </c>
      <c r="CA39" s="141">
        <v>0</v>
      </c>
      <c r="CB39" s="141">
        <v>3204</v>
      </c>
      <c r="CC39" s="141">
        <v>0</v>
      </c>
      <c r="CD39" s="141">
        <v>0</v>
      </c>
      <c r="CE39" s="141">
        <v>0</v>
      </c>
      <c r="CF39" s="141">
        <v>0</v>
      </c>
      <c r="CG39" s="141">
        <v>41264</v>
      </c>
      <c r="CH39" s="141">
        <f t="shared" si="32"/>
        <v>112453</v>
      </c>
      <c r="CI39" s="141">
        <f t="shared" si="33"/>
        <v>0</v>
      </c>
      <c r="CJ39" s="141">
        <f t="shared" si="34"/>
        <v>0</v>
      </c>
      <c r="CK39" s="141">
        <f t="shared" si="35"/>
        <v>0</v>
      </c>
      <c r="CL39" s="141">
        <f t="shared" si="36"/>
        <v>0</v>
      </c>
      <c r="CM39" s="141">
        <f t="shared" si="37"/>
        <v>0</v>
      </c>
      <c r="CN39" s="141">
        <f t="shared" si="38"/>
        <v>0</v>
      </c>
      <c r="CO39" s="141">
        <f t="shared" si="39"/>
        <v>0</v>
      </c>
      <c r="CP39" s="141">
        <f t="shared" si="40"/>
        <v>0</v>
      </c>
      <c r="CQ39" s="141">
        <f t="shared" si="41"/>
        <v>595576</v>
      </c>
      <c r="CR39" s="141">
        <f t="shared" si="42"/>
        <v>133254</v>
      </c>
      <c r="CS39" s="141">
        <f t="shared" si="43"/>
        <v>21684</v>
      </c>
      <c r="CT39" s="141">
        <f t="shared" si="44"/>
        <v>38302</v>
      </c>
      <c r="CU39" s="141">
        <f t="shared" si="45"/>
        <v>73268</v>
      </c>
      <c r="CV39" s="141">
        <f t="shared" si="46"/>
        <v>0</v>
      </c>
      <c r="CW39" s="141">
        <f t="shared" si="47"/>
        <v>100199</v>
      </c>
      <c r="CX39" s="141">
        <f t="shared" si="48"/>
        <v>15532</v>
      </c>
      <c r="CY39" s="141">
        <f t="shared" si="49"/>
        <v>84667</v>
      </c>
      <c r="CZ39" s="141">
        <f t="shared" si="50"/>
        <v>0</v>
      </c>
      <c r="DA39" s="141">
        <f t="shared" si="51"/>
        <v>5586</v>
      </c>
      <c r="DB39" s="141">
        <f t="shared" si="52"/>
        <v>356537</v>
      </c>
      <c r="DC39" s="141">
        <f t="shared" si="53"/>
        <v>46173</v>
      </c>
      <c r="DD39" s="141">
        <f t="shared" si="54"/>
        <v>310364</v>
      </c>
      <c r="DE39" s="141">
        <f t="shared" si="55"/>
        <v>0</v>
      </c>
      <c r="DF39" s="141">
        <f t="shared" si="56"/>
        <v>0</v>
      </c>
      <c r="DG39" s="141">
        <f t="shared" si="57"/>
        <v>0</v>
      </c>
      <c r="DH39" s="141">
        <f t="shared" si="58"/>
        <v>0</v>
      </c>
      <c r="DI39" s="141">
        <f t="shared" si="59"/>
        <v>118141</v>
      </c>
      <c r="DJ39" s="141">
        <f t="shared" si="60"/>
        <v>713717</v>
      </c>
    </row>
    <row r="40" spans="1:114" ht="12" customHeight="1">
      <c r="A40" s="142" t="s">
        <v>88</v>
      </c>
      <c r="B40" s="140" t="s">
        <v>357</v>
      </c>
      <c r="C40" s="142" t="s">
        <v>395</v>
      </c>
      <c r="D40" s="141">
        <f t="shared" si="6"/>
        <v>495588</v>
      </c>
      <c r="E40" s="141">
        <f t="shared" si="7"/>
        <v>86686</v>
      </c>
      <c r="F40" s="141">
        <v>0</v>
      </c>
      <c r="G40" s="141">
        <v>0</v>
      </c>
      <c r="H40" s="141">
        <v>0</v>
      </c>
      <c r="I40" s="141">
        <v>65853</v>
      </c>
      <c r="J40" s="141"/>
      <c r="K40" s="141">
        <v>20833</v>
      </c>
      <c r="L40" s="141">
        <v>408902</v>
      </c>
      <c r="M40" s="141">
        <f t="shared" si="8"/>
        <v>66722</v>
      </c>
      <c r="N40" s="141">
        <f t="shared" si="9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66722</v>
      </c>
      <c r="V40" s="141">
        <f t="shared" si="10"/>
        <v>562310</v>
      </c>
      <c r="W40" s="141">
        <f t="shared" si="11"/>
        <v>86686</v>
      </c>
      <c r="X40" s="141">
        <f t="shared" si="12"/>
        <v>0</v>
      </c>
      <c r="Y40" s="141">
        <f t="shared" si="13"/>
        <v>0</v>
      </c>
      <c r="Z40" s="141">
        <f t="shared" si="14"/>
        <v>0</v>
      </c>
      <c r="AA40" s="141">
        <f t="shared" si="15"/>
        <v>65853</v>
      </c>
      <c r="AB40" s="141">
        <f t="shared" si="16"/>
        <v>0</v>
      </c>
      <c r="AC40" s="141">
        <f t="shared" si="17"/>
        <v>20833</v>
      </c>
      <c r="AD40" s="141">
        <f t="shared" si="18"/>
        <v>475624</v>
      </c>
      <c r="AE40" s="141">
        <f t="shared" si="19"/>
        <v>0</v>
      </c>
      <c r="AF40" s="141">
        <f t="shared" si="20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f t="shared" si="21"/>
        <v>489719</v>
      </c>
      <c r="AN40" s="141">
        <f t="shared" si="22"/>
        <v>9215</v>
      </c>
      <c r="AO40" s="141">
        <v>9215</v>
      </c>
      <c r="AP40" s="141">
        <v>0</v>
      </c>
      <c r="AQ40" s="141">
        <v>0</v>
      </c>
      <c r="AR40" s="141">
        <v>0</v>
      </c>
      <c r="AS40" s="141">
        <f t="shared" si="23"/>
        <v>0</v>
      </c>
      <c r="AT40" s="141">
        <v>0</v>
      </c>
      <c r="AU40" s="141">
        <v>0</v>
      </c>
      <c r="AV40" s="141">
        <v>0</v>
      </c>
      <c r="AW40" s="141">
        <v>0</v>
      </c>
      <c r="AX40" s="141">
        <f t="shared" si="24"/>
        <v>480504</v>
      </c>
      <c r="AY40" s="141">
        <v>82609</v>
      </c>
      <c r="AZ40" s="141">
        <v>348828</v>
      </c>
      <c r="BA40" s="141">
        <v>49067</v>
      </c>
      <c r="BB40" s="141">
        <v>0</v>
      </c>
      <c r="BC40" s="141">
        <v>0</v>
      </c>
      <c r="BD40" s="141">
        <v>0</v>
      </c>
      <c r="BE40" s="141">
        <v>5869</v>
      </c>
      <c r="BF40" s="141">
        <f t="shared" si="25"/>
        <v>495588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f t="shared" si="28"/>
        <v>66722</v>
      </c>
      <c r="BP40" s="141">
        <f t="shared" si="29"/>
        <v>0</v>
      </c>
      <c r="BQ40" s="141">
        <v>0</v>
      </c>
      <c r="BR40" s="141">
        <v>0</v>
      </c>
      <c r="BS40" s="141">
        <v>0</v>
      </c>
      <c r="BT40" s="141">
        <v>0</v>
      </c>
      <c r="BU40" s="141">
        <f t="shared" si="30"/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f t="shared" si="31"/>
        <v>66722</v>
      </c>
      <c r="CA40" s="141">
        <v>0</v>
      </c>
      <c r="CB40" s="141">
        <v>0</v>
      </c>
      <c r="CC40" s="141">
        <v>66722</v>
      </c>
      <c r="CD40" s="141">
        <v>0</v>
      </c>
      <c r="CE40" s="141">
        <v>0</v>
      </c>
      <c r="CF40" s="141">
        <v>0</v>
      </c>
      <c r="CG40" s="141">
        <v>0</v>
      </c>
      <c r="CH40" s="141">
        <f t="shared" si="32"/>
        <v>66722</v>
      </c>
      <c r="CI40" s="141">
        <f t="shared" si="33"/>
        <v>0</v>
      </c>
      <c r="CJ40" s="141">
        <f t="shared" si="34"/>
        <v>0</v>
      </c>
      <c r="CK40" s="141">
        <f t="shared" si="35"/>
        <v>0</v>
      </c>
      <c r="CL40" s="141">
        <f t="shared" si="36"/>
        <v>0</v>
      </c>
      <c r="CM40" s="141">
        <f t="shared" si="37"/>
        <v>0</v>
      </c>
      <c r="CN40" s="141">
        <f t="shared" si="38"/>
        <v>0</v>
      </c>
      <c r="CO40" s="141">
        <f t="shared" si="39"/>
        <v>0</v>
      </c>
      <c r="CP40" s="141">
        <f t="shared" si="40"/>
        <v>0</v>
      </c>
      <c r="CQ40" s="141">
        <f t="shared" si="41"/>
        <v>556441</v>
      </c>
      <c r="CR40" s="141">
        <f t="shared" si="42"/>
        <v>9215</v>
      </c>
      <c r="CS40" s="141">
        <f t="shared" si="43"/>
        <v>9215</v>
      </c>
      <c r="CT40" s="141">
        <f t="shared" si="44"/>
        <v>0</v>
      </c>
      <c r="CU40" s="141">
        <f t="shared" si="45"/>
        <v>0</v>
      </c>
      <c r="CV40" s="141">
        <f t="shared" si="46"/>
        <v>0</v>
      </c>
      <c r="CW40" s="141">
        <f t="shared" si="47"/>
        <v>0</v>
      </c>
      <c r="CX40" s="141">
        <f t="shared" si="48"/>
        <v>0</v>
      </c>
      <c r="CY40" s="141">
        <f t="shared" si="49"/>
        <v>0</v>
      </c>
      <c r="CZ40" s="141">
        <f t="shared" si="50"/>
        <v>0</v>
      </c>
      <c r="DA40" s="141">
        <f t="shared" si="51"/>
        <v>0</v>
      </c>
      <c r="DB40" s="141">
        <f t="shared" si="52"/>
        <v>547226</v>
      </c>
      <c r="DC40" s="141">
        <f t="shared" si="53"/>
        <v>82609</v>
      </c>
      <c r="DD40" s="141">
        <f t="shared" si="54"/>
        <v>348828</v>
      </c>
      <c r="DE40" s="141">
        <f t="shared" si="55"/>
        <v>115789</v>
      </c>
      <c r="DF40" s="141">
        <f t="shared" si="56"/>
        <v>0</v>
      </c>
      <c r="DG40" s="141">
        <f t="shared" si="57"/>
        <v>0</v>
      </c>
      <c r="DH40" s="141">
        <f t="shared" si="58"/>
        <v>0</v>
      </c>
      <c r="DI40" s="141">
        <f t="shared" si="59"/>
        <v>5869</v>
      </c>
      <c r="DJ40" s="141">
        <f t="shared" si="60"/>
        <v>562310</v>
      </c>
    </row>
    <row r="41" spans="1:114" ht="12" customHeight="1">
      <c r="A41" s="142" t="s">
        <v>88</v>
      </c>
      <c r="B41" s="140" t="s">
        <v>358</v>
      </c>
      <c r="C41" s="142" t="s">
        <v>396</v>
      </c>
      <c r="D41" s="141">
        <f t="shared" si="6"/>
        <v>211201</v>
      </c>
      <c r="E41" s="141">
        <f t="shared" si="7"/>
        <v>36427</v>
      </c>
      <c r="F41" s="141">
        <v>0</v>
      </c>
      <c r="G41" s="141">
        <v>0</v>
      </c>
      <c r="H41" s="141">
        <v>0</v>
      </c>
      <c r="I41" s="141">
        <v>33289</v>
      </c>
      <c r="J41" s="141"/>
      <c r="K41" s="141">
        <v>3138</v>
      </c>
      <c r="L41" s="141">
        <v>174774</v>
      </c>
      <c r="M41" s="141">
        <f t="shared" si="8"/>
        <v>36247</v>
      </c>
      <c r="N41" s="141">
        <f t="shared" si="9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36247</v>
      </c>
      <c r="V41" s="141">
        <f t="shared" si="10"/>
        <v>247448</v>
      </c>
      <c r="W41" s="141">
        <f t="shared" si="11"/>
        <v>36427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33289</v>
      </c>
      <c r="AB41" s="141">
        <f t="shared" si="16"/>
        <v>0</v>
      </c>
      <c r="AC41" s="141">
        <f t="shared" si="17"/>
        <v>3138</v>
      </c>
      <c r="AD41" s="141">
        <f t="shared" si="18"/>
        <v>211021</v>
      </c>
      <c r="AE41" s="141">
        <f t="shared" si="19"/>
        <v>0</v>
      </c>
      <c r="AF41" s="141">
        <f t="shared" si="20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f t="shared" si="21"/>
        <v>183892</v>
      </c>
      <c r="AN41" s="141">
        <f t="shared" si="22"/>
        <v>18375</v>
      </c>
      <c r="AO41" s="141">
        <v>18375</v>
      </c>
      <c r="AP41" s="141">
        <v>0</v>
      </c>
      <c r="AQ41" s="141">
        <v>0</v>
      </c>
      <c r="AR41" s="141">
        <v>0</v>
      </c>
      <c r="AS41" s="141">
        <f t="shared" si="23"/>
        <v>80590</v>
      </c>
      <c r="AT41" s="141">
        <v>9742</v>
      </c>
      <c r="AU41" s="141">
        <v>70848</v>
      </c>
      <c r="AV41" s="141">
        <v>0</v>
      </c>
      <c r="AW41" s="141">
        <v>0</v>
      </c>
      <c r="AX41" s="141">
        <f t="shared" si="24"/>
        <v>84927</v>
      </c>
      <c r="AY41" s="141">
        <v>25000</v>
      </c>
      <c r="AZ41" s="141">
        <v>42283</v>
      </c>
      <c r="BA41" s="141">
        <v>8231</v>
      </c>
      <c r="BB41" s="141">
        <v>9413</v>
      </c>
      <c r="BC41" s="141">
        <v>0</v>
      </c>
      <c r="BD41" s="141">
        <v>0</v>
      </c>
      <c r="BE41" s="141">
        <v>27309</v>
      </c>
      <c r="BF41" s="141">
        <f t="shared" si="25"/>
        <v>211201</v>
      </c>
      <c r="BG41" s="141">
        <f t="shared" si="26"/>
        <v>0</v>
      </c>
      <c r="BH41" s="141">
        <f t="shared" si="27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1744</v>
      </c>
      <c r="BO41" s="141">
        <f t="shared" si="28"/>
        <v>0</v>
      </c>
      <c r="BP41" s="141">
        <f t="shared" si="29"/>
        <v>0</v>
      </c>
      <c r="BQ41" s="141">
        <v>0</v>
      </c>
      <c r="BR41" s="141">
        <v>0</v>
      </c>
      <c r="BS41" s="141">
        <v>0</v>
      </c>
      <c r="BT41" s="141">
        <v>0</v>
      </c>
      <c r="BU41" s="141">
        <f t="shared" si="30"/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f t="shared" si="31"/>
        <v>0</v>
      </c>
      <c r="CA41" s="141">
        <v>0</v>
      </c>
      <c r="CB41" s="141">
        <v>0</v>
      </c>
      <c r="CC41" s="141">
        <v>0</v>
      </c>
      <c r="CD41" s="141">
        <v>0</v>
      </c>
      <c r="CE41" s="141">
        <v>34503</v>
      </c>
      <c r="CF41" s="141">
        <v>0</v>
      </c>
      <c r="CG41" s="141">
        <v>0</v>
      </c>
      <c r="CH41" s="141">
        <f t="shared" si="32"/>
        <v>0</v>
      </c>
      <c r="CI41" s="141">
        <f t="shared" si="33"/>
        <v>0</v>
      </c>
      <c r="CJ41" s="141">
        <f t="shared" si="34"/>
        <v>0</v>
      </c>
      <c r="CK41" s="141">
        <f t="shared" si="35"/>
        <v>0</v>
      </c>
      <c r="CL41" s="141">
        <f t="shared" si="36"/>
        <v>0</v>
      </c>
      <c r="CM41" s="141">
        <f t="shared" si="37"/>
        <v>0</v>
      </c>
      <c r="CN41" s="141">
        <f t="shared" si="38"/>
        <v>0</v>
      </c>
      <c r="CO41" s="141">
        <f t="shared" si="39"/>
        <v>0</v>
      </c>
      <c r="CP41" s="141">
        <f t="shared" si="40"/>
        <v>1744</v>
      </c>
      <c r="CQ41" s="141">
        <f t="shared" si="41"/>
        <v>183892</v>
      </c>
      <c r="CR41" s="141">
        <f t="shared" si="42"/>
        <v>18375</v>
      </c>
      <c r="CS41" s="141">
        <f t="shared" si="43"/>
        <v>18375</v>
      </c>
      <c r="CT41" s="141">
        <f t="shared" si="44"/>
        <v>0</v>
      </c>
      <c r="CU41" s="141">
        <f t="shared" si="45"/>
        <v>0</v>
      </c>
      <c r="CV41" s="141">
        <f t="shared" si="46"/>
        <v>0</v>
      </c>
      <c r="CW41" s="141">
        <f t="shared" si="47"/>
        <v>80590</v>
      </c>
      <c r="CX41" s="141">
        <f t="shared" si="48"/>
        <v>9742</v>
      </c>
      <c r="CY41" s="141">
        <f t="shared" si="49"/>
        <v>70848</v>
      </c>
      <c r="CZ41" s="141">
        <f t="shared" si="50"/>
        <v>0</v>
      </c>
      <c r="DA41" s="141">
        <f t="shared" si="51"/>
        <v>0</v>
      </c>
      <c r="DB41" s="141">
        <f t="shared" si="52"/>
        <v>84927</v>
      </c>
      <c r="DC41" s="141">
        <f t="shared" si="53"/>
        <v>25000</v>
      </c>
      <c r="DD41" s="141">
        <f t="shared" si="54"/>
        <v>42283</v>
      </c>
      <c r="DE41" s="141">
        <f t="shared" si="55"/>
        <v>8231</v>
      </c>
      <c r="DF41" s="141">
        <f t="shared" si="56"/>
        <v>9413</v>
      </c>
      <c r="DG41" s="141">
        <f t="shared" si="57"/>
        <v>34503</v>
      </c>
      <c r="DH41" s="141">
        <f t="shared" si="58"/>
        <v>0</v>
      </c>
      <c r="DI41" s="141">
        <f t="shared" si="59"/>
        <v>27309</v>
      </c>
      <c r="DJ41" s="141">
        <f t="shared" si="60"/>
        <v>211201</v>
      </c>
    </row>
    <row r="42" spans="1:114" ht="12" customHeight="1">
      <c r="A42" s="142" t="s">
        <v>88</v>
      </c>
      <c r="B42" s="140" t="s">
        <v>359</v>
      </c>
      <c r="C42" s="142" t="s">
        <v>397</v>
      </c>
      <c r="D42" s="141">
        <f t="shared" si="6"/>
        <v>161842</v>
      </c>
      <c r="E42" s="141">
        <f t="shared" si="7"/>
        <v>21088</v>
      </c>
      <c r="F42" s="141">
        <v>0</v>
      </c>
      <c r="G42" s="141">
        <v>0</v>
      </c>
      <c r="H42" s="141">
        <v>0</v>
      </c>
      <c r="I42" s="141">
        <v>17051</v>
      </c>
      <c r="J42" s="141"/>
      <c r="K42" s="141">
        <v>4037</v>
      </c>
      <c r="L42" s="141">
        <v>140754</v>
      </c>
      <c r="M42" s="141">
        <f t="shared" si="8"/>
        <v>25666</v>
      </c>
      <c r="N42" s="141">
        <f t="shared" si="9"/>
        <v>0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0</v>
      </c>
      <c r="U42" s="141">
        <v>25666</v>
      </c>
      <c r="V42" s="141">
        <f t="shared" si="10"/>
        <v>187508</v>
      </c>
      <c r="W42" s="141">
        <f t="shared" si="11"/>
        <v>21088</v>
      </c>
      <c r="X42" s="141">
        <f t="shared" si="12"/>
        <v>0</v>
      </c>
      <c r="Y42" s="141">
        <f t="shared" si="13"/>
        <v>0</v>
      </c>
      <c r="Z42" s="141">
        <f t="shared" si="14"/>
        <v>0</v>
      </c>
      <c r="AA42" s="141">
        <f t="shared" si="15"/>
        <v>17051</v>
      </c>
      <c r="AB42" s="141">
        <f t="shared" si="16"/>
        <v>0</v>
      </c>
      <c r="AC42" s="141">
        <f t="shared" si="17"/>
        <v>4037</v>
      </c>
      <c r="AD42" s="141">
        <f t="shared" si="18"/>
        <v>166420</v>
      </c>
      <c r="AE42" s="141">
        <f t="shared" si="19"/>
        <v>14401</v>
      </c>
      <c r="AF42" s="141">
        <f t="shared" si="20"/>
        <v>14401</v>
      </c>
      <c r="AG42" s="141">
        <v>14401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f t="shared" si="21"/>
        <v>122704</v>
      </c>
      <c r="AN42" s="141">
        <f t="shared" si="22"/>
        <v>3546</v>
      </c>
      <c r="AO42" s="141">
        <v>3414</v>
      </c>
      <c r="AP42" s="141">
        <v>132</v>
      </c>
      <c r="AQ42" s="141">
        <v>0</v>
      </c>
      <c r="AR42" s="141">
        <v>0</v>
      </c>
      <c r="AS42" s="141">
        <f t="shared" si="23"/>
        <v>0</v>
      </c>
      <c r="AT42" s="141">
        <v>0</v>
      </c>
      <c r="AU42" s="141">
        <v>0</v>
      </c>
      <c r="AV42" s="141">
        <v>0</v>
      </c>
      <c r="AW42" s="141">
        <v>0</v>
      </c>
      <c r="AX42" s="141">
        <f t="shared" si="24"/>
        <v>119158</v>
      </c>
      <c r="AY42" s="141">
        <v>5972</v>
      </c>
      <c r="AZ42" s="141">
        <v>93373</v>
      </c>
      <c r="BA42" s="141">
        <v>10906</v>
      </c>
      <c r="BB42" s="141">
        <v>8907</v>
      </c>
      <c r="BC42" s="141">
        <v>0</v>
      </c>
      <c r="BD42" s="141">
        <v>0</v>
      </c>
      <c r="BE42" s="141">
        <v>24737</v>
      </c>
      <c r="BF42" s="141">
        <f t="shared" si="25"/>
        <v>161842</v>
      </c>
      <c r="BG42" s="141">
        <f t="shared" si="26"/>
        <v>0</v>
      </c>
      <c r="BH42" s="141">
        <f t="shared" si="27"/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1239</v>
      </c>
      <c r="BO42" s="141">
        <f t="shared" si="28"/>
        <v>0</v>
      </c>
      <c r="BP42" s="141">
        <f t="shared" si="29"/>
        <v>0</v>
      </c>
      <c r="BQ42" s="141">
        <v>0</v>
      </c>
      <c r="BR42" s="141">
        <v>0</v>
      </c>
      <c r="BS42" s="141">
        <v>0</v>
      </c>
      <c r="BT42" s="141">
        <v>0</v>
      </c>
      <c r="BU42" s="141">
        <f t="shared" si="30"/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f t="shared" si="31"/>
        <v>0</v>
      </c>
      <c r="CA42" s="141">
        <v>0</v>
      </c>
      <c r="CB42" s="141">
        <v>0</v>
      </c>
      <c r="CC42" s="141">
        <v>0</v>
      </c>
      <c r="CD42" s="141">
        <v>0</v>
      </c>
      <c r="CE42" s="141">
        <v>24427</v>
      </c>
      <c r="CF42" s="141">
        <v>0</v>
      </c>
      <c r="CG42" s="141">
        <v>0</v>
      </c>
      <c r="CH42" s="141">
        <f t="shared" si="32"/>
        <v>0</v>
      </c>
      <c r="CI42" s="141">
        <f t="shared" si="33"/>
        <v>14401</v>
      </c>
      <c r="CJ42" s="141">
        <f t="shared" si="34"/>
        <v>14401</v>
      </c>
      <c r="CK42" s="141">
        <f t="shared" si="35"/>
        <v>14401</v>
      </c>
      <c r="CL42" s="141">
        <f t="shared" si="36"/>
        <v>0</v>
      </c>
      <c r="CM42" s="141">
        <f t="shared" si="37"/>
        <v>0</v>
      </c>
      <c r="CN42" s="141">
        <f t="shared" si="38"/>
        <v>0</v>
      </c>
      <c r="CO42" s="141">
        <f t="shared" si="39"/>
        <v>0</v>
      </c>
      <c r="CP42" s="141">
        <f t="shared" si="40"/>
        <v>1239</v>
      </c>
      <c r="CQ42" s="141">
        <f t="shared" si="41"/>
        <v>122704</v>
      </c>
      <c r="CR42" s="141">
        <f t="shared" si="42"/>
        <v>3546</v>
      </c>
      <c r="CS42" s="141">
        <f t="shared" si="43"/>
        <v>3414</v>
      </c>
      <c r="CT42" s="141">
        <f t="shared" si="44"/>
        <v>132</v>
      </c>
      <c r="CU42" s="141">
        <f t="shared" si="45"/>
        <v>0</v>
      </c>
      <c r="CV42" s="141">
        <f t="shared" si="46"/>
        <v>0</v>
      </c>
      <c r="CW42" s="141">
        <f t="shared" si="47"/>
        <v>0</v>
      </c>
      <c r="CX42" s="141">
        <f t="shared" si="48"/>
        <v>0</v>
      </c>
      <c r="CY42" s="141">
        <f t="shared" si="49"/>
        <v>0</v>
      </c>
      <c r="CZ42" s="141">
        <f t="shared" si="50"/>
        <v>0</v>
      </c>
      <c r="DA42" s="141">
        <f t="shared" si="51"/>
        <v>0</v>
      </c>
      <c r="DB42" s="141">
        <f t="shared" si="52"/>
        <v>119158</v>
      </c>
      <c r="DC42" s="141">
        <f t="shared" si="53"/>
        <v>5972</v>
      </c>
      <c r="DD42" s="141">
        <f t="shared" si="54"/>
        <v>93373</v>
      </c>
      <c r="DE42" s="141">
        <f t="shared" si="55"/>
        <v>10906</v>
      </c>
      <c r="DF42" s="141">
        <f t="shared" si="56"/>
        <v>8907</v>
      </c>
      <c r="DG42" s="141">
        <f t="shared" si="57"/>
        <v>24427</v>
      </c>
      <c r="DH42" s="141">
        <f t="shared" si="58"/>
        <v>0</v>
      </c>
      <c r="DI42" s="141">
        <f t="shared" si="59"/>
        <v>24737</v>
      </c>
      <c r="DJ42" s="141">
        <f t="shared" si="60"/>
        <v>161842</v>
      </c>
    </row>
    <row r="43" spans="1:114" ht="12" customHeight="1">
      <c r="A43" s="142" t="s">
        <v>88</v>
      </c>
      <c r="B43" s="140" t="s">
        <v>360</v>
      </c>
      <c r="C43" s="142" t="s">
        <v>398</v>
      </c>
      <c r="D43" s="141">
        <f t="shared" si="6"/>
        <v>147375</v>
      </c>
      <c r="E43" s="141">
        <f t="shared" si="7"/>
        <v>0</v>
      </c>
      <c r="F43" s="141">
        <v>0</v>
      </c>
      <c r="G43" s="141">
        <v>0</v>
      </c>
      <c r="H43" s="141">
        <v>0</v>
      </c>
      <c r="I43" s="141">
        <v>0</v>
      </c>
      <c r="J43" s="141"/>
      <c r="K43" s="141">
        <v>0</v>
      </c>
      <c r="L43" s="141">
        <v>147375</v>
      </c>
      <c r="M43" s="141">
        <f t="shared" si="8"/>
        <v>31539</v>
      </c>
      <c r="N43" s="141">
        <f t="shared" si="9"/>
        <v>0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31539</v>
      </c>
      <c r="V43" s="141">
        <f t="shared" si="10"/>
        <v>178914</v>
      </c>
      <c r="W43" s="141">
        <f t="shared" si="11"/>
        <v>0</v>
      </c>
      <c r="X43" s="141">
        <f t="shared" si="12"/>
        <v>0</v>
      </c>
      <c r="Y43" s="141">
        <f t="shared" si="13"/>
        <v>0</v>
      </c>
      <c r="Z43" s="141">
        <f t="shared" si="14"/>
        <v>0</v>
      </c>
      <c r="AA43" s="141">
        <f t="shared" si="15"/>
        <v>0</v>
      </c>
      <c r="AB43" s="141">
        <f t="shared" si="16"/>
        <v>0</v>
      </c>
      <c r="AC43" s="141">
        <f t="shared" si="17"/>
        <v>0</v>
      </c>
      <c r="AD43" s="141">
        <f t="shared" si="18"/>
        <v>178914</v>
      </c>
      <c r="AE43" s="141">
        <f t="shared" si="19"/>
        <v>0</v>
      </c>
      <c r="AF43" s="141">
        <f t="shared" si="20"/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f t="shared" si="21"/>
        <v>0</v>
      </c>
      <c r="AN43" s="141">
        <f t="shared" si="22"/>
        <v>0</v>
      </c>
      <c r="AO43" s="141">
        <v>0</v>
      </c>
      <c r="AP43" s="141">
        <v>0</v>
      </c>
      <c r="AQ43" s="141">
        <v>0</v>
      </c>
      <c r="AR43" s="141">
        <v>0</v>
      </c>
      <c r="AS43" s="141">
        <f t="shared" si="23"/>
        <v>0</v>
      </c>
      <c r="AT43" s="141">
        <v>0</v>
      </c>
      <c r="AU43" s="141">
        <v>0</v>
      </c>
      <c r="AV43" s="141">
        <v>0</v>
      </c>
      <c r="AW43" s="141">
        <v>0</v>
      </c>
      <c r="AX43" s="141">
        <f t="shared" si="24"/>
        <v>0</v>
      </c>
      <c r="AY43" s="141">
        <v>0</v>
      </c>
      <c r="AZ43" s="141">
        <v>0</v>
      </c>
      <c r="BA43" s="141">
        <v>0</v>
      </c>
      <c r="BB43" s="141">
        <v>0</v>
      </c>
      <c r="BC43" s="141">
        <v>147375</v>
      </c>
      <c r="BD43" s="141">
        <v>0</v>
      </c>
      <c r="BE43" s="141">
        <v>0</v>
      </c>
      <c r="BF43" s="141">
        <f t="shared" si="25"/>
        <v>0</v>
      </c>
      <c r="BG43" s="141">
        <f t="shared" si="26"/>
        <v>0</v>
      </c>
      <c r="BH43" s="141">
        <f t="shared" si="27"/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0</v>
      </c>
      <c r="BN43" s="141">
        <v>1517</v>
      </c>
      <c r="BO43" s="141">
        <f t="shared" si="28"/>
        <v>0</v>
      </c>
      <c r="BP43" s="141">
        <f t="shared" si="29"/>
        <v>0</v>
      </c>
      <c r="BQ43" s="141">
        <v>0</v>
      </c>
      <c r="BR43" s="141">
        <v>0</v>
      </c>
      <c r="BS43" s="141">
        <v>0</v>
      </c>
      <c r="BT43" s="141">
        <v>0</v>
      </c>
      <c r="BU43" s="141">
        <f t="shared" si="30"/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f t="shared" si="31"/>
        <v>0</v>
      </c>
      <c r="CA43" s="141">
        <v>0</v>
      </c>
      <c r="CB43" s="141">
        <v>0</v>
      </c>
      <c r="CC43" s="141">
        <v>0</v>
      </c>
      <c r="CD43" s="141">
        <v>0</v>
      </c>
      <c r="CE43" s="141">
        <v>30022</v>
      </c>
      <c r="CF43" s="141">
        <v>0</v>
      </c>
      <c r="CG43" s="141">
        <v>0</v>
      </c>
      <c r="CH43" s="141">
        <f t="shared" si="32"/>
        <v>0</v>
      </c>
      <c r="CI43" s="141">
        <f t="shared" si="33"/>
        <v>0</v>
      </c>
      <c r="CJ43" s="141">
        <f t="shared" si="34"/>
        <v>0</v>
      </c>
      <c r="CK43" s="141">
        <f t="shared" si="35"/>
        <v>0</v>
      </c>
      <c r="CL43" s="141">
        <f t="shared" si="36"/>
        <v>0</v>
      </c>
      <c r="CM43" s="141">
        <f t="shared" si="37"/>
        <v>0</v>
      </c>
      <c r="CN43" s="141">
        <f t="shared" si="38"/>
        <v>0</v>
      </c>
      <c r="CO43" s="141">
        <f t="shared" si="39"/>
        <v>0</v>
      </c>
      <c r="CP43" s="141">
        <f t="shared" si="40"/>
        <v>1517</v>
      </c>
      <c r="CQ43" s="141">
        <f t="shared" si="41"/>
        <v>0</v>
      </c>
      <c r="CR43" s="141">
        <f t="shared" si="42"/>
        <v>0</v>
      </c>
      <c r="CS43" s="141">
        <f t="shared" si="43"/>
        <v>0</v>
      </c>
      <c r="CT43" s="141">
        <f t="shared" si="44"/>
        <v>0</v>
      </c>
      <c r="CU43" s="141">
        <f t="shared" si="45"/>
        <v>0</v>
      </c>
      <c r="CV43" s="141">
        <f t="shared" si="46"/>
        <v>0</v>
      </c>
      <c r="CW43" s="141">
        <f t="shared" si="47"/>
        <v>0</v>
      </c>
      <c r="CX43" s="141">
        <f t="shared" si="48"/>
        <v>0</v>
      </c>
      <c r="CY43" s="141">
        <f t="shared" si="49"/>
        <v>0</v>
      </c>
      <c r="CZ43" s="141">
        <f t="shared" si="50"/>
        <v>0</v>
      </c>
      <c r="DA43" s="141">
        <f t="shared" si="51"/>
        <v>0</v>
      </c>
      <c r="DB43" s="141">
        <f t="shared" si="52"/>
        <v>0</v>
      </c>
      <c r="DC43" s="141">
        <f t="shared" si="53"/>
        <v>0</v>
      </c>
      <c r="DD43" s="141">
        <f t="shared" si="54"/>
        <v>0</v>
      </c>
      <c r="DE43" s="141">
        <f t="shared" si="55"/>
        <v>0</v>
      </c>
      <c r="DF43" s="141">
        <f t="shared" si="56"/>
        <v>0</v>
      </c>
      <c r="DG43" s="141">
        <f t="shared" si="57"/>
        <v>177397</v>
      </c>
      <c r="DH43" s="141">
        <f t="shared" si="58"/>
        <v>0</v>
      </c>
      <c r="DI43" s="141">
        <f t="shared" si="59"/>
        <v>0</v>
      </c>
      <c r="DJ43" s="141">
        <f t="shared" si="60"/>
        <v>0</v>
      </c>
    </row>
    <row r="44" spans="1:114" ht="12" customHeight="1">
      <c r="A44" s="142" t="s">
        <v>88</v>
      </c>
      <c r="B44" s="140" t="s">
        <v>361</v>
      </c>
      <c r="C44" s="142" t="s">
        <v>399</v>
      </c>
      <c r="D44" s="141">
        <f t="shared" si="6"/>
        <v>485200</v>
      </c>
      <c r="E44" s="141">
        <f t="shared" si="7"/>
        <v>14</v>
      </c>
      <c r="F44" s="141">
        <v>0</v>
      </c>
      <c r="G44" s="141">
        <v>0</v>
      </c>
      <c r="H44" s="141">
        <v>0</v>
      </c>
      <c r="I44" s="141">
        <v>0</v>
      </c>
      <c r="J44" s="141"/>
      <c r="K44" s="141">
        <v>14</v>
      </c>
      <c r="L44" s="141">
        <v>485186</v>
      </c>
      <c r="M44" s="141">
        <f t="shared" si="8"/>
        <v>304112</v>
      </c>
      <c r="N44" s="141">
        <f t="shared" si="9"/>
        <v>131724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131724</v>
      </c>
      <c r="U44" s="141">
        <v>172388</v>
      </c>
      <c r="V44" s="141">
        <f t="shared" si="10"/>
        <v>789312</v>
      </c>
      <c r="W44" s="141">
        <f t="shared" si="11"/>
        <v>131738</v>
      </c>
      <c r="X44" s="141">
        <f t="shared" si="12"/>
        <v>0</v>
      </c>
      <c r="Y44" s="141">
        <f t="shared" si="13"/>
        <v>0</v>
      </c>
      <c r="Z44" s="141">
        <f t="shared" si="14"/>
        <v>0</v>
      </c>
      <c r="AA44" s="141">
        <f t="shared" si="15"/>
        <v>0</v>
      </c>
      <c r="AB44" s="141">
        <f t="shared" si="16"/>
        <v>0</v>
      </c>
      <c r="AC44" s="141">
        <f t="shared" si="17"/>
        <v>131738</v>
      </c>
      <c r="AD44" s="141">
        <f t="shared" si="18"/>
        <v>657574</v>
      </c>
      <c r="AE44" s="141">
        <f t="shared" si="19"/>
        <v>0</v>
      </c>
      <c r="AF44" s="141">
        <f t="shared" si="20"/>
        <v>0</v>
      </c>
      <c r="AG44" s="141"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f t="shared" si="21"/>
        <v>0</v>
      </c>
      <c r="AN44" s="141">
        <f t="shared" si="22"/>
        <v>0</v>
      </c>
      <c r="AO44" s="141">
        <v>0</v>
      </c>
      <c r="AP44" s="141">
        <v>0</v>
      </c>
      <c r="AQ44" s="141">
        <v>0</v>
      </c>
      <c r="AR44" s="141">
        <v>0</v>
      </c>
      <c r="AS44" s="141">
        <f t="shared" si="23"/>
        <v>0</v>
      </c>
      <c r="AT44" s="141">
        <v>0</v>
      </c>
      <c r="AU44" s="141">
        <v>0</v>
      </c>
      <c r="AV44" s="141">
        <v>0</v>
      </c>
      <c r="AW44" s="141">
        <v>0</v>
      </c>
      <c r="AX44" s="141">
        <f t="shared" si="24"/>
        <v>0</v>
      </c>
      <c r="AY44" s="141">
        <v>0</v>
      </c>
      <c r="AZ44" s="141">
        <v>0</v>
      </c>
      <c r="BA44" s="141">
        <v>0</v>
      </c>
      <c r="BB44" s="141">
        <v>0</v>
      </c>
      <c r="BC44" s="141">
        <v>473173</v>
      </c>
      <c r="BD44" s="141">
        <v>0</v>
      </c>
      <c r="BE44" s="141">
        <v>12027</v>
      </c>
      <c r="BF44" s="141">
        <f t="shared" si="25"/>
        <v>12027</v>
      </c>
      <c r="BG44" s="141">
        <f t="shared" si="26"/>
        <v>14070</v>
      </c>
      <c r="BH44" s="141">
        <f t="shared" si="27"/>
        <v>14070</v>
      </c>
      <c r="BI44" s="141">
        <v>0</v>
      </c>
      <c r="BJ44" s="141">
        <v>14070</v>
      </c>
      <c r="BK44" s="141">
        <v>0</v>
      </c>
      <c r="BL44" s="141">
        <v>0</v>
      </c>
      <c r="BM44" s="141">
        <v>0</v>
      </c>
      <c r="BN44" s="141">
        <v>0</v>
      </c>
      <c r="BO44" s="141">
        <f t="shared" si="28"/>
        <v>290042</v>
      </c>
      <c r="BP44" s="141">
        <f t="shared" si="29"/>
        <v>10254</v>
      </c>
      <c r="BQ44" s="141">
        <v>10254</v>
      </c>
      <c r="BR44" s="141">
        <v>0</v>
      </c>
      <c r="BS44" s="141">
        <v>0</v>
      </c>
      <c r="BT44" s="141">
        <v>0</v>
      </c>
      <c r="BU44" s="141">
        <f t="shared" si="30"/>
        <v>101491</v>
      </c>
      <c r="BV44" s="141">
        <v>0</v>
      </c>
      <c r="BW44" s="141">
        <v>101306</v>
      </c>
      <c r="BX44" s="141">
        <v>185</v>
      </c>
      <c r="BY44" s="141">
        <v>0</v>
      </c>
      <c r="BZ44" s="141">
        <f t="shared" si="31"/>
        <v>178297</v>
      </c>
      <c r="CA44" s="141">
        <v>0</v>
      </c>
      <c r="CB44" s="141">
        <v>177738</v>
      </c>
      <c r="CC44" s="141">
        <v>0</v>
      </c>
      <c r="CD44" s="141">
        <v>559</v>
      </c>
      <c r="CE44" s="141">
        <v>0</v>
      </c>
      <c r="CF44" s="141">
        <v>0</v>
      </c>
      <c r="CG44" s="141">
        <v>0</v>
      </c>
      <c r="CH44" s="141">
        <f t="shared" si="32"/>
        <v>304112</v>
      </c>
      <c r="CI44" s="141">
        <f t="shared" si="33"/>
        <v>14070</v>
      </c>
      <c r="CJ44" s="141">
        <f t="shared" si="34"/>
        <v>14070</v>
      </c>
      <c r="CK44" s="141">
        <f t="shared" si="35"/>
        <v>0</v>
      </c>
      <c r="CL44" s="141">
        <f t="shared" si="36"/>
        <v>14070</v>
      </c>
      <c r="CM44" s="141">
        <f t="shared" si="37"/>
        <v>0</v>
      </c>
      <c r="CN44" s="141">
        <f t="shared" si="38"/>
        <v>0</v>
      </c>
      <c r="CO44" s="141">
        <f t="shared" si="39"/>
        <v>0</v>
      </c>
      <c r="CP44" s="141">
        <f t="shared" si="40"/>
        <v>0</v>
      </c>
      <c r="CQ44" s="141">
        <f t="shared" si="41"/>
        <v>290042</v>
      </c>
      <c r="CR44" s="141">
        <f t="shared" si="42"/>
        <v>10254</v>
      </c>
      <c r="CS44" s="141">
        <f t="shared" si="43"/>
        <v>10254</v>
      </c>
      <c r="CT44" s="141">
        <f t="shared" si="44"/>
        <v>0</v>
      </c>
      <c r="CU44" s="141">
        <f t="shared" si="45"/>
        <v>0</v>
      </c>
      <c r="CV44" s="141">
        <f t="shared" si="46"/>
        <v>0</v>
      </c>
      <c r="CW44" s="141">
        <f t="shared" si="47"/>
        <v>101491</v>
      </c>
      <c r="CX44" s="141">
        <f t="shared" si="48"/>
        <v>0</v>
      </c>
      <c r="CY44" s="141">
        <f t="shared" si="49"/>
        <v>101306</v>
      </c>
      <c r="CZ44" s="141">
        <f t="shared" si="50"/>
        <v>185</v>
      </c>
      <c r="DA44" s="141">
        <f t="shared" si="51"/>
        <v>0</v>
      </c>
      <c r="DB44" s="141">
        <f t="shared" si="52"/>
        <v>178297</v>
      </c>
      <c r="DC44" s="141">
        <f t="shared" si="53"/>
        <v>0</v>
      </c>
      <c r="DD44" s="141">
        <f t="shared" si="54"/>
        <v>177738</v>
      </c>
      <c r="DE44" s="141">
        <f t="shared" si="55"/>
        <v>0</v>
      </c>
      <c r="DF44" s="141">
        <f t="shared" si="56"/>
        <v>559</v>
      </c>
      <c r="DG44" s="141">
        <f t="shared" si="57"/>
        <v>473173</v>
      </c>
      <c r="DH44" s="141">
        <f t="shared" si="58"/>
        <v>0</v>
      </c>
      <c r="DI44" s="141">
        <f t="shared" si="59"/>
        <v>12027</v>
      </c>
      <c r="DJ44" s="141">
        <f t="shared" si="60"/>
        <v>316139</v>
      </c>
    </row>
    <row r="45" spans="1:114" ht="12" customHeight="1">
      <c r="A45" s="142" t="s">
        <v>88</v>
      </c>
      <c r="B45" s="140" t="s">
        <v>362</v>
      </c>
      <c r="C45" s="142" t="s">
        <v>400</v>
      </c>
      <c r="D45" s="141">
        <f t="shared" si="6"/>
        <v>257780</v>
      </c>
      <c r="E45" s="141">
        <f t="shared" si="7"/>
        <v>0</v>
      </c>
      <c r="F45" s="141">
        <v>0</v>
      </c>
      <c r="G45" s="141">
        <v>0</v>
      </c>
      <c r="H45" s="141">
        <v>0</v>
      </c>
      <c r="I45" s="141">
        <v>0</v>
      </c>
      <c r="J45" s="141"/>
      <c r="K45" s="141">
        <v>0</v>
      </c>
      <c r="L45" s="141">
        <v>257780</v>
      </c>
      <c r="M45" s="141">
        <f t="shared" si="8"/>
        <v>162506</v>
      </c>
      <c r="N45" s="141">
        <f t="shared" si="9"/>
        <v>15517</v>
      </c>
      <c r="O45" s="141">
        <v>0</v>
      </c>
      <c r="P45" s="141">
        <v>0</v>
      </c>
      <c r="Q45" s="141">
        <v>0</v>
      </c>
      <c r="R45" s="141">
        <v>15517</v>
      </c>
      <c r="S45" s="141"/>
      <c r="T45" s="141">
        <v>0</v>
      </c>
      <c r="U45" s="141">
        <v>146989</v>
      </c>
      <c r="V45" s="141">
        <f t="shared" si="10"/>
        <v>420286</v>
      </c>
      <c r="W45" s="141">
        <f t="shared" si="11"/>
        <v>15517</v>
      </c>
      <c r="X45" s="141">
        <f t="shared" si="12"/>
        <v>0</v>
      </c>
      <c r="Y45" s="141">
        <f t="shared" si="13"/>
        <v>0</v>
      </c>
      <c r="Z45" s="141">
        <f t="shared" si="14"/>
        <v>0</v>
      </c>
      <c r="AA45" s="141">
        <f t="shared" si="15"/>
        <v>15517</v>
      </c>
      <c r="AB45" s="141">
        <f t="shared" si="16"/>
        <v>0</v>
      </c>
      <c r="AC45" s="141">
        <f t="shared" si="17"/>
        <v>0</v>
      </c>
      <c r="AD45" s="141">
        <f t="shared" si="18"/>
        <v>404769</v>
      </c>
      <c r="AE45" s="141">
        <f t="shared" si="19"/>
        <v>0</v>
      </c>
      <c r="AF45" s="141">
        <f t="shared" si="20"/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f t="shared" si="21"/>
        <v>63814</v>
      </c>
      <c r="AN45" s="141">
        <f t="shared" si="22"/>
        <v>29972</v>
      </c>
      <c r="AO45" s="141">
        <v>28043</v>
      </c>
      <c r="AP45" s="141">
        <v>1929</v>
      </c>
      <c r="AQ45" s="141">
        <v>0</v>
      </c>
      <c r="AR45" s="141">
        <v>0</v>
      </c>
      <c r="AS45" s="141">
        <f t="shared" si="23"/>
        <v>1929</v>
      </c>
      <c r="AT45" s="141">
        <v>1929</v>
      </c>
      <c r="AU45" s="141">
        <v>0</v>
      </c>
      <c r="AV45" s="141">
        <v>0</v>
      </c>
      <c r="AW45" s="141">
        <v>0</v>
      </c>
      <c r="AX45" s="141">
        <f t="shared" si="24"/>
        <v>31913</v>
      </c>
      <c r="AY45" s="141">
        <v>31913</v>
      </c>
      <c r="AZ45" s="141">
        <v>0</v>
      </c>
      <c r="BA45" s="141">
        <v>0</v>
      </c>
      <c r="BB45" s="141">
        <v>0</v>
      </c>
      <c r="BC45" s="141">
        <v>192803</v>
      </c>
      <c r="BD45" s="141">
        <v>0</v>
      </c>
      <c r="BE45" s="141">
        <v>1163</v>
      </c>
      <c r="BF45" s="141">
        <f t="shared" si="25"/>
        <v>64977</v>
      </c>
      <c r="BG45" s="141">
        <f t="shared" si="26"/>
        <v>6331</v>
      </c>
      <c r="BH45" s="141">
        <f t="shared" si="27"/>
        <v>6331</v>
      </c>
      <c r="BI45" s="141">
        <v>0</v>
      </c>
      <c r="BJ45" s="141">
        <v>6331</v>
      </c>
      <c r="BK45" s="141">
        <v>0</v>
      </c>
      <c r="BL45" s="141">
        <v>0</v>
      </c>
      <c r="BM45" s="141">
        <v>0</v>
      </c>
      <c r="BN45" s="141">
        <v>0</v>
      </c>
      <c r="BO45" s="141">
        <f t="shared" si="28"/>
        <v>156175</v>
      </c>
      <c r="BP45" s="141">
        <f t="shared" si="29"/>
        <v>0</v>
      </c>
      <c r="BQ45" s="141">
        <v>0</v>
      </c>
      <c r="BR45" s="141">
        <v>0</v>
      </c>
      <c r="BS45" s="141">
        <v>0</v>
      </c>
      <c r="BT45" s="141">
        <v>0</v>
      </c>
      <c r="BU45" s="141">
        <f t="shared" si="30"/>
        <v>30782</v>
      </c>
      <c r="BV45" s="141">
        <v>0</v>
      </c>
      <c r="BW45" s="141">
        <v>30782</v>
      </c>
      <c r="BX45" s="141">
        <v>0</v>
      </c>
      <c r="BY45" s="141">
        <v>0</v>
      </c>
      <c r="BZ45" s="141">
        <f t="shared" si="31"/>
        <v>125393</v>
      </c>
      <c r="CA45" s="141">
        <v>0</v>
      </c>
      <c r="CB45" s="141">
        <v>125393</v>
      </c>
      <c r="CC45" s="141">
        <v>0</v>
      </c>
      <c r="CD45" s="141">
        <v>0</v>
      </c>
      <c r="CE45" s="141">
        <v>0</v>
      </c>
      <c r="CF45" s="141">
        <v>0</v>
      </c>
      <c r="CG45" s="141">
        <v>0</v>
      </c>
      <c r="CH45" s="141">
        <f t="shared" si="32"/>
        <v>162506</v>
      </c>
      <c r="CI45" s="141">
        <f t="shared" si="33"/>
        <v>6331</v>
      </c>
      <c r="CJ45" s="141">
        <f t="shared" si="34"/>
        <v>6331</v>
      </c>
      <c r="CK45" s="141">
        <f t="shared" si="35"/>
        <v>0</v>
      </c>
      <c r="CL45" s="141">
        <f t="shared" si="36"/>
        <v>6331</v>
      </c>
      <c r="CM45" s="141">
        <f t="shared" si="37"/>
        <v>0</v>
      </c>
      <c r="CN45" s="141">
        <f t="shared" si="38"/>
        <v>0</v>
      </c>
      <c r="CO45" s="141">
        <f t="shared" si="39"/>
        <v>0</v>
      </c>
      <c r="CP45" s="141">
        <f t="shared" si="40"/>
        <v>0</v>
      </c>
      <c r="CQ45" s="141">
        <f t="shared" si="41"/>
        <v>219989</v>
      </c>
      <c r="CR45" s="141">
        <f t="shared" si="42"/>
        <v>29972</v>
      </c>
      <c r="CS45" s="141">
        <f t="shared" si="43"/>
        <v>28043</v>
      </c>
      <c r="CT45" s="141">
        <f t="shared" si="44"/>
        <v>1929</v>
      </c>
      <c r="CU45" s="141">
        <f t="shared" si="45"/>
        <v>0</v>
      </c>
      <c r="CV45" s="141">
        <f t="shared" si="46"/>
        <v>0</v>
      </c>
      <c r="CW45" s="141">
        <f t="shared" si="47"/>
        <v>32711</v>
      </c>
      <c r="CX45" s="141">
        <f t="shared" si="48"/>
        <v>1929</v>
      </c>
      <c r="CY45" s="141">
        <f t="shared" si="49"/>
        <v>30782</v>
      </c>
      <c r="CZ45" s="141">
        <f t="shared" si="50"/>
        <v>0</v>
      </c>
      <c r="DA45" s="141">
        <f t="shared" si="51"/>
        <v>0</v>
      </c>
      <c r="DB45" s="141">
        <f t="shared" si="52"/>
        <v>157306</v>
      </c>
      <c r="DC45" s="141">
        <f t="shared" si="53"/>
        <v>31913</v>
      </c>
      <c r="DD45" s="141">
        <f t="shared" si="54"/>
        <v>125393</v>
      </c>
      <c r="DE45" s="141">
        <f t="shared" si="55"/>
        <v>0</v>
      </c>
      <c r="DF45" s="141">
        <f t="shared" si="56"/>
        <v>0</v>
      </c>
      <c r="DG45" s="141">
        <f t="shared" si="57"/>
        <v>192803</v>
      </c>
      <c r="DH45" s="141">
        <f t="shared" si="58"/>
        <v>0</v>
      </c>
      <c r="DI45" s="141">
        <f t="shared" si="59"/>
        <v>1163</v>
      </c>
      <c r="DJ45" s="141">
        <f t="shared" si="60"/>
        <v>227483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437</v>
      </c>
      <c r="B7" s="140" t="s">
        <v>435</v>
      </c>
      <c r="C7" s="139" t="s">
        <v>436</v>
      </c>
      <c r="D7" s="141">
        <f aca="true" t="shared" si="0" ref="D7:AI7">SUM(D8:D19)</f>
        <v>1077675</v>
      </c>
      <c r="E7" s="141">
        <f t="shared" si="0"/>
        <v>1048135</v>
      </c>
      <c r="F7" s="141">
        <f t="shared" si="0"/>
        <v>0</v>
      </c>
      <c r="G7" s="141">
        <f t="shared" si="0"/>
        <v>0</v>
      </c>
      <c r="H7" s="141">
        <f t="shared" si="0"/>
        <v>131000</v>
      </c>
      <c r="I7" s="141">
        <f t="shared" si="0"/>
        <v>570030</v>
      </c>
      <c r="J7" s="141">
        <f t="shared" si="0"/>
        <v>2607341</v>
      </c>
      <c r="K7" s="141">
        <f t="shared" si="0"/>
        <v>347105</v>
      </c>
      <c r="L7" s="141">
        <f t="shared" si="0"/>
        <v>29540</v>
      </c>
      <c r="M7" s="141">
        <f t="shared" si="0"/>
        <v>159889</v>
      </c>
      <c r="N7" s="141">
        <f t="shared" si="0"/>
        <v>143993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75744</v>
      </c>
      <c r="S7" s="141">
        <f t="shared" si="0"/>
        <v>1259957</v>
      </c>
      <c r="T7" s="141">
        <f t="shared" si="0"/>
        <v>68249</v>
      </c>
      <c r="U7" s="141">
        <f t="shared" si="0"/>
        <v>15896</v>
      </c>
      <c r="V7" s="141">
        <f t="shared" si="0"/>
        <v>1237564</v>
      </c>
      <c r="W7" s="141">
        <f t="shared" si="0"/>
        <v>1192128</v>
      </c>
      <c r="X7" s="141">
        <f t="shared" si="0"/>
        <v>0</v>
      </c>
      <c r="Y7" s="141">
        <f t="shared" si="0"/>
        <v>0</v>
      </c>
      <c r="Z7" s="141">
        <f t="shared" si="0"/>
        <v>131000</v>
      </c>
      <c r="AA7" s="141">
        <f t="shared" si="0"/>
        <v>645774</v>
      </c>
      <c r="AB7" s="141">
        <f t="shared" si="0"/>
        <v>3867298</v>
      </c>
      <c r="AC7" s="141">
        <f t="shared" si="0"/>
        <v>415354</v>
      </c>
      <c r="AD7" s="141">
        <f t="shared" si="0"/>
        <v>45436</v>
      </c>
      <c r="AE7" s="141">
        <f t="shared" si="0"/>
        <v>263108</v>
      </c>
      <c r="AF7" s="141">
        <f t="shared" si="0"/>
        <v>263108</v>
      </c>
      <c r="AG7" s="141">
        <f t="shared" si="0"/>
        <v>0</v>
      </c>
      <c r="AH7" s="141">
        <f t="shared" si="0"/>
        <v>245225</v>
      </c>
      <c r="AI7" s="141">
        <f t="shared" si="0"/>
        <v>17883</v>
      </c>
      <c r="AJ7" s="141">
        <f aca="true" t="shared" si="1" ref="AJ7:BO7">SUM(AJ8:AJ19)</f>
        <v>0</v>
      </c>
      <c r="AK7" s="141">
        <f t="shared" si="1"/>
        <v>0</v>
      </c>
      <c r="AL7" s="141">
        <f t="shared" si="1"/>
        <v>0</v>
      </c>
      <c r="AM7" s="141">
        <f t="shared" si="1"/>
        <v>3237409</v>
      </c>
      <c r="AN7" s="141">
        <f t="shared" si="1"/>
        <v>541716</v>
      </c>
      <c r="AO7" s="141">
        <f t="shared" si="1"/>
        <v>270079</v>
      </c>
      <c r="AP7" s="141">
        <f t="shared" si="1"/>
        <v>0</v>
      </c>
      <c r="AQ7" s="141">
        <f t="shared" si="1"/>
        <v>254005</v>
      </c>
      <c r="AR7" s="141">
        <f t="shared" si="1"/>
        <v>17632</v>
      </c>
      <c r="AS7" s="141">
        <f t="shared" si="1"/>
        <v>1146207</v>
      </c>
      <c r="AT7" s="141">
        <f t="shared" si="1"/>
        <v>5464</v>
      </c>
      <c r="AU7" s="141">
        <f t="shared" si="1"/>
        <v>1031925</v>
      </c>
      <c r="AV7" s="141">
        <f t="shared" si="1"/>
        <v>108818</v>
      </c>
      <c r="AW7" s="141">
        <f t="shared" si="1"/>
        <v>1093</v>
      </c>
      <c r="AX7" s="141">
        <f t="shared" si="1"/>
        <v>1548393</v>
      </c>
      <c r="AY7" s="141">
        <f t="shared" si="1"/>
        <v>437876</v>
      </c>
      <c r="AZ7" s="141">
        <f t="shared" si="1"/>
        <v>864350</v>
      </c>
      <c r="BA7" s="141">
        <f t="shared" si="1"/>
        <v>241326</v>
      </c>
      <c r="BB7" s="141">
        <f t="shared" si="1"/>
        <v>4841</v>
      </c>
      <c r="BC7" s="141">
        <f t="shared" si="1"/>
        <v>0</v>
      </c>
      <c r="BD7" s="141">
        <f t="shared" si="1"/>
        <v>0</v>
      </c>
      <c r="BE7" s="141">
        <f t="shared" si="1"/>
        <v>184499</v>
      </c>
      <c r="BF7" s="141">
        <f t="shared" si="1"/>
        <v>3685016</v>
      </c>
      <c r="BG7" s="141">
        <f t="shared" si="1"/>
        <v>11961</v>
      </c>
      <c r="BH7" s="141">
        <f t="shared" si="1"/>
        <v>11961</v>
      </c>
      <c r="BI7" s="141">
        <f t="shared" si="1"/>
        <v>0</v>
      </c>
      <c r="BJ7" s="141">
        <f t="shared" si="1"/>
        <v>11961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1403492</v>
      </c>
      <c r="BP7" s="141">
        <f aca="true" t="shared" si="2" ref="BP7:CU7">SUM(BP8:BP19)</f>
        <v>432913</v>
      </c>
      <c r="BQ7" s="141">
        <f t="shared" si="2"/>
        <v>309707</v>
      </c>
      <c r="BR7" s="141">
        <f t="shared" si="2"/>
        <v>0</v>
      </c>
      <c r="BS7" s="141">
        <f t="shared" si="2"/>
        <v>123206</v>
      </c>
      <c r="BT7" s="141">
        <f t="shared" si="2"/>
        <v>0</v>
      </c>
      <c r="BU7" s="141">
        <f t="shared" si="2"/>
        <v>760972</v>
      </c>
      <c r="BV7" s="141">
        <f t="shared" si="2"/>
        <v>1854</v>
      </c>
      <c r="BW7" s="141">
        <f t="shared" si="2"/>
        <v>759030</v>
      </c>
      <c r="BX7" s="141">
        <f t="shared" si="2"/>
        <v>88</v>
      </c>
      <c r="BY7" s="141">
        <f t="shared" si="2"/>
        <v>0</v>
      </c>
      <c r="BZ7" s="141">
        <f t="shared" si="2"/>
        <v>209607</v>
      </c>
      <c r="CA7" s="141">
        <f t="shared" si="2"/>
        <v>38892</v>
      </c>
      <c r="CB7" s="141">
        <f t="shared" si="2"/>
        <v>152517</v>
      </c>
      <c r="CC7" s="141">
        <f t="shared" si="2"/>
        <v>6443</v>
      </c>
      <c r="CD7" s="141">
        <f t="shared" si="2"/>
        <v>11755</v>
      </c>
      <c r="CE7" s="141">
        <f t="shared" si="2"/>
        <v>0</v>
      </c>
      <c r="CF7" s="141">
        <f t="shared" si="2"/>
        <v>0</v>
      </c>
      <c r="CG7" s="141">
        <f t="shared" si="2"/>
        <v>4393</v>
      </c>
      <c r="CH7" s="141">
        <f t="shared" si="2"/>
        <v>1419846</v>
      </c>
      <c r="CI7" s="141">
        <f t="shared" si="2"/>
        <v>275069</v>
      </c>
      <c r="CJ7" s="141">
        <f t="shared" si="2"/>
        <v>275069</v>
      </c>
      <c r="CK7" s="141">
        <f t="shared" si="2"/>
        <v>0</v>
      </c>
      <c r="CL7" s="141">
        <f t="shared" si="2"/>
        <v>257186</v>
      </c>
      <c r="CM7" s="141">
        <f t="shared" si="2"/>
        <v>17883</v>
      </c>
      <c r="CN7" s="141">
        <f t="shared" si="2"/>
        <v>0</v>
      </c>
      <c r="CO7" s="141">
        <f t="shared" si="2"/>
        <v>0</v>
      </c>
      <c r="CP7" s="141">
        <f t="shared" si="2"/>
        <v>0</v>
      </c>
      <c r="CQ7" s="141">
        <f t="shared" si="2"/>
        <v>4640901</v>
      </c>
      <c r="CR7" s="141">
        <f t="shared" si="2"/>
        <v>974629</v>
      </c>
      <c r="CS7" s="141">
        <f t="shared" si="2"/>
        <v>579786</v>
      </c>
      <c r="CT7" s="141">
        <f t="shared" si="2"/>
        <v>0</v>
      </c>
      <c r="CU7" s="141">
        <f t="shared" si="2"/>
        <v>377211</v>
      </c>
      <c r="CV7" s="141">
        <f aca="true" t="shared" si="3" ref="CV7:DJ7">SUM(CV8:CV19)</f>
        <v>17632</v>
      </c>
      <c r="CW7" s="141">
        <f t="shared" si="3"/>
        <v>1907179</v>
      </c>
      <c r="CX7" s="141">
        <f t="shared" si="3"/>
        <v>7318</v>
      </c>
      <c r="CY7" s="141">
        <f t="shared" si="3"/>
        <v>1790955</v>
      </c>
      <c r="CZ7" s="141">
        <f t="shared" si="3"/>
        <v>108906</v>
      </c>
      <c r="DA7" s="141">
        <f t="shared" si="3"/>
        <v>1093</v>
      </c>
      <c r="DB7" s="141">
        <f t="shared" si="3"/>
        <v>1758000</v>
      </c>
      <c r="DC7" s="141">
        <f t="shared" si="3"/>
        <v>476768</v>
      </c>
      <c r="DD7" s="141">
        <f t="shared" si="3"/>
        <v>1016867</v>
      </c>
      <c r="DE7" s="141">
        <f t="shared" si="3"/>
        <v>247769</v>
      </c>
      <c r="DF7" s="141">
        <f t="shared" si="3"/>
        <v>16596</v>
      </c>
      <c r="DG7" s="141">
        <f t="shared" si="3"/>
        <v>0</v>
      </c>
      <c r="DH7" s="141">
        <f t="shared" si="3"/>
        <v>0</v>
      </c>
      <c r="DI7" s="141">
        <f t="shared" si="3"/>
        <v>188892</v>
      </c>
      <c r="DJ7" s="141">
        <f t="shared" si="3"/>
        <v>5104862</v>
      </c>
    </row>
    <row r="8" spans="1:114" ht="12" customHeight="1">
      <c r="A8" s="142" t="s">
        <v>88</v>
      </c>
      <c r="B8" s="140" t="s">
        <v>404</v>
      </c>
      <c r="C8" s="142" t="s">
        <v>416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35489</v>
      </c>
      <c r="N8" s="141">
        <f>SUM(O8:R8)+T8</f>
        <v>35489</v>
      </c>
      <c r="O8" s="141">
        <v>0</v>
      </c>
      <c r="P8" s="141">
        <v>0</v>
      </c>
      <c r="Q8" s="141">
        <v>0</v>
      </c>
      <c r="R8" s="141">
        <v>35489</v>
      </c>
      <c r="S8" s="141">
        <v>219838</v>
      </c>
      <c r="T8" s="141">
        <v>0</v>
      </c>
      <c r="U8" s="141">
        <v>0</v>
      </c>
      <c r="V8" s="141">
        <f aca="true" t="shared" si="4" ref="V8:AD8">+SUM(D8,M8)</f>
        <v>35489</v>
      </c>
      <c r="W8" s="141">
        <f t="shared" si="4"/>
        <v>35489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35489</v>
      </c>
      <c r="AB8" s="141">
        <f t="shared" si="4"/>
        <v>219838</v>
      </c>
      <c r="AC8" s="141">
        <f t="shared" si="4"/>
        <v>0</v>
      </c>
      <c r="AD8" s="141">
        <f t="shared" si="4"/>
        <v>0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255327</v>
      </c>
      <c r="BP8" s="141">
        <f>SUM(BQ8:BT8)</f>
        <v>114744</v>
      </c>
      <c r="BQ8" s="141">
        <v>114744</v>
      </c>
      <c r="BR8" s="141">
        <v>0</v>
      </c>
      <c r="BS8" s="141">
        <v>0</v>
      </c>
      <c r="BT8" s="141">
        <v>0</v>
      </c>
      <c r="BU8" s="141">
        <f>SUM(BV8:BX8)</f>
        <v>131671</v>
      </c>
      <c r="BV8" s="141">
        <v>0</v>
      </c>
      <c r="BW8" s="141">
        <v>131671</v>
      </c>
      <c r="BX8" s="141">
        <v>0</v>
      </c>
      <c r="BY8" s="141">
        <v>0</v>
      </c>
      <c r="BZ8" s="141">
        <f>SUM(CA8:CD8)</f>
        <v>8912</v>
      </c>
      <c r="CA8" s="141">
        <v>0</v>
      </c>
      <c r="CB8" s="141">
        <v>0</v>
      </c>
      <c r="CC8" s="141">
        <v>0</v>
      </c>
      <c r="CD8" s="141">
        <v>8912</v>
      </c>
      <c r="CE8" s="141"/>
      <c r="CF8" s="141">
        <v>0</v>
      </c>
      <c r="CG8" s="141">
        <v>0</v>
      </c>
      <c r="CH8" s="141">
        <f>SUM(BG8,+BO8,+CG8)</f>
        <v>255327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255327</v>
      </c>
      <c r="CR8" s="141">
        <f t="shared" si="5"/>
        <v>114744</v>
      </c>
      <c r="CS8" s="141">
        <f t="shared" si="5"/>
        <v>114744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131671</v>
      </c>
      <c r="CX8" s="141">
        <f t="shared" si="5"/>
        <v>0</v>
      </c>
      <c r="CY8" s="141">
        <f t="shared" si="5"/>
        <v>131671</v>
      </c>
      <c r="CZ8" s="141">
        <f t="shared" si="5"/>
        <v>0</v>
      </c>
      <c r="DA8" s="141">
        <f t="shared" si="5"/>
        <v>0</v>
      </c>
      <c r="DB8" s="141">
        <f t="shared" si="5"/>
        <v>8912</v>
      </c>
      <c r="DC8" s="141">
        <f t="shared" si="5"/>
        <v>0</v>
      </c>
      <c r="DD8" s="141">
        <f t="shared" si="5"/>
        <v>0</v>
      </c>
      <c r="DE8" s="141">
        <f t="shared" si="5"/>
        <v>0</v>
      </c>
      <c r="DF8" s="141">
        <f t="shared" si="5"/>
        <v>8912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255327</v>
      </c>
    </row>
    <row r="9" spans="1:114" ht="12" customHeight="1">
      <c r="A9" s="142" t="s">
        <v>88</v>
      </c>
      <c r="B9" s="140" t="s">
        <v>405</v>
      </c>
      <c r="C9" s="142" t="s">
        <v>417</v>
      </c>
      <c r="D9" s="141">
        <f aca="true" t="shared" si="6" ref="D9:D19">SUM(E9,+L9)</f>
        <v>21537</v>
      </c>
      <c r="E9" s="141">
        <f aca="true" t="shared" si="7" ref="E9:E19">SUM(F9:I9)+K9</f>
        <v>21537</v>
      </c>
      <c r="F9" s="141">
        <v>0</v>
      </c>
      <c r="G9" s="141">
        <v>0</v>
      </c>
      <c r="H9" s="141">
        <v>0</v>
      </c>
      <c r="I9" s="141">
        <v>21537</v>
      </c>
      <c r="J9" s="141">
        <v>111840</v>
      </c>
      <c r="K9" s="141">
        <v>0</v>
      </c>
      <c r="L9" s="141">
        <v>0</v>
      </c>
      <c r="M9" s="141">
        <f aca="true" t="shared" si="8" ref="M9:M19">SUM(N9,+U9)</f>
        <v>0</v>
      </c>
      <c r="N9" s="141">
        <f aca="true" t="shared" si="9" ref="N9:N19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>
        <v>89495</v>
      </c>
      <c r="T9" s="141">
        <v>0</v>
      </c>
      <c r="U9" s="141">
        <v>0</v>
      </c>
      <c r="V9" s="141">
        <f aca="true" t="shared" si="10" ref="V9:V19">+SUM(D9,M9)</f>
        <v>21537</v>
      </c>
      <c r="W9" s="141">
        <f aca="true" t="shared" si="11" ref="W9:W19">+SUM(E9,N9)</f>
        <v>21537</v>
      </c>
      <c r="X9" s="141">
        <f aca="true" t="shared" si="12" ref="X9:X19">+SUM(F9,O9)</f>
        <v>0</v>
      </c>
      <c r="Y9" s="141">
        <f aca="true" t="shared" si="13" ref="Y9:Y19">+SUM(G9,P9)</f>
        <v>0</v>
      </c>
      <c r="Z9" s="141">
        <f aca="true" t="shared" si="14" ref="Z9:Z19">+SUM(H9,Q9)</f>
        <v>0</v>
      </c>
      <c r="AA9" s="141">
        <f aca="true" t="shared" si="15" ref="AA9:AA19">+SUM(I9,R9)</f>
        <v>21537</v>
      </c>
      <c r="AB9" s="141">
        <f aca="true" t="shared" si="16" ref="AB9:AB19">+SUM(J9,S9)</f>
        <v>201335</v>
      </c>
      <c r="AC9" s="141">
        <f aca="true" t="shared" si="17" ref="AC9:AC19">+SUM(K9,T9)</f>
        <v>0</v>
      </c>
      <c r="AD9" s="141">
        <f aca="true" t="shared" si="18" ref="AD9:AD19">+SUM(L9,U9)</f>
        <v>0</v>
      </c>
      <c r="AE9" s="141">
        <f aca="true" t="shared" si="19" ref="AE9:AE19">SUM(AF9,+AK9)</f>
        <v>16069</v>
      </c>
      <c r="AF9" s="141">
        <f aca="true" t="shared" si="20" ref="AF9:AF19">SUM(AG9:AJ9)</f>
        <v>16069</v>
      </c>
      <c r="AG9" s="141">
        <v>0</v>
      </c>
      <c r="AH9" s="141">
        <v>14871</v>
      </c>
      <c r="AI9" s="141">
        <v>1198</v>
      </c>
      <c r="AJ9" s="141">
        <v>0</v>
      </c>
      <c r="AK9" s="141">
        <v>0</v>
      </c>
      <c r="AL9" s="141"/>
      <c r="AM9" s="141">
        <f aca="true" t="shared" si="21" ref="AM9:AM19">SUM(AN9,AS9,AW9,AX9,BD9)</f>
        <v>117308</v>
      </c>
      <c r="AN9" s="141">
        <f aca="true" t="shared" si="22" ref="AN9:AN19">SUM(AO9:AR9)</f>
        <v>58097</v>
      </c>
      <c r="AO9" s="141">
        <v>18086</v>
      </c>
      <c r="AP9" s="141">
        <v>0</v>
      </c>
      <c r="AQ9" s="141">
        <v>34797</v>
      </c>
      <c r="AR9" s="141">
        <v>5214</v>
      </c>
      <c r="AS9" s="141">
        <f aca="true" t="shared" si="23" ref="AS9:AS19">SUM(AT9:AV9)</f>
        <v>31876</v>
      </c>
      <c r="AT9" s="141">
        <v>0</v>
      </c>
      <c r="AU9" s="141">
        <v>23670</v>
      </c>
      <c r="AV9" s="141">
        <v>8206</v>
      </c>
      <c r="AW9" s="141">
        <v>0</v>
      </c>
      <c r="AX9" s="141">
        <f aca="true" t="shared" si="24" ref="AX9:AX19">SUM(AY9:BB9)</f>
        <v>27335</v>
      </c>
      <c r="AY9" s="141">
        <v>16814</v>
      </c>
      <c r="AZ9" s="141">
        <v>8066</v>
      </c>
      <c r="BA9" s="141">
        <v>2455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9">SUM(AE9,+AM9,+BE9)</f>
        <v>133377</v>
      </c>
      <c r="BG9" s="141">
        <f aca="true" t="shared" si="26" ref="BG9:BG19">SUM(BH9,+BM9)</f>
        <v>1639</v>
      </c>
      <c r="BH9" s="141">
        <f aca="true" t="shared" si="27" ref="BH9:BH19">SUM(BI9:BL9)</f>
        <v>1639</v>
      </c>
      <c r="BI9" s="141">
        <v>0</v>
      </c>
      <c r="BJ9" s="141">
        <v>1639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9">SUM(BP9,BU9,BY9,BZ9,CF9)</f>
        <v>87856</v>
      </c>
      <c r="BP9" s="141">
        <f aca="true" t="shared" si="29" ref="BP9:BP19">SUM(BQ9:BT9)</f>
        <v>30510</v>
      </c>
      <c r="BQ9" s="141">
        <v>9043</v>
      </c>
      <c r="BR9" s="141">
        <v>0</v>
      </c>
      <c r="BS9" s="141">
        <v>21467</v>
      </c>
      <c r="BT9" s="141">
        <v>0</v>
      </c>
      <c r="BU9" s="141">
        <f aca="true" t="shared" si="30" ref="BU9:BU19">SUM(BV9:BX9)</f>
        <v>31537</v>
      </c>
      <c r="BV9" s="141">
        <v>0</v>
      </c>
      <c r="BW9" s="141">
        <v>31537</v>
      </c>
      <c r="BX9" s="141">
        <v>0</v>
      </c>
      <c r="BY9" s="141">
        <v>0</v>
      </c>
      <c r="BZ9" s="141">
        <f aca="true" t="shared" si="31" ref="BZ9:BZ19">SUM(CA9:CD9)</f>
        <v>25809</v>
      </c>
      <c r="CA9" s="141">
        <v>0</v>
      </c>
      <c r="CB9" s="141">
        <v>25809</v>
      </c>
      <c r="CC9" s="141">
        <v>0</v>
      </c>
      <c r="CD9" s="141">
        <v>0</v>
      </c>
      <c r="CE9" s="141"/>
      <c r="CF9" s="141">
        <v>0</v>
      </c>
      <c r="CG9" s="141">
        <v>0</v>
      </c>
      <c r="CH9" s="141">
        <f aca="true" t="shared" si="32" ref="CH9:CH19">SUM(BG9,+BO9,+CG9)</f>
        <v>89495</v>
      </c>
      <c r="CI9" s="141">
        <f aca="true" t="shared" si="33" ref="CI9:CI19">SUM(AE9,+BG9)</f>
        <v>17708</v>
      </c>
      <c r="CJ9" s="141">
        <f aca="true" t="shared" si="34" ref="CJ9:CJ19">SUM(AF9,+BH9)</f>
        <v>17708</v>
      </c>
      <c r="CK9" s="141">
        <f aca="true" t="shared" si="35" ref="CK9:CK19">SUM(AG9,+BI9)</f>
        <v>0</v>
      </c>
      <c r="CL9" s="141">
        <f aca="true" t="shared" si="36" ref="CL9:CL19">SUM(AH9,+BJ9)</f>
        <v>16510</v>
      </c>
      <c r="CM9" s="141">
        <f aca="true" t="shared" si="37" ref="CM9:CM19">SUM(AI9,+BK9)</f>
        <v>1198</v>
      </c>
      <c r="CN9" s="141">
        <f aca="true" t="shared" si="38" ref="CN9:CN19">SUM(AJ9,+BL9)</f>
        <v>0</v>
      </c>
      <c r="CO9" s="141">
        <f aca="true" t="shared" si="39" ref="CO9:CO19">SUM(AK9,+BM9)</f>
        <v>0</v>
      </c>
      <c r="CP9" s="141">
        <f aca="true" t="shared" si="40" ref="CP9:CP19">SUM(AL9,+BN9)</f>
        <v>0</v>
      </c>
      <c r="CQ9" s="141">
        <f aca="true" t="shared" si="41" ref="CQ9:CQ19">SUM(AM9,+BO9)</f>
        <v>205164</v>
      </c>
      <c r="CR9" s="141">
        <f aca="true" t="shared" si="42" ref="CR9:CR19">SUM(AN9,+BP9)</f>
        <v>88607</v>
      </c>
      <c r="CS9" s="141">
        <f aca="true" t="shared" si="43" ref="CS9:CS19">SUM(AO9,+BQ9)</f>
        <v>27129</v>
      </c>
      <c r="CT9" s="141">
        <f aca="true" t="shared" si="44" ref="CT9:CT19">SUM(AP9,+BR9)</f>
        <v>0</v>
      </c>
      <c r="CU9" s="141">
        <f aca="true" t="shared" si="45" ref="CU9:CU19">SUM(AQ9,+BS9)</f>
        <v>56264</v>
      </c>
      <c r="CV9" s="141">
        <f aca="true" t="shared" si="46" ref="CV9:CV19">SUM(AR9,+BT9)</f>
        <v>5214</v>
      </c>
      <c r="CW9" s="141">
        <f aca="true" t="shared" si="47" ref="CW9:CW19">SUM(AS9,+BU9)</f>
        <v>63413</v>
      </c>
      <c r="CX9" s="141">
        <f aca="true" t="shared" si="48" ref="CX9:CX19">SUM(AT9,+BV9)</f>
        <v>0</v>
      </c>
      <c r="CY9" s="141">
        <f aca="true" t="shared" si="49" ref="CY9:CY19">SUM(AU9,+BW9)</f>
        <v>55207</v>
      </c>
      <c r="CZ9" s="141">
        <f aca="true" t="shared" si="50" ref="CZ9:CZ19">SUM(AV9,+BX9)</f>
        <v>8206</v>
      </c>
      <c r="DA9" s="141">
        <f aca="true" t="shared" si="51" ref="DA9:DA19">SUM(AW9,+BY9)</f>
        <v>0</v>
      </c>
      <c r="DB9" s="141">
        <f aca="true" t="shared" si="52" ref="DB9:DB19">SUM(AX9,+BZ9)</f>
        <v>53144</v>
      </c>
      <c r="DC9" s="141">
        <f aca="true" t="shared" si="53" ref="DC9:DC19">SUM(AY9,+CA9)</f>
        <v>16814</v>
      </c>
      <c r="DD9" s="141">
        <f aca="true" t="shared" si="54" ref="DD9:DD19">SUM(AZ9,+CB9)</f>
        <v>33875</v>
      </c>
      <c r="DE9" s="141">
        <f aca="true" t="shared" si="55" ref="DE9:DE19">SUM(BA9,+CC9)</f>
        <v>2455</v>
      </c>
      <c r="DF9" s="141">
        <f aca="true" t="shared" si="56" ref="DF9:DF19">SUM(BB9,+CD9)</f>
        <v>0</v>
      </c>
      <c r="DG9" s="141">
        <f aca="true" t="shared" si="57" ref="DG9:DG19">SUM(BC9,+CE9)</f>
        <v>0</v>
      </c>
      <c r="DH9" s="141">
        <f aca="true" t="shared" si="58" ref="DH9:DH19">SUM(BD9,+CF9)</f>
        <v>0</v>
      </c>
      <c r="DI9" s="141">
        <f aca="true" t="shared" si="59" ref="DI9:DI19">SUM(BE9,+CG9)</f>
        <v>0</v>
      </c>
      <c r="DJ9" s="141">
        <f aca="true" t="shared" si="60" ref="DJ9:DJ19">SUM(BF9,+CH9)</f>
        <v>222872</v>
      </c>
    </row>
    <row r="10" spans="1:114" ht="12" customHeight="1">
      <c r="A10" s="142" t="s">
        <v>88</v>
      </c>
      <c r="B10" s="140" t="s">
        <v>406</v>
      </c>
      <c r="C10" s="142" t="s">
        <v>418</v>
      </c>
      <c r="D10" s="141">
        <f t="shared" si="6"/>
        <v>0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f t="shared" si="8"/>
        <v>45717</v>
      </c>
      <c r="N10" s="141">
        <f t="shared" si="9"/>
        <v>45717</v>
      </c>
      <c r="O10" s="141">
        <v>0</v>
      </c>
      <c r="P10" s="141">
        <v>0</v>
      </c>
      <c r="Q10" s="141">
        <v>0</v>
      </c>
      <c r="R10" s="141">
        <v>38923</v>
      </c>
      <c r="S10" s="141">
        <v>214241</v>
      </c>
      <c r="T10" s="141">
        <v>6794</v>
      </c>
      <c r="U10" s="141">
        <v>0</v>
      </c>
      <c r="V10" s="141">
        <f t="shared" si="10"/>
        <v>45717</v>
      </c>
      <c r="W10" s="141">
        <f t="shared" si="11"/>
        <v>45717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38923</v>
      </c>
      <c r="AB10" s="141">
        <f t="shared" si="16"/>
        <v>214241</v>
      </c>
      <c r="AC10" s="141">
        <f t="shared" si="17"/>
        <v>6794</v>
      </c>
      <c r="AD10" s="141">
        <f t="shared" si="18"/>
        <v>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/>
      <c r="BD10" s="141">
        <v>0</v>
      </c>
      <c r="BE10" s="141">
        <v>0</v>
      </c>
      <c r="BF10" s="141">
        <f t="shared" si="25"/>
        <v>0</v>
      </c>
      <c r="BG10" s="141">
        <f t="shared" si="26"/>
        <v>10322</v>
      </c>
      <c r="BH10" s="141">
        <f t="shared" si="27"/>
        <v>10322</v>
      </c>
      <c r="BI10" s="141">
        <v>0</v>
      </c>
      <c r="BJ10" s="141">
        <v>10322</v>
      </c>
      <c r="BK10" s="141">
        <v>0</v>
      </c>
      <c r="BL10" s="141">
        <v>0</v>
      </c>
      <c r="BM10" s="141">
        <v>0</v>
      </c>
      <c r="BN10" s="141"/>
      <c r="BO10" s="141">
        <f t="shared" si="28"/>
        <v>249636</v>
      </c>
      <c r="BP10" s="141">
        <f t="shared" si="29"/>
        <v>60516</v>
      </c>
      <c r="BQ10" s="141">
        <v>32602</v>
      </c>
      <c r="BR10" s="141">
        <v>0</v>
      </c>
      <c r="BS10" s="141">
        <v>27914</v>
      </c>
      <c r="BT10" s="141">
        <v>0</v>
      </c>
      <c r="BU10" s="141">
        <f t="shared" si="30"/>
        <v>147962</v>
      </c>
      <c r="BV10" s="141">
        <v>1854</v>
      </c>
      <c r="BW10" s="141">
        <v>146108</v>
      </c>
      <c r="BX10" s="141">
        <v>0</v>
      </c>
      <c r="BY10" s="141">
        <v>0</v>
      </c>
      <c r="BZ10" s="141">
        <f t="shared" si="31"/>
        <v>41158</v>
      </c>
      <c r="CA10" s="141">
        <v>38892</v>
      </c>
      <c r="CB10" s="141">
        <v>2266</v>
      </c>
      <c r="CC10" s="141">
        <v>0</v>
      </c>
      <c r="CD10" s="141">
        <v>0</v>
      </c>
      <c r="CE10" s="141"/>
      <c r="CF10" s="141">
        <v>0</v>
      </c>
      <c r="CG10" s="141">
        <v>0</v>
      </c>
      <c r="CH10" s="141">
        <f t="shared" si="32"/>
        <v>259958</v>
      </c>
      <c r="CI10" s="141">
        <f t="shared" si="33"/>
        <v>10322</v>
      </c>
      <c r="CJ10" s="141">
        <f t="shared" si="34"/>
        <v>10322</v>
      </c>
      <c r="CK10" s="141">
        <f t="shared" si="35"/>
        <v>0</v>
      </c>
      <c r="CL10" s="141">
        <f t="shared" si="36"/>
        <v>10322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249636</v>
      </c>
      <c r="CR10" s="141">
        <f t="shared" si="42"/>
        <v>60516</v>
      </c>
      <c r="CS10" s="141">
        <f t="shared" si="43"/>
        <v>32602</v>
      </c>
      <c r="CT10" s="141">
        <f t="shared" si="44"/>
        <v>0</v>
      </c>
      <c r="CU10" s="141">
        <f t="shared" si="45"/>
        <v>27914</v>
      </c>
      <c r="CV10" s="141">
        <f t="shared" si="46"/>
        <v>0</v>
      </c>
      <c r="CW10" s="141">
        <f t="shared" si="47"/>
        <v>147962</v>
      </c>
      <c r="CX10" s="141">
        <f t="shared" si="48"/>
        <v>1854</v>
      </c>
      <c r="CY10" s="141">
        <f t="shared" si="49"/>
        <v>146108</v>
      </c>
      <c r="CZ10" s="141">
        <f t="shared" si="50"/>
        <v>0</v>
      </c>
      <c r="DA10" s="141">
        <f t="shared" si="51"/>
        <v>0</v>
      </c>
      <c r="DB10" s="141">
        <f t="shared" si="52"/>
        <v>41158</v>
      </c>
      <c r="DC10" s="141">
        <f t="shared" si="53"/>
        <v>38892</v>
      </c>
      <c r="DD10" s="141">
        <f t="shared" si="54"/>
        <v>2266</v>
      </c>
      <c r="DE10" s="141">
        <f t="shared" si="55"/>
        <v>0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259958</v>
      </c>
    </row>
    <row r="11" spans="1:114" ht="12" customHeight="1">
      <c r="A11" s="142" t="s">
        <v>88</v>
      </c>
      <c r="B11" s="140" t="s">
        <v>407</v>
      </c>
      <c r="C11" s="142" t="s">
        <v>419</v>
      </c>
      <c r="D11" s="141">
        <f t="shared" si="6"/>
        <v>123536</v>
      </c>
      <c r="E11" s="141">
        <f t="shared" si="7"/>
        <v>93996</v>
      </c>
      <c r="F11" s="141">
        <v>0</v>
      </c>
      <c r="G11" s="141">
        <v>0</v>
      </c>
      <c r="H11" s="141">
        <v>0</v>
      </c>
      <c r="I11" s="141">
        <v>77737</v>
      </c>
      <c r="J11" s="141">
        <v>269653</v>
      </c>
      <c r="K11" s="141">
        <v>16259</v>
      </c>
      <c r="L11" s="141">
        <v>29540</v>
      </c>
      <c r="M11" s="141">
        <f t="shared" si="8"/>
        <v>20547</v>
      </c>
      <c r="N11" s="141">
        <f t="shared" si="9"/>
        <v>8096</v>
      </c>
      <c r="O11" s="141">
        <v>0</v>
      </c>
      <c r="P11" s="141">
        <v>0</v>
      </c>
      <c r="Q11" s="141">
        <v>0</v>
      </c>
      <c r="R11" s="141">
        <v>1242</v>
      </c>
      <c r="S11" s="141">
        <v>110296</v>
      </c>
      <c r="T11" s="141">
        <v>6854</v>
      </c>
      <c r="U11" s="141">
        <v>12451</v>
      </c>
      <c r="V11" s="141">
        <f t="shared" si="10"/>
        <v>144083</v>
      </c>
      <c r="W11" s="141">
        <f t="shared" si="11"/>
        <v>102092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78979</v>
      </c>
      <c r="AB11" s="141">
        <f t="shared" si="16"/>
        <v>379949</v>
      </c>
      <c r="AC11" s="141">
        <f t="shared" si="17"/>
        <v>23113</v>
      </c>
      <c r="AD11" s="141">
        <f t="shared" si="18"/>
        <v>41991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366831</v>
      </c>
      <c r="AN11" s="141">
        <f t="shared" si="22"/>
        <v>95964</v>
      </c>
      <c r="AO11" s="141">
        <v>37426</v>
      </c>
      <c r="AP11" s="141">
        <v>0</v>
      </c>
      <c r="AQ11" s="141">
        <v>58538</v>
      </c>
      <c r="AR11" s="141">
        <v>0</v>
      </c>
      <c r="AS11" s="141">
        <f t="shared" si="23"/>
        <v>116538</v>
      </c>
      <c r="AT11" s="141">
        <v>0</v>
      </c>
      <c r="AU11" s="141">
        <v>113679</v>
      </c>
      <c r="AV11" s="141">
        <v>2859</v>
      </c>
      <c r="AW11" s="141">
        <v>0</v>
      </c>
      <c r="AX11" s="141">
        <f t="shared" si="24"/>
        <v>154329</v>
      </c>
      <c r="AY11" s="141">
        <v>110827</v>
      </c>
      <c r="AZ11" s="141">
        <v>38661</v>
      </c>
      <c r="BA11" s="141">
        <v>0</v>
      </c>
      <c r="BB11" s="141">
        <v>4841</v>
      </c>
      <c r="BC11" s="141"/>
      <c r="BD11" s="141">
        <v>0</v>
      </c>
      <c r="BE11" s="141">
        <v>26358</v>
      </c>
      <c r="BF11" s="141">
        <f t="shared" si="25"/>
        <v>393189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128793</v>
      </c>
      <c r="BP11" s="141">
        <f t="shared" si="29"/>
        <v>39017</v>
      </c>
      <c r="BQ11" s="141">
        <v>15607</v>
      </c>
      <c r="BR11" s="141">
        <v>0</v>
      </c>
      <c r="BS11" s="141">
        <v>23410</v>
      </c>
      <c r="BT11" s="141">
        <v>0</v>
      </c>
      <c r="BU11" s="141">
        <f t="shared" si="30"/>
        <v>51840</v>
      </c>
      <c r="BV11" s="141">
        <v>0</v>
      </c>
      <c r="BW11" s="141">
        <v>51752</v>
      </c>
      <c r="BX11" s="141">
        <v>88</v>
      </c>
      <c r="BY11" s="141">
        <v>0</v>
      </c>
      <c r="BZ11" s="141">
        <f t="shared" si="31"/>
        <v>37936</v>
      </c>
      <c r="CA11" s="141">
        <v>0</v>
      </c>
      <c r="CB11" s="141">
        <v>37936</v>
      </c>
      <c r="CC11" s="141">
        <v>0</v>
      </c>
      <c r="CD11" s="141">
        <v>0</v>
      </c>
      <c r="CE11" s="141"/>
      <c r="CF11" s="141">
        <v>0</v>
      </c>
      <c r="CG11" s="141">
        <v>2050</v>
      </c>
      <c r="CH11" s="141">
        <f t="shared" si="32"/>
        <v>130843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495624</v>
      </c>
      <c r="CR11" s="141">
        <f t="shared" si="42"/>
        <v>134981</v>
      </c>
      <c r="CS11" s="141">
        <f t="shared" si="43"/>
        <v>53033</v>
      </c>
      <c r="CT11" s="141">
        <f t="shared" si="44"/>
        <v>0</v>
      </c>
      <c r="CU11" s="141">
        <f t="shared" si="45"/>
        <v>81948</v>
      </c>
      <c r="CV11" s="141">
        <f t="shared" si="46"/>
        <v>0</v>
      </c>
      <c r="CW11" s="141">
        <f t="shared" si="47"/>
        <v>168378</v>
      </c>
      <c r="CX11" s="141">
        <f t="shared" si="48"/>
        <v>0</v>
      </c>
      <c r="CY11" s="141">
        <f t="shared" si="49"/>
        <v>165431</v>
      </c>
      <c r="CZ11" s="141">
        <f t="shared" si="50"/>
        <v>2947</v>
      </c>
      <c r="DA11" s="141">
        <f t="shared" si="51"/>
        <v>0</v>
      </c>
      <c r="DB11" s="141">
        <f t="shared" si="52"/>
        <v>192265</v>
      </c>
      <c r="DC11" s="141">
        <f t="shared" si="53"/>
        <v>110827</v>
      </c>
      <c r="DD11" s="141">
        <f t="shared" si="54"/>
        <v>76597</v>
      </c>
      <c r="DE11" s="141">
        <f t="shared" si="55"/>
        <v>0</v>
      </c>
      <c r="DF11" s="141">
        <f t="shared" si="56"/>
        <v>4841</v>
      </c>
      <c r="DG11" s="141">
        <f t="shared" si="57"/>
        <v>0</v>
      </c>
      <c r="DH11" s="141">
        <f t="shared" si="58"/>
        <v>0</v>
      </c>
      <c r="DI11" s="141">
        <f t="shared" si="59"/>
        <v>28408</v>
      </c>
      <c r="DJ11" s="141">
        <f t="shared" si="60"/>
        <v>524032</v>
      </c>
    </row>
    <row r="12" spans="1:114" ht="12" customHeight="1">
      <c r="A12" s="142" t="s">
        <v>88</v>
      </c>
      <c r="B12" s="140" t="s">
        <v>408</v>
      </c>
      <c r="C12" s="142" t="s">
        <v>420</v>
      </c>
      <c r="D12" s="141">
        <f t="shared" si="6"/>
        <v>0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f t="shared" si="8"/>
        <v>3505</v>
      </c>
      <c r="N12" s="141">
        <f t="shared" si="9"/>
        <v>60</v>
      </c>
      <c r="O12" s="141">
        <v>0</v>
      </c>
      <c r="P12" s="141">
        <v>0</v>
      </c>
      <c r="Q12" s="141">
        <v>0</v>
      </c>
      <c r="R12" s="141">
        <v>60</v>
      </c>
      <c r="S12" s="141">
        <v>109489</v>
      </c>
      <c r="T12" s="141">
        <v>0</v>
      </c>
      <c r="U12" s="141">
        <v>3445</v>
      </c>
      <c r="V12" s="141">
        <f t="shared" si="10"/>
        <v>3505</v>
      </c>
      <c r="W12" s="141">
        <f t="shared" si="11"/>
        <v>60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60</v>
      </c>
      <c r="AB12" s="141">
        <f t="shared" si="16"/>
        <v>109489</v>
      </c>
      <c r="AC12" s="141">
        <f t="shared" si="17"/>
        <v>0</v>
      </c>
      <c r="AD12" s="141">
        <f t="shared" si="18"/>
        <v>3445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0</v>
      </c>
      <c r="AN12" s="141">
        <f t="shared" si="22"/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25"/>
        <v>0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112994</v>
      </c>
      <c r="BP12" s="141">
        <f t="shared" si="29"/>
        <v>48885</v>
      </c>
      <c r="BQ12" s="141">
        <v>22764</v>
      </c>
      <c r="BR12" s="141">
        <v>0</v>
      </c>
      <c r="BS12" s="141">
        <v>26121</v>
      </c>
      <c r="BT12" s="141">
        <v>0</v>
      </c>
      <c r="BU12" s="141">
        <f t="shared" si="30"/>
        <v>61266</v>
      </c>
      <c r="BV12" s="141">
        <v>0</v>
      </c>
      <c r="BW12" s="141">
        <v>61266</v>
      </c>
      <c r="BX12" s="141">
        <v>0</v>
      </c>
      <c r="BY12" s="141">
        <v>0</v>
      </c>
      <c r="BZ12" s="141">
        <f t="shared" si="31"/>
        <v>2843</v>
      </c>
      <c r="CA12" s="141">
        <v>0</v>
      </c>
      <c r="CB12" s="141">
        <v>0</v>
      </c>
      <c r="CC12" s="141">
        <v>0</v>
      </c>
      <c r="CD12" s="141">
        <v>2843</v>
      </c>
      <c r="CE12" s="141"/>
      <c r="CF12" s="141">
        <v>0</v>
      </c>
      <c r="CG12" s="141">
        <v>0</v>
      </c>
      <c r="CH12" s="141">
        <f t="shared" si="32"/>
        <v>112994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112994</v>
      </c>
      <c r="CR12" s="141">
        <f t="shared" si="42"/>
        <v>48885</v>
      </c>
      <c r="CS12" s="141">
        <f t="shared" si="43"/>
        <v>22764</v>
      </c>
      <c r="CT12" s="141">
        <f t="shared" si="44"/>
        <v>0</v>
      </c>
      <c r="CU12" s="141">
        <f t="shared" si="45"/>
        <v>26121</v>
      </c>
      <c r="CV12" s="141">
        <f t="shared" si="46"/>
        <v>0</v>
      </c>
      <c r="CW12" s="141">
        <f t="shared" si="47"/>
        <v>61266</v>
      </c>
      <c r="CX12" s="141">
        <f t="shared" si="48"/>
        <v>0</v>
      </c>
      <c r="CY12" s="141">
        <f t="shared" si="49"/>
        <v>61266</v>
      </c>
      <c r="CZ12" s="141">
        <f t="shared" si="50"/>
        <v>0</v>
      </c>
      <c r="DA12" s="141">
        <f t="shared" si="51"/>
        <v>0</v>
      </c>
      <c r="DB12" s="141">
        <f t="shared" si="52"/>
        <v>2843</v>
      </c>
      <c r="DC12" s="141">
        <f t="shared" si="53"/>
        <v>0</v>
      </c>
      <c r="DD12" s="141">
        <f t="shared" si="54"/>
        <v>0</v>
      </c>
      <c r="DE12" s="141">
        <f t="shared" si="55"/>
        <v>0</v>
      </c>
      <c r="DF12" s="141">
        <f t="shared" si="56"/>
        <v>2843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112994</v>
      </c>
    </row>
    <row r="13" spans="1:114" ht="12" customHeight="1">
      <c r="A13" s="142" t="s">
        <v>88</v>
      </c>
      <c r="B13" s="140" t="s">
        <v>409</v>
      </c>
      <c r="C13" s="142" t="s">
        <v>421</v>
      </c>
      <c r="D13" s="141">
        <f t="shared" si="6"/>
        <v>137930</v>
      </c>
      <c r="E13" s="141">
        <f t="shared" si="7"/>
        <v>137930</v>
      </c>
      <c r="F13" s="141">
        <v>0</v>
      </c>
      <c r="G13" s="141">
        <v>0</v>
      </c>
      <c r="H13" s="141">
        <v>0</v>
      </c>
      <c r="I13" s="141">
        <v>72192</v>
      </c>
      <c r="J13" s="141">
        <v>264274</v>
      </c>
      <c r="K13" s="141">
        <v>65738</v>
      </c>
      <c r="L13" s="141">
        <v>0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137930</v>
      </c>
      <c r="W13" s="141">
        <f t="shared" si="11"/>
        <v>137930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72192</v>
      </c>
      <c r="AB13" s="141">
        <f t="shared" si="16"/>
        <v>264274</v>
      </c>
      <c r="AC13" s="141">
        <f t="shared" si="17"/>
        <v>65738</v>
      </c>
      <c r="AD13" s="141">
        <f t="shared" si="18"/>
        <v>0</v>
      </c>
      <c r="AE13" s="141">
        <f t="shared" si="19"/>
        <v>101472</v>
      </c>
      <c r="AF13" s="141">
        <f t="shared" si="20"/>
        <v>101472</v>
      </c>
      <c r="AG13" s="141">
        <v>0</v>
      </c>
      <c r="AH13" s="141">
        <v>84787</v>
      </c>
      <c r="AI13" s="141">
        <v>16685</v>
      </c>
      <c r="AJ13" s="141">
        <v>0</v>
      </c>
      <c r="AK13" s="141">
        <v>0</v>
      </c>
      <c r="AL13" s="141"/>
      <c r="AM13" s="141">
        <f t="shared" si="21"/>
        <v>235133</v>
      </c>
      <c r="AN13" s="141">
        <f t="shared" si="22"/>
        <v>73341</v>
      </c>
      <c r="AO13" s="141">
        <v>19809</v>
      </c>
      <c r="AP13" s="141">
        <v>0</v>
      </c>
      <c r="AQ13" s="141">
        <v>41114</v>
      </c>
      <c r="AR13" s="141">
        <v>12418</v>
      </c>
      <c r="AS13" s="141">
        <f t="shared" si="23"/>
        <v>38116</v>
      </c>
      <c r="AT13" s="141">
        <v>0</v>
      </c>
      <c r="AU13" s="141">
        <v>33581</v>
      </c>
      <c r="AV13" s="141">
        <v>4535</v>
      </c>
      <c r="AW13" s="141">
        <v>1093</v>
      </c>
      <c r="AX13" s="141">
        <f t="shared" si="24"/>
        <v>122583</v>
      </c>
      <c r="AY13" s="141">
        <v>82768</v>
      </c>
      <c r="AZ13" s="141">
        <v>37201</v>
      </c>
      <c r="BA13" s="141">
        <v>2614</v>
      </c>
      <c r="BB13" s="141">
        <v>0</v>
      </c>
      <c r="BC13" s="141"/>
      <c r="BD13" s="141">
        <v>0</v>
      </c>
      <c r="BE13" s="141">
        <v>65599</v>
      </c>
      <c r="BF13" s="141">
        <f t="shared" si="25"/>
        <v>402204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0</v>
      </c>
      <c r="CI13" s="141">
        <f t="shared" si="33"/>
        <v>101472</v>
      </c>
      <c r="CJ13" s="141">
        <f t="shared" si="34"/>
        <v>101472</v>
      </c>
      <c r="CK13" s="141">
        <f t="shared" si="35"/>
        <v>0</v>
      </c>
      <c r="CL13" s="141">
        <f t="shared" si="36"/>
        <v>84787</v>
      </c>
      <c r="CM13" s="141">
        <f t="shared" si="37"/>
        <v>16685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235133</v>
      </c>
      <c r="CR13" s="141">
        <f t="shared" si="42"/>
        <v>73341</v>
      </c>
      <c r="CS13" s="141">
        <f t="shared" si="43"/>
        <v>19809</v>
      </c>
      <c r="CT13" s="141">
        <f t="shared" si="44"/>
        <v>0</v>
      </c>
      <c r="CU13" s="141">
        <f t="shared" si="45"/>
        <v>41114</v>
      </c>
      <c r="CV13" s="141">
        <f t="shared" si="46"/>
        <v>12418</v>
      </c>
      <c r="CW13" s="141">
        <f t="shared" si="47"/>
        <v>38116</v>
      </c>
      <c r="CX13" s="141">
        <f t="shared" si="48"/>
        <v>0</v>
      </c>
      <c r="CY13" s="141">
        <f t="shared" si="49"/>
        <v>33581</v>
      </c>
      <c r="CZ13" s="141">
        <f t="shared" si="50"/>
        <v>4535</v>
      </c>
      <c r="DA13" s="141">
        <f t="shared" si="51"/>
        <v>1093</v>
      </c>
      <c r="DB13" s="141">
        <f t="shared" si="52"/>
        <v>122583</v>
      </c>
      <c r="DC13" s="141">
        <f t="shared" si="53"/>
        <v>82768</v>
      </c>
      <c r="DD13" s="141">
        <f t="shared" si="54"/>
        <v>37201</v>
      </c>
      <c r="DE13" s="141">
        <f t="shared" si="55"/>
        <v>2614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65599</v>
      </c>
      <c r="DJ13" s="141">
        <f t="shared" si="60"/>
        <v>402204</v>
      </c>
    </row>
    <row r="14" spans="1:114" ht="12" customHeight="1">
      <c r="A14" s="142" t="s">
        <v>88</v>
      </c>
      <c r="B14" s="140" t="s">
        <v>410</v>
      </c>
      <c r="C14" s="142" t="s">
        <v>422</v>
      </c>
      <c r="D14" s="141">
        <f t="shared" si="6"/>
        <v>384222</v>
      </c>
      <c r="E14" s="141">
        <f t="shared" si="7"/>
        <v>384222</v>
      </c>
      <c r="F14" s="141">
        <v>0</v>
      </c>
      <c r="G14" s="141">
        <v>0</v>
      </c>
      <c r="H14" s="141">
        <v>131000</v>
      </c>
      <c r="I14" s="141">
        <v>197549</v>
      </c>
      <c r="J14" s="141">
        <v>519329</v>
      </c>
      <c r="K14" s="141">
        <v>55673</v>
      </c>
      <c r="L14" s="141">
        <v>0</v>
      </c>
      <c r="M14" s="141">
        <f t="shared" si="8"/>
        <v>1847</v>
      </c>
      <c r="N14" s="141">
        <f t="shared" si="9"/>
        <v>1847</v>
      </c>
      <c r="O14" s="141">
        <v>0</v>
      </c>
      <c r="P14" s="141">
        <v>0</v>
      </c>
      <c r="Q14" s="141">
        <v>0</v>
      </c>
      <c r="R14" s="141">
        <v>6</v>
      </c>
      <c r="S14" s="141">
        <v>129477</v>
      </c>
      <c r="T14" s="141">
        <v>1841</v>
      </c>
      <c r="U14" s="141">
        <v>0</v>
      </c>
      <c r="V14" s="141">
        <f t="shared" si="10"/>
        <v>386069</v>
      </c>
      <c r="W14" s="141">
        <f t="shared" si="11"/>
        <v>386069</v>
      </c>
      <c r="X14" s="141">
        <f t="shared" si="12"/>
        <v>0</v>
      </c>
      <c r="Y14" s="141">
        <f t="shared" si="13"/>
        <v>0</v>
      </c>
      <c r="Z14" s="141">
        <f t="shared" si="14"/>
        <v>131000</v>
      </c>
      <c r="AA14" s="141">
        <f t="shared" si="15"/>
        <v>197555</v>
      </c>
      <c r="AB14" s="141">
        <f t="shared" si="16"/>
        <v>648806</v>
      </c>
      <c r="AC14" s="141">
        <f t="shared" si="17"/>
        <v>57514</v>
      </c>
      <c r="AD14" s="141">
        <f t="shared" si="18"/>
        <v>0</v>
      </c>
      <c r="AE14" s="141">
        <f t="shared" si="19"/>
        <v>145567</v>
      </c>
      <c r="AF14" s="141">
        <f t="shared" si="20"/>
        <v>145567</v>
      </c>
      <c r="AG14" s="141">
        <v>0</v>
      </c>
      <c r="AH14" s="141">
        <v>145567</v>
      </c>
      <c r="AI14" s="141">
        <v>0</v>
      </c>
      <c r="AJ14" s="141">
        <v>0</v>
      </c>
      <c r="AK14" s="141">
        <v>0</v>
      </c>
      <c r="AL14" s="141"/>
      <c r="AM14" s="141">
        <f t="shared" si="21"/>
        <v>699984</v>
      </c>
      <c r="AN14" s="141">
        <f t="shared" si="22"/>
        <v>83306</v>
      </c>
      <c r="AO14" s="141">
        <v>37025</v>
      </c>
      <c r="AP14" s="141">
        <v>0</v>
      </c>
      <c r="AQ14" s="141">
        <v>46281</v>
      </c>
      <c r="AR14" s="141">
        <v>0</v>
      </c>
      <c r="AS14" s="141">
        <f t="shared" si="23"/>
        <v>400506</v>
      </c>
      <c r="AT14" s="141">
        <v>0</v>
      </c>
      <c r="AU14" s="141">
        <v>390686</v>
      </c>
      <c r="AV14" s="141">
        <v>9820</v>
      </c>
      <c r="AW14" s="141">
        <v>0</v>
      </c>
      <c r="AX14" s="141">
        <f t="shared" si="24"/>
        <v>216172</v>
      </c>
      <c r="AY14" s="141">
        <v>0</v>
      </c>
      <c r="AZ14" s="141">
        <v>216172</v>
      </c>
      <c r="BA14" s="141">
        <v>0</v>
      </c>
      <c r="BB14" s="141">
        <v>0</v>
      </c>
      <c r="BC14" s="141"/>
      <c r="BD14" s="141">
        <v>0</v>
      </c>
      <c r="BE14" s="141">
        <v>58000</v>
      </c>
      <c r="BF14" s="141">
        <f t="shared" si="25"/>
        <v>903551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131324</v>
      </c>
      <c r="BP14" s="141">
        <f t="shared" si="29"/>
        <v>20638</v>
      </c>
      <c r="BQ14" s="141">
        <v>20638</v>
      </c>
      <c r="BR14" s="141">
        <v>0</v>
      </c>
      <c r="BS14" s="141">
        <v>0</v>
      </c>
      <c r="BT14" s="141">
        <v>0</v>
      </c>
      <c r="BU14" s="141">
        <f t="shared" si="30"/>
        <v>81305</v>
      </c>
      <c r="BV14" s="141">
        <v>0</v>
      </c>
      <c r="BW14" s="141">
        <v>81305</v>
      </c>
      <c r="BX14" s="141">
        <v>0</v>
      </c>
      <c r="BY14" s="141">
        <v>0</v>
      </c>
      <c r="BZ14" s="141">
        <f t="shared" si="31"/>
        <v>29381</v>
      </c>
      <c r="CA14" s="141">
        <v>0</v>
      </c>
      <c r="CB14" s="141">
        <v>29381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131324</v>
      </c>
      <c r="CI14" s="141">
        <f t="shared" si="33"/>
        <v>145567</v>
      </c>
      <c r="CJ14" s="141">
        <f t="shared" si="34"/>
        <v>145567</v>
      </c>
      <c r="CK14" s="141">
        <f t="shared" si="35"/>
        <v>0</v>
      </c>
      <c r="CL14" s="141">
        <f t="shared" si="36"/>
        <v>145567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831308</v>
      </c>
      <c r="CR14" s="141">
        <f t="shared" si="42"/>
        <v>103944</v>
      </c>
      <c r="CS14" s="141">
        <f t="shared" si="43"/>
        <v>57663</v>
      </c>
      <c r="CT14" s="141">
        <f t="shared" si="44"/>
        <v>0</v>
      </c>
      <c r="CU14" s="141">
        <f t="shared" si="45"/>
        <v>46281</v>
      </c>
      <c r="CV14" s="141">
        <f t="shared" si="46"/>
        <v>0</v>
      </c>
      <c r="CW14" s="141">
        <f t="shared" si="47"/>
        <v>481811</v>
      </c>
      <c r="CX14" s="141">
        <f t="shared" si="48"/>
        <v>0</v>
      </c>
      <c r="CY14" s="141">
        <f t="shared" si="49"/>
        <v>471991</v>
      </c>
      <c r="CZ14" s="141">
        <f t="shared" si="50"/>
        <v>9820</v>
      </c>
      <c r="DA14" s="141">
        <f t="shared" si="51"/>
        <v>0</v>
      </c>
      <c r="DB14" s="141">
        <f t="shared" si="52"/>
        <v>245553</v>
      </c>
      <c r="DC14" s="141">
        <f t="shared" si="53"/>
        <v>0</v>
      </c>
      <c r="DD14" s="141">
        <f t="shared" si="54"/>
        <v>245553</v>
      </c>
      <c r="DE14" s="141">
        <f t="shared" si="55"/>
        <v>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58000</v>
      </c>
      <c r="DJ14" s="141">
        <f t="shared" si="60"/>
        <v>1034875</v>
      </c>
    </row>
    <row r="15" spans="1:114" ht="12" customHeight="1">
      <c r="A15" s="142" t="s">
        <v>88</v>
      </c>
      <c r="B15" s="140" t="s">
        <v>411</v>
      </c>
      <c r="C15" s="142" t="s">
        <v>423</v>
      </c>
      <c r="D15" s="141">
        <f t="shared" si="6"/>
        <v>75193</v>
      </c>
      <c r="E15" s="141">
        <f t="shared" si="7"/>
        <v>75193</v>
      </c>
      <c r="F15" s="141">
        <v>0</v>
      </c>
      <c r="G15" s="141">
        <v>0</v>
      </c>
      <c r="H15" s="141">
        <v>0</v>
      </c>
      <c r="I15" s="141">
        <v>71412</v>
      </c>
      <c r="J15" s="141">
        <v>168806</v>
      </c>
      <c r="K15" s="141">
        <v>3781</v>
      </c>
      <c r="L15" s="141">
        <v>0</v>
      </c>
      <c r="M15" s="141">
        <f t="shared" si="8"/>
        <v>19228</v>
      </c>
      <c r="N15" s="141">
        <f t="shared" si="9"/>
        <v>19228</v>
      </c>
      <c r="O15" s="141">
        <v>0</v>
      </c>
      <c r="P15" s="141">
        <v>0</v>
      </c>
      <c r="Q15" s="141">
        <v>0</v>
      </c>
      <c r="R15" s="141">
        <v>24</v>
      </c>
      <c r="S15" s="141">
        <v>113075</v>
      </c>
      <c r="T15" s="141">
        <v>19204</v>
      </c>
      <c r="U15" s="141">
        <v>0</v>
      </c>
      <c r="V15" s="141">
        <f t="shared" si="10"/>
        <v>94421</v>
      </c>
      <c r="W15" s="141">
        <f t="shared" si="11"/>
        <v>94421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71436</v>
      </c>
      <c r="AB15" s="141">
        <f t="shared" si="16"/>
        <v>281881</v>
      </c>
      <c r="AC15" s="141">
        <f t="shared" si="17"/>
        <v>22985</v>
      </c>
      <c r="AD15" s="141">
        <f t="shared" si="18"/>
        <v>0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243999</v>
      </c>
      <c r="AN15" s="141">
        <f t="shared" si="22"/>
        <v>60848</v>
      </c>
      <c r="AO15" s="141">
        <v>39023</v>
      </c>
      <c r="AP15" s="141">
        <v>0</v>
      </c>
      <c r="AQ15" s="141">
        <v>21825</v>
      </c>
      <c r="AR15" s="141">
        <v>0</v>
      </c>
      <c r="AS15" s="141">
        <f t="shared" si="23"/>
        <v>76551</v>
      </c>
      <c r="AT15" s="141">
        <v>0</v>
      </c>
      <c r="AU15" s="141">
        <v>76551</v>
      </c>
      <c r="AV15" s="141">
        <v>0</v>
      </c>
      <c r="AW15" s="141">
        <v>0</v>
      </c>
      <c r="AX15" s="141">
        <f t="shared" si="24"/>
        <v>106600</v>
      </c>
      <c r="AY15" s="141">
        <v>0</v>
      </c>
      <c r="AZ15" s="141">
        <v>52636</v>
      </c>
      <c r="BA15" s="141">
        <v>53964</v>
      </c>
      <c r="BB15" s="141">
        <v>0</v>
      </c>
      <c r="BC15" s="141"/>
      <c r="BD15" s="141">
        <v>0</v>
      </c>
      <c r="BE15" s="141">
        <v>0</v>
      </c>
      <c r="BF15" s="141">
        <f t="shared" si="25"/>
        <v>243999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132303</v>
      </c>
      <c r="BP15" s="141">
        <f t="shared" si="29"/>
        <v>44235</v>
      </c>
      <c r="BQ15" s="141">
        <v>36648</v>
      </c>
      <c r="BR15" s="141">
        <v>0</v>
      </c>
      <c r="BS15" s="141">
        <v>7587</v>
      </c>
      <c r="BT15" s="141">
        <v>0</v>
      </c>
      <c r="BU15" s="141">
        <f t="shared" si="30"/>
        <v>75821</v>
      </c>
      <c r="BV15" s="141">
        <v>0</v>
      </c>
      <c r="BW15" s="141">
        <v>75821</v>
      </c>
      <c r="BX15" s="141">
        <v>0</v>
      </c>
      <c r="BY15" s="141">
        <v>0</v>
      </c>
      <c r="BZ15" s="141">
        <f t="shared" si="31"/>
        <v>12247</v>
      </c>
      <c r="CA15" s="141">
        <v>0</v>
      </c>
      <c r="CB15" s="141">
        <v>11070</v>
      </c>
      <c r="CC15" s="141">
        <v>1177</v>
      </c>
      <c r="CD15" s="141">
        <v>0</v>
      </c>
      <c r="CE15" s="141"/>
      <c r="CF15" s="141">
        <v>0</v>
      </c>
      <c r="CG15" s="141">
        <v>0</v>
      </c>
      <c r="CH15" s="141">
        <f t="shared" si="32"/>
        <v>132303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376302</v>
      </c>
      <c r="CR15" s="141">
        <f t="shared" si="42"/>
        <v>105083</v>
      </c>
      <c r="CS15" s="141">
        <f t="shared" si="43"/>
        <v>75671</v>
      </c>
      <c r="CT15" s="141">
        <f t="shared" si="44"/>
        <v>0</v>
      </c>
      <c r="CU15" s="141">
        <f t="shared" si="45"/>
        <v>29412</v>
      </c>
      <c r="CV15" s="141">
        <f t="shared" si="46"/>
        <v>0</v>
      </c>
      <c r="CW15" s="141">
        <f t="shared" si="47"/>
        <v>152372</v>
      </c>
      <c r="CX15" s="141">
        <f t="shared" si="48"/>
        <v>0</v>
      </c>
      <c r="CY15" s="141">
        <f t="shared" si="49"/>
        <v>152372</v>
      </c>
      <c r="CZ15" s="141">
        <f t="shared" si="50"/>
        <v>0</v>
      </c>
      <c r="DA15" s="141">
        <f t="shared" si="51"/>
        <v>0</v>
      </c>
      <c r="DB15" s="141">
        <f t="shared" si="52"/>
        <v>118847</v>
      </c>
      <c r="DC15" s="141">
        <f t="shared" si="53"/>
        <v>0</v>
      </c>
      <c r="DD15" s="141">
        <f t="shared" si="54"/>
        <v>63706</v>
      </c>
      <c r="DE15" s="141">
        <f t="shared" si="55"/>
        <v>55141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0</v>
      </c>
      <c r="DJ15" s="141">
        <f t="shared" si="60"/>
        <v>376302</v>
      </c>
    </row>
    <row r="16" spans="1:114" ht="12" customHeight="1">
      <c r="A16" s="142" t="s">
        <v>88</v>
      </c>
      <c r="B16" s="140" t="s">
        <v>412</v>
      </c>
      <c r="C16" s="142" t="s">
        <v>424</v>
      </c>
      <c r="D16" s="141">
        <f t="shared" si="6"/>
        <v>0</v>
      </c>
      <c r="E16" s="141">
        <f t="shared" si="7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50122</v>
      </c>
      <c r="K16" s="141">
        <v>0</v>
      </c>
      <c r="L16" s="141">
        <v>0</v>
      </c>
      <c r="M16" s="141">
        <f t="shared" si="8"/>
        <v>21015</v>
      </c>
      <c r="N16" s="141">
        <f t="shared" si="9"/>
        <v>21015</v>
      </c>
      <c r="O16" s="141">
        <v>0</v>
      </c>
      <c r="P16" s="141">
        <v>0</v>
      </c>
      <c r="Q16" s="141">
        <v>0</v>
      </c>
      <c r="R16" s="141">
        <v>0</v>
      </c>
      <c r="S16" s="141">
        <v>210954</v>
      </c>
      <c r="T16" s="141">
        <v>21015</v>
      </c>
      <c r="U16" s="141">
        <v>0</v>
      </c>
      <c r="V16" s="141">
        <f t="shared" si="10"/>
        <v>21015</v>
      </c>
      <c r="W16" s="141">
        <f t="shared" si="11"/>
        <v>21015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0</v>
      </c>
      <c r="AB16" s="141">
        <f t="shared" si="16"/>
        <v>261076</v>
      </c>
      <c r="AC16" s="141">
        <f t="shared" si="17"/>
        <v>21015</v>
      </c>
      <c r="AD16" s="141">
        <f t="shared" si="18"/>
        <v>0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44214</v>
      </c>
      <c r="AN16" s="141">
        <f t="shared" si="22"/>
        <v>7679</v>
      </c>
      <c r="AO16" s="141">
        <v>7679</v>
      </c>
      <c r="AP16" s="141">
        <v>0</v>
      </c>
      <c r="AQ16" s="141">
        <v>0</v>
      </c>
      <c r="AR16" s="141">
        <v>0</v>
      </c>
      <c r="AS16" s="141">
        <f t="shared" si="23"/>
        <v>15201</v>
      </c>
      <c r="AT16" s="141">
        <v>0</v>
      </c>
      <c r="AU16" s="141">
        <v>0</v>
      </c>
      <c r="AV16" s="141">
        <v>15201</v>
      </c>
      <c r="AW16" s="141">
        <v>0</v>
      </c>
      <c r="AX16" s="141">
        <f t="shared" si="24"/>
        <v>21334</v>
      </c>
      <c r="AY16" s="141">
        <v>0</v>
      </c>
      <c r="AZ16" s="141">
        <v>0</v>
      </c>
      <c r="BA16" s="141">
        <v>21334</v>
      </c>
      <c r="BB16" s="141">
        <v>0</v>
      </c>
      <c r="BC16" s="141"/>
      <c r="BD16" s="141">
        <v>0</v>
      </c>
      <c r="BE16" s="141">
        <v>5908</v>
      </c>
      <c r="BF16" s="141">
        <f t="shared" si="25"/>
        <v>50122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229626</v>
      </c>
      <c r="BP16" s="141">
        <f t="shared" si="29"/>
        <v>51216</v>
      </c>
      <c r="BQ16" s="141">
        <v>51216</v>
      </c>
      <c r="BR16" s="141">
        <v>0</v>
      </c>
      <c r="BS16" s="141">
        <v>0</v>
      </c>
      <c r="BT16" s="141">
        <v>0</v>
      </c>
      <c r="BU16" s="141">
        <f t="shared" si="30"/>
        <v>127089</v>
      </c>
      <c r="BV16" s="141">
        <v>0</v>
      </c>
      <c r="BW16" s="141">
        <v>127089</v>
      </c>
      <c r="BX16" s="141">
        <v>0</v>
      </c>
      <c r="BY16" s="141">
        <v>0</v>
      </c>
      <c r="BZ16" s="141">
        <f t="shared" si="31"/>
        <v>51321</v>
      </c>
      <c r="CA16" s="141">
        <v>0</v>
      </c>
      <c r="CB16" s="141">
        <v>46055</v>
      </c>
      <c r="CC16" s="141">
        <v>5266</v>
      </c>
      <c r="CD16" s="141">
        <v>0</v>
      </c>
      <c r="CE16" s="141"/>
      <c r="CF16" s="141">
        <v>0</v>
      </c>
      <c r="CG16" s="141">
        <v>2343</v>
      </c>
      <c r="CH16" s="141">
        <f t="shared" si="32"/>
        <v>231969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273840</v>
      </c>
      <c r="CR16" s="141">
        <f t="shared" si="42"/>
        <v>58895</v>
      </c>
      <c r="CS16" s="141">
        <f t="shared" si="43"/>
        <v>58895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142290</v>
      </c>
      <c r="CX16" s="141">
        <f t="shared" si="48"/>
        <v>0</v>
      </c>
      <c r="CY16" s="141">
        <f t="shared" si="49"/>
        <v>127089</v>
      </c>
      <c r="CZ16" s="141">
        <f t="shared" si="50"/>
        <v>15201</v>
      </c>
      <c r="DA16" s="141">
        <f t="shared" si="51"/>
        <v>0</v>
      </c>
      <c r="DB16" s="141">
        <f t="shared" si="52"/>
        <v>72655</v>
      </c>
      <c r="DC16" s="141">
        <f t="shared" si="53"/>
        <v>0</v>
      </c>
      <c r="DD16" s="141">
        <f t="shared" si="54"/>
        <v>46055</v>
      </c>
      <c r="DE16" s="141">
        <f t="shared" si="55"/>
        <v>26600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8251</v>
      </c>
      <c r="DJ16" s="141">
        <f t="shared" si="60"/>
        <v>282091</v>
      </c>
    </row>
    <row r="17" spans="1:114" ht="12" customHeight="1">
      <c r="A17" s="142" t="s">
        <v>88</v>
      </c>
      <c r="B17" s="140" t="s">
        <v>413</v>
      </c>
      <c r="C17" s="142" t="s">
        <v>425</v>
      </c>
      <c r="D17" s="141">
        <f t="shared" si="6"/>
        <v>93751</v>
      </c>
      <c r="E17" s="141">
        <f t="shared" si="7"/>
        <v>93751</v>
      </c>
      <c r="F17" s="141">
        <v>0</v>
      </c>
      <c r="G17" s="141">
        <v>0</v>
      </c>
      <c r="H17" s="141">
        <v>0</v>
      </c>
      <c r="I17" s="141">
        <v>90017</v>
      </c>
      <c r="J17" s="141">
        <v>709591</v>
      </c>
      <c r="K17" s="141">
        <v>3734</v>
      </c>
      <c r="L17" s="141">
        <v>0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93751</v>
      </c>
      <c r="W17" s="141">
        <f t="shared" si="11"/>
        <v>93751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90017</v>
      </c>
      <c r="AB17" s="141">
        <f t="shared" si="16"/>
        <v>709591</v>
      </c>
      <c r="AC17" s="141">
        <f t="shared" si="17"/>
        <v>3734</v>
      </c>
      <c r="AD17" s="141">
        <f t="shared" si="18"/>
        <v>0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803342</v>
      </c>
      <c r="AN17" s="141">
        <f t="shared" si="22"/>
        <v>46626</v>
      </c>
      <c r="AO17" s="141">
        <v>36304</v>
      </c>
      <c r="AP17" s="141">
        <v>0</v>
      </c>
      <c r="AQ17" s="141">
        <v>10322</v>
      </c>
      <c r="AR17" s="141">
        <v>0</v>
      </c>
      <c r="AS17" s="141">
        <f t="shared" si="23"/>
        <v>352366</v>
      </c>
      <c r="AT17" s="141">
        <v>653</v>
      </c>
      <c r="AU17" s="141">
        <v>292669</v>
      </c>
      <c r="AV17" s="141">
        <v>59044</v>
      </c>
      <c r="AW17" s="141">
        <v>0</v>
      </c>
      <c r="AX17" s="141">
        <f t="shared" si="24"/>
        <v>404350</v>
      </c>
      <c r="AY17" s="141">
        <v>198802</v>
      </c>
      <c r="AZ17" s="141">
        <v>166068</v>
      </c>
      <c r="BA17" s="141">
        <v>39480</v>
      </c>
      <c r="BB17" s="141">
        <v>0</v>
      </c>
      <c r="BC17" s="141"/>
      <c r="BD17" s="141">
        <v>0</v>
      </c>
      <c r="BE17" s="141">
        <v>0</v>
      </c>
      <c r="BF17" s="141">
        <f t="shared" si="25"/>
        <v>803342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/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803342</v>
      </c>
      <c r="CR17" s="141">
        <f t="shared" si="42"/>
        <v>46626</v>
      </c>
      <c r="CS17" s="141">
        <f t="shared" si="43"/>
        <v>36304</v>
      </c>
      <c r="CT17" s="141">
        <f t="shared" si="44"/>
        <v>0</v>
      </c>
      <c r="CU17" s="141">
        <f t="shared" si="45"/>
        <v>10322</v>
      </c>
      <c r="CV17" s="141">
        <f t="shared" si="46"/>
        <v>0</v>
      </c>
      <c r="CW17" s="141">
        <f t="shared" si="47"/>
        <v>352366</v>
      </c>
      <c r="CX17" s="141">
        <f t="shared" si="48"/>
        <v>653</v>
      </c>
      <c r="CY17" s="141">
        <f t="shared" si="49"/>
        <v>292669</v>
      </c>
      <c r="CZ17" s="141">
        <f t="shared" si="50"/>
        <v>59044</v>
      </c>
      <c r="DA17" s="141">
        <f t="shared" si="51"/>
        <v>0</v>
      </c>
      <c r="DB17" s="141">
        <f t="shared" si="52"/>
        <v>404350</v>
      </c>
      <c r="DC17" s="141">
        <f t="shared" si="53"/>
        <v>198802</v>
      </c>
      <c r="DD17" s="141">
        <f t="shared" si="54"/>
        <v>166068</v>
      </c>
      <c r="DE17" s="141">
        <f t="shared" si="55"/>
        <v>39480</v>
      </c>
      <c r="DF17" s="141">
        <f t="shared" si="56"/>
        <v>0</v>
      </c>
      <c r="DG17" s="141">
        <f t="shared" si="57"/>
        <v>0</v>
      </c>
      <c r="DH17" s="141">
        <f t="shared" si="58"/>
        <v>0</v>
      </c>
      <c r="DI17" s="141">
        <f t="shared" si="59"/>
        <v>0</v>
      </c>
      <c r="DJ17" s="141">
        <f t="shared" si="60"/>
        <v>803342</v>
      </c>
    </row>
    <row r="18" spans="1:114" ht="12" customHeight="1">
      <c r="A18" s="142" t="s">
        <v>88</v>
      </c>
      <c r="B18" s="140" t="s">
        <v>414</v>
      </c>
      <c r="C18" s="142" t="s">
        <v>426</v>
      </c>
      <c r="D18" s="141">
        <f t="shared" si="6"/>
        <v>49472</v>
      </c>
      <c r="E18" s="141">
        <f t="shared" si="7"/>
        <v>49472</v>
      </c>
      <c r="F18" s="141">
        <v>0</v>
      </c>
      <c r="G18" s="141">
        <v>0</v>
      </c>
      <c r="H18" s="141">
        <v>0</v>
      </c>
      <c r="I18" s="141">
        <v>20209</v>
      </c>
      <c r="J18" s="141">
        <v>147214</v>
      </c>
      <c r="K18" s="141">
        <v>29263</v>
      </c>
      <c r="L18" s="141">
        <v>0</v>
      </c>
      <c r="M18" s="141">
        <f t="shared" si="8"/>
        <v>12541</v>
      </c>
      <c r="N18" s="141">
        <f t="shared" si="9"/>
        <v>12541</v>
      </c>
      <c r="O18" s="141">
        <v>0</v>
      </c>
      <c r="P18" s="141">
        <v>0</v>
      </c>
      <c r="Q18" s="141">
        <v>0</v>
      </c>
      <c r="R18" s="141">
        <v>0</v>
      </c>
      <c r="S18" s="141">
        <v>63092</v>
      </c>
      <c r="T18" s="141">
        <v>12541</v>
      </c>
      <c r="U18" s="141">
        <v>0</v>
      </c>
      <c r="V18" s="141">
        <f t="shared" si="10"/>
        <v>62013</v>
      </c>
      <c r="W18" s="141">
        <f t="shared" si="11"/>
        <v>62013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20209</v>
      </c>
      <c r="AB18" s="141">
        <f t="shared" si="16"/>
        <v>210306</v>
      </c>
      <c r="AC18" s="141">
        <f t="shared" si="17"/>
        <v>41804</v>
      </c>
      <c r="AD18" s="141">
        <f t="shared" si="18"/>
        <v>0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/>
      <c r="AM18" s="141">
        <f t="shared" si="21"/>
        <v>196686</v>
      </c>
      <c r="AN18" s="141">
        <f t="shared" si="22"/>
        <v>54020</v>
      </c>
      <c r="AO18" s="141">
        <v>12892</v>
      </c>
      <c r="AP18" s="141">
        <v>0</v>
      </c>
      <c r="AQ18" s="141">
        <v>41128</v>
      </c>
      <c r="AR18" s="141">
        <v>0</v>
      </c>
      <c r="AS18" s="141">
        <f t="shared" si="23"/>
        <v>115053</v>
      </c>
      <c r="AT18" s="141">
        <v>4811</v>
      </c>
      <c r="AU18" s="141">
        <v>101089</v>
      </c>
      <c r="AV18" s="141">
        <v>9153</v>
      </c>
      <c r="AW18" s="141">
        <v>0</v>
      </c>
      <c r="AX18" s="141">
        <f t="shared" si="24"/>
        <v>27613</v>
      </c>
      <c r="AY18" s="141">
        <v>23644</v>
      </c>
      <c r="AZ18" s="141">
        <v>0</v>
      </c>
      <c r="BA18" s="141">
        <v>3969</v>
      </c>
      <c r="BB18" s="141">
        <v>0</v>
      </c>
      <c r="BC18" s="141"/>
      <c r="BD18" s="141">
        <v>0</v>
      </c>
      <c r="BE18" s="141">
        <v>0</v>
      </c>
      <c r="BF18" s="141">
        <f t="shared" si="25"/>
        <v>196686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75633</v>
      </c>
      <c r="BP18" s="141">
        <f t="shared" si="29"/>
        <v>23152</v>
      </c>
      <c r="BQ18" s="141">
        <v>6445</v>
      </c>
      <c r="BR18" s="141">
        <v>0</v>
      </c>
      <c r="BS18" s="141">
        <v>16707</v>
      </c>
      <c r="BT18" s="141">
        <v>0</v>
      </c>
      <c r="BU18" s="141">
        <f t="shared" si="30"/>
        <v>52481</v>
      </c>
      <c r="BV18" s="141">
        <v>0</v>
      </c>
      <c r="BW18" s="141">
        <v>52481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/>
      <c r="CF18" s="141">
        <v>0</v>
      </c>
      <c r="CG18" s="141">
        <v>0</v>
      </c>
      <c r="CH18" s="141">
        <f t="shared" si="32"/>
        <v>75633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272319</v>
      </c>
      <c r="CR18" s="141">
        <f t="shared" si="42"/>
        <v>77172</v>
      </c>
      <c r="CS18" s="141">
        <f t="shared" si="43"/>
        <v>19337</v>
      </c>
      <c r="CT18" s="141">
        <f t="shared" si="44"/>
        <v>0</v>
      </c>
      <c r="CU18" s="141">
        <f t="shared" si="45"/>
        <v>57835</v>
      </c>
      <c r="CV18" s="141">
        <f t="shared" si="46"/>
        <v>0</v>
      </c>
      <c r="CW18" s="141">
        <f t="shared" si="47"/>
        <v>167534</v>
      </c>
      <c r="CX18" s="141">
        <f t="shared" si="48"/>
        <v>4811</v>
      </c>
      <c r="CY18" s="141">
        <f t="shared" si="49"/>
        <v>153570</v>
      </c>
      <c r="CZ18" s="141">
        <f t="shared" si="50"/>
        <v>9153</v>
      </c>
      <c r="DA18" s="141">
        <f t="shared" si="51"/>
        <v>0</v>
      </c>
      <c r="DB18" s="141">
        <f t="shared" si="52"/>
        <v>27613</v>
      </c>
      <c r="DC18" s="141">
        <f t="shared" si="53"/>
        <v>23644</v>
      </c>
      <c r="DD18" s="141">
        <f t="shared" si="54"/>
        <v>0</v>
      </c>
      <c r="DE18" s="141">
        <f t="shared" si="55"/>
        <v>3969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0</v>
      </c>
      <c r="DJ18" s="141">
        <f t="shared" si="60"/>
        <v>272319</v>
      </c>
    </row>
    <row r="19" spans="1:114" ht="12" customHeight="1">
      <c r="A19" s="142" t="s">
        <v>88</v>
      </c>
      <c r="B19" s="140" t="s">
        <v>415</v>
      </c>
      <c r="C19" s="142" t="s">
        <v>427</v>
      </c>
      <c r="D19" s="141">
        <f t="shared" si="6"/>
        <v>192034</v>
      </c>
      <c r="E19" s="141">
        <f t="shared" si="7"/>
        <v>192034</v>
      </c>
      <c r="F19" s="141">
        <v>0</v>
      </c>
      <c r="G19" s="141">
        <v>0</v>
      </c>
      <c r="H19" s="141">
        <v>0</v>
      </c>
      <c r="I19" s="141">
        <v>19377</v>
      </c>
      <c r="J19" s="141">
        <v>366512</v>
      </c>
      <c r="K19" s="141">
        <v>172657</v>
      </c>
      <c r="L19" s="141">
        <v>0</v>
      </c>
      <c r="M19" s="141">
        <f t="shared" si="8"/>
        <v>0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f t="shared" si="10"/>
        <v>192034</v>
      </c>
      <c r="W19" s="141">
        <f t="shared" si="11"/>
        <v>192034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19377</v>
      </c>
      <c r="AB19" s="141">
        <f t="shared" si="16"/>
        <v>366512</v>
      </c>
      <c r="AC19" s="141">
        <f t="shared" si="17"/>
        <v>172657</v>
      </c>
      <c r="AD19" s="141">
        <f t="shared" si="18"/>
        <v>0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/>
      <c r="AM19" s="141">
        <f t="shared" si="21"/>
        <v>529912</v>
      </c>
      <c r="AN19" s="141">
        <f t="shared" si="22"/>
        <v>61835</v>
      </c>
      <c r="AO19" s="141">
        <v>61835</v>
      </c>
      <c r="AP19" s="141">
        <v>0</v>
      </c>
      <c r="AQ19" s="141">
        <v>0</v>
      </c>
      <c r="AR19" s="141">
        <v>0</v>
      </c>
      <c r="AS19" s="141">
        <f t="shared" si="23"/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f t="shared" si="24"/>
        <v>468077</v>
      </c>
      <c r="AY19" s="141">
        <v>5021</v>
      </c>
      <c r="AZ19" s="141">
        <v>345546</v>
      </c>
      <c r="BA19" s="141">
        <v>117510</v>
      </c>
      <c r="BB19" s="141">
        <v>0</v>
      </c>
      <c r="BC19" s="141"/>
      <c r="BD19" s="141">
        <v>0</v>
      </c>
      <c r="BE19" s="141">
        <v>28634</v>
      </c>
      <c r="BF19" s="141">
        <f t="shared" si="25"/>
        <v>558546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/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/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529912</v>
      </c>
      <c r="CR19" s="141">
        <f t="shared" si="42"/>
        <v>61835</v>
      </c>
      <c r="CS19" s="141">
        <f t="shared" si="43"/>
        <v>61835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0</v>
      </c>
      <c r="CX19" s="141">
        <f t="shared" si="48"/>
        <v>0</v>
      </c>
      <c r="CY19" s="141">
        <f t="shared" si="49"/>
        <v>0</v>
      </c>
      <c r="CZ19" s="141">
        <f t="shared" si="50"/>
        <v>0</v>
      </c>
      <c r="DA19" s="141">
        <f t="shared" si="51"/>
        <v>0</v>
      </c>
      <c r="DB19" s="141">
        <f t="shared" si="52"/>
        <v>468077</v>
      </c>
      <c r="DC19" s="141">
        <f t="shared" si="53"/>
        <v>5021</v>
      </c>
      <c r="DD19" s="141">
        <f t="shared" si="54"/>
        <v>345546</v>
      </c>
      <c r="DE19" s="141">
        <f t="shared" si="55"/>
        <v>117510</v>
      </c>
      <c r="DF19" s="141">
        <f t="shared" si="56"/>
        <v>0</v>
      </c>
      <c r="DG19" s="141">
        <f t="shared" si="57"/>
        <v>0</v>
      </c>
      <c r="DH19" s="141">
        <f t="shared" si="58"/>
        <v>0</v>
      </c>
      <c r="DI19" s="141">
        <f t="shared" si="59"/>
        <v>28634</v>
      </c>
      <c r="DJ19" s="141">
        <f t="shared" si="60"/>
        <v>558546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438</v>
      </c>
      <c r="B7" s="140" t="s">
        <v>439</v>
      </c>
      <c r="C7" s="139" t="s">
        <v>402</v>
      </c>
      <c r="D7" s="141">
        <f aca="true" t="shared" si="0" ref="D7:AD7">SUM(D8:D57)</f>
        <v>20751516</v>
      </c>
      <c r="E7" s="141">
        <f t="shared" si="0"/>
        <v>4893698</v>
      </c>
      <c r="F7" s="141">
        <f t="shared" si="0"/>
        <v>0</v>
      </c>
      <c r="G7" s="141">
        <f t="shared" si="0"/>
        <v>3474</v>
      </c>
      <c r="H7" s="141">
        <f t="shared" si="0"/>
        <v>190500</v>
      </c>
      <c r="I7" s="141">
        <f t="shared" si="0"/>
        <v>3121509</v>
      </c>
      <c r="J7" s="141">
        <f t="shared" si="0"/>
        <v>2607341</v>
      </c>
      <c r="K7" s="141">
        <f t="shared" si="0"/>
        <v>1578215</v>
      </c>
      <c r="L7" s="141">
        <f t="shared" si="0"/>
        <v>15857818</v>
      </c>
      <c r="M7" s="141">
        <f t="shared" si="0"/>
        <v>5099753.5</v>
      </c>
      <c r="N7" s="141">
        <f t="shared" si="0"/>
        <v>875603.5</v>
      </c>
      <c r="O7" s="141">
        <f t="shared" si="0"/>
        <v>29142</v>
      </c>
      <c r="P7" s="141">
        <f t="shared" si="0"/>
        <v>17376</v>
      </c>
      <c r="Q7" s="141">
        <f t="shared" si="0"/>
        <v>0</v>
      </c>
      <c r="R7" s="141">
        <f t="shared" si="0"/>
        <v>375089</v>
      </c>
      <c r="S7" s="141">
        <f t="shared" si="0"/>
        <v>1259957</v>
      </c>
      <c r="T7" s="141">
        <f t="shared" si="0"/>
        <v>453996.5</v>
      </c>
      <c r="U7" s="141">
        <f t="shared" si="0"/>
        <v>4224150</v>
      </c>
      <c r="V7" s="141">
        <f t="shared" si="0"/>
        <v>25851269.5</v>
      </c>
      <c r="W7" s="141">
        <f t="shared" si="0"/>
        <v>5769301.5</v>
      </c>
      <c r="X7" s="141">
        <f t="shared" si="0"/>
        <v>29142</v>
      </c>
      <c r="Y7" s="141">
        <f t="shared" si="0"/>
        <v>20850</v>
      </c>
      <c r="Z7" s="141">
        <f t="shared" si="0"/>
        <v>190500</v>
      </c>
      <c r="AA7" s="141">
        <f t="shared" si="0"/>
        <v>3496598</v>
      </c>
      <c r="AB7" s="141">
        <f t="shared" si="0"/>
        <v>3867298</v>
      </c>
      <c r="AC7" s="141">
        <f t="shared" si="0"/>
        <v>2032211.5</v>
      </c>
      <c r="AD7" s="141">
        <f t="shared" si="0"/>
        <v>20081968</v>
      </c>
    </row>
    <row r="8" spans="1:30" ht="12" customHeight="1">
      <c r="A8" s="142" t="s">
        <v>88</v>
      </c>
      <c r="B8" s="140" t="s">
        <v>326</v>
      </c>
      <c r="C8" s="142" t="s">
        <v>363</v>
      </c>
      <c r="D8" s="141">
        <f>SUM(E8,+L8)</f>
        <v>3347999</v>
      </c>
      <c r="E8" s="141">
        <f>+SUM(F8:I8,K8)</f>
        <v>770461</v>
      </c>
      <c r="F8" s="141">
        <v>0</v>
      </c>
      <c r="G8" s="141">
        <v>490</v>
      </c>
      <c r="H8" s="141">
        <v>59500</v>
      </c>
      <c r="I8" s="141">
        <v>566984</v>
      </c>
      <c r="J8" s="141"/>
      <c r="K8" s="141">
        <v>143487</v>
      </c>
      <c r="L8" s="141">
        <v>2577538</v>
      </c>
      <c r="M8" s="141">
        <f>SUM(N8,+U8)</f>
        <v>823818</v>
      </c>
      <c r="N8" s="141">
        <f>+SUM(O8:R8,T8)</f>
        <v>227321</v>
      </c>
      <c r="O8" s="141">
        <v>0</v>
      </c>
      <c r="P8" s="141">
        <v>0</v>
      </c>
      <c r="Q8" s="141">
        <v>0</v>
      </c>
      <c r="R8" s="141">
        <v>227132</v>
      </c>
      <c r="S8" s="141"/>
      <c r="T8" s="141">
        <v>189</v>
      </c>
      <c r="U8" s="141">
        <v>596497</v>
      </c>
      <c r="V8" s="141">
        <f aca="true" t="shared" si="1" ref="V8:AD8">+SUM(D8,M8)</f>
        <v>4171817</v>
      </c>
      <c r="W8" s="141">
        <f t="shared" si="1"/>
        <v>997782</v>
      </c>
      <c r="X8" s="141">
        <f t="shared" si="1"/>
        <v>0</v>
      </c>
      <c r="Y8" s="141">
        <f t="shared" si="1"/>
        <v>490</v>
      </c>
      <c r="Z8" s="141">
        <f t="shared" si="1"/>
        <v>59500</v>
      </c>
      <c r="AA8" s="141">
        <f t="shared" si="1"/>
        <v>794116</v>
      </c>
      <c r="AB8" s="141">
        <f t="shared" si="1"/>
        <v>0</v>
      </c>
      <c r="AC8" s="141">
        <f t="shared" si="1"/>
        <v>143676</v>
      </c>
      <c r="AD8" s="141">
        <f t="shared" si="1"/>
        <v>3174035</v>
      </c>
    </row>
    <row r="9" spans="1:30" ht="12" customHeight="1">
      <c r="A9" s="142" t="s">
        <v>88</v>
      </c>
      <c r="B9" s="140" t="s">
        <v>327</v>
      </c>
      <c r="C9" s="142" t="s">
        <v>364</v>
      </c>
      <c r="D9" s="141">
        <f aca="true" t="shared" si="2" ref="D9:D57">SUM(E9,+L9)</f>
        <v>2989064</v>
      </c>
      <c r="E9" s="141">
        <f aca="true" t="shared" si="3" ref="E9:E57">+SUM(F9:I9,K9)</f>
        <v>907760</v>
      </c>
      <c r="F9" s="141">
        <v>0</v>
      </c>
      <c r="G9" s="141">
        <v>2466</v>
      </c>
      <c r="H9" s="141">
        <v>0</v>
      </c>
      <c r="I9" s="141">
        <v>494890</v>
      </c>
      <c r="J9" s="141"/>
      <c r="K9" s="141">
        <v>410404</v>
      </c>
      <c r="L9" s="141">
        <v>2081304</v>
      </c>
      <c r="M9" s="141">
        <f aca="true" t="shared" si="4" ref="M9:M57">SUM(N9,+U9)</f>
        <v>431743</v>
      </c>
      <c r="N9" s="141">
        <f aca="true" t="shared" si="5" ref="N9:N57">+SUM(O9:R9,T9)</f>
        <v>64383</v>
      </c>
      <c r="O9" s="141">
        <v>29142</v>
      </c>
      <c r="P9" s="141">
        <v>13948</v>
      </c>
      <c r="Q9" s="141">
        <v>0</v>
      </c>
      <c r="R9" s="141">
        <v>21293</v>
      </c>
      <c r="S9" s="141"/>
      <c r="T9" s="141">
        <v>0</v>
      </c>
      <c r="U9" s="141">
        <v>367360</v>
      </c>
      <c r="V9" s="141">
        <f aca="true" t="shared" si="6" ref="V9:V57">+SUM(D9,M9)</f>
        <v>3420807</v>
      </c>
      <c r="W9" s="141">
        <f aca="true" t="shared" si="7" ref="W9:W57">+SUM(E9,N9)</f>
        <v>972143</v>
      </c>
      <c r="X9" s="141">
        <f aca="true" t="shared" si="8" ref="X9:X57">+SUM(F9,O9)</f>
        <v>29142</v>
      </c>
      <c r="Y9" s="141">
        <f aca="true" t="shared" si="9" ref="Y9:Y57">+SUM(G9,P9)</f>
        <v>16414</v>
      </c>
      <c r="Z9" s="141">
        <f aca="true" t="shared" si="10" ref="Z9:Z57">+SUM(H9,Q9)</f>
        <v>0</v>
      </c>
      <c r="AA9" s="141">
        <f aca="true" t="shared" si="11" ref="AA9:AA57">+SUM(I9,R9)</f>
        <v>516183</v>
      </c>
      <c r="AB9" s="141">
        <f aca="true" t="shared" si="12" ref="AB9:AB57">+SUM(J9,S9)</f>
        <v>0</v>
      </c>
      <c r="AC9" s="141">
        <f aca="true" t="shared" si="13" ref="AC9:AC57">+SUM(K9,T9)</f>
        <v>410404</v>
      </c>
      <c r="AD9" s="141">
        <f aca="true" t="shared" si="14" ref="AD9:AD57">+SUM(L9,U9)</f>
        <v>2448664</v>
      </c>
    </row>
    <row r="10" spans="1:30" ht="12" customHeight="1">
      <c r="A10" s="142" t="s">
        <v>88</v>
      </c>
      <c r="B10" s="140" t="s">
        <v>328</v>
      </c>
      <c r="C10" s="142" t="s">
        <v>365</v>
      </c>
      <c r="D10" s="141">
        <f t="shared" si="2"/>
        <v>592515</v>
      </c>
      <c r="E10" s="141">
        <f t="shared" si="3"/>
        <v>23392</v>
      </c>
      <c r="F10" s="141">
        <v>0</v>
      </c>
      <c r="G10" s="141">
        <v>0</v>
      </c>
      <c r="H10" s="141">
        <v>0</v>
      </c>
      <c r="I10" s="141">
        <v>3173</v>
      </c>
      <c r="J10" s="141"/>
      <c r="K10" s="141">
        <v>20219</v>
      </c>
      <c r="L10" s="141">
        <v>569123</v>
      </c>
      <c r="M10" s="141">
        <f t="shared" si="4"/>
        <v>420853</v>
      </c>
      <c r="N10" s="141">
        <f t="shared" si="5"/>
        <v>219292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219292</v>
      </c>
      <c r="U10" s="141">
        <v>201561</v>
      </c>
      <c r="V10" s="141">
        <f t="shared" si="6"/>
        <v>1013368</v>
      </c>
      <c r="W10" s="141">
        <f t="shared" si="7"/>
        <v>242684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3173</v>
      </c>
      <c r="AB10" s="141">
        <f t="shared" si="12"/>
        <v>0</v>
      </c>
      <c r="AC10" s="141">
        <f t="shared" si="13"/>
        <v>239511</v>
      </c>
      <c r="AD10" s="141">
        <f t="shared" si="14"/>
        <v>770684</v>
      </c>
    </row>
    <row r="11" spans="1:30" ht="12" customHeight="1">
      <c r="A11" s="142" t="s">
        <v>88</v>
      </c>
      <c r="B11" s="140" t="s">
        <v>329</v>
      </c>
      <c r="C11" s="142" t="s">
        <v>366</v>
      </c>
      <c r="D11" s="141">
        <f t="shared" si="2"/>
        <v>1623704</v>
      </c>
      <c r="E11" s="141">
        <f t="shared" si="3"/>
        <v>364053</v>
      </c>
      <c r="F11" s="141">
        <v>0</v>
      </c>
      <c r="G11" s="141">
        <v>0</v>
      </c>
      <c r="H11" s="141">
        <v>0</v>
      </c>
      <c r="I11" s="141">
        <v>302269</v>
      </c>
      <c r="J11" s="141"/>
      <c r="K11" s="141">
        <v>61784</v>
      </c>
      <c r="L11" s="141">
        <v>1259651</v>
      </c>
      <c r="M11" s="141">
        <f t="shared" si="4"/>
        <v>403864</v>
      </c>
      <c r="N11" s="141">
        <f t="shared" si="5"/>
        <v>33669</v>
      </c>
      <c r="O11" s="141">
        <v>0</v>
      </c>
      <c r="P11" s="141">
        <v>0</v>
      </c>
      <c r="Q11" s="141">
        <v>0</v>
      </c>
      <c r="R11" s="141">
        <v>55</v>
      </c>
      <c r="S11" s="141"/>
      <c r="T11" s="141">
        <v>33614</v>
      </c>
      <c r="U11" s="141">
        <v>370195</v>
      </c>
      <c r="V11" s="141">
        <f t="shared" si="6"/>
        <v>2027568</v>
      </c>
      <c r="W11" s="141">
        <f t="shared" si="7"/>
        <v>397722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302324</v>
      </c>
      <c r="AB11" s="141">
        <f t="shared" si="12"/>
        <v>0</v>
      </c>
      <c r="AC11" s="141">
        <f t="shared" si="13"/>
        <v>95398</v>
      </c>
      <c r="AD11" s="141">
        <f t="shared" si="14"/>
        <v>1629846</v>
      </c>
    </row>
    <row r="12" spans="1:30" ht="12" customHeight="1">
      <c r="A12" s="142" t="s">
        <v>88</v>
      </c>
      <c r="B12" s="140" t="s">
        <v>330</v>
      </c>
      <c r="C12" s="142" t="s">
        <v>367</v>
      </c>
      <c r="D12" s="141">
        <f t="shared" si="2"/>
        <v>2212188</v>
      </c>
      <c r="E12" s="141">
        <f t="shared" si="3"/>
        <v>567154</v>
      </c>
      <c r="F12" s="141">
        <v>0</v>
      </c>
      <c r="G12" s="141">
        <v>0</v>
      </c>
      <c r="H12" s="141">
        <v>0</v>
      </c>
      <c r="I12" s="141">
        <v>566819</v>
      </c>
      <c r="J12" s="141"/>
      <c r="K12" s="141">
        <v>335</v>
      </c>
      <c r="L12" s="141">
        <v>1645034</v>
      </c>
      <c r="M12" s="141">
        <f t="shared" si="4"/>
        <v>388734</v>
      </c>
      <c r="N12" s="141">
        <f t="shared" si="5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388734</v>
      </c>
      <c r="V12" s="141">
        <f t="shared" si="6"/>
        <v>2600922</v>
      </c>
      <c r="W12" s="141">
        <f t="shared" si="7"/>
        <v>567154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566819</v>
      </c>
      <c r="AB12" s="141">
        <f t="shared" si="12"/>
        <v>0</v>
      </c>
      <c r="AC12" s="141">
        <f t="shared" si="13"/>
        <v>335</v>
      </c>
      <c r="AD12" s="141">
        <f t="shared" si="14"/>
        <v>2033768</v>
      </c>
    </row>
    <row r="13" spans="1:30" ht="12" customHeight="1">
      <c r="A13" s="142" t="s">
        <v>88</v>
      </c>
      <c r="B13" s="140" t="s">
        <v>331</v>
      </c>
      <c r="C13" s="142" t="s">
        <v>368</v>
      </c>
      <c r="D13" s="141">
        <f t="shared" si="2"/>
        <v>499602</v>
      </c>
      <c r="E13" s="141">
        <f t="shared" si="3"/>
        <v>57511</v>
      </c>
      <c r="F13" s="141">
        <v>0</v>
      </c>
      <c r="G13" s="141">
        <v>0</v>
      </c>
      <c r="H13" s="141">
        <v>0</v>
      </c>
      <c r="I13" s="141">
        <v>4300</v>
      </c>
      <c r="J13" s="141"/>
      <c r="K13" s="141">
        <v>53211</v>
      </c>
      <c r="L13" s="141">
        <v>442091</v>
      </c>
      <c r="M13" s="141">
        <f t="shared" si="4"/>
        <v>124933</v>
      </c>
      <c r="N13" s="141">
        <f t="shared" si="5"/>
        <v>47</v>
      </c>
      <c r="O13" s="141">
        <v>0</v>
      </c>
      <c r="P13" s="141">
        <v>0</v>
      </c>
      <c r="Q13" s="141">
        <v>0</v>
      </c>
      <c r="R13" s="141">
        <v>47</v>
      </c>
      <c r="S13" s="141"/>
      <c r="T13" s="141">
        <v>0</v>
      </c>
      <c r="U13" s="141">
        <v>124886</v>
      </c>
      <c r="V13" s="141">
        <f t="shared" si="6"/>
        <v>624535</v>
      </c>
      <c r="W13" s="141">
        <f t="shared" si="7"/>
        <v>57558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4347</v>
      </c>
      <c r="AB13" s="141">
        <f t="shared" si="12"/>
        <v>0</v>
      </c>
      <c r="AC13" s="141">
        <f t="shared" si="13"/>
        <v>53211</v>
      </c>
      <c r="AD13" s="141">
        <f t="shared" si="14"/>
        <v>566977</v>
      </c>
    </row>
    <row r="14" spans="1:30" ht="12" customHeight="1">
      <c r="A14" s="142" t="s">
        <v>88</v>
      </c>
      <c r="B14" s="140" t="s">
        <v>332</v>
      </c>
      <c r="C14" s="142" t="s">
        <v>369</v>
      </c>
      <c r="D14" s="141">
        <f t="shared" si="2"/>
        <v>935153</v>
      </c>
      <c r="E14" s="141">
        <f t="shared" si="3"/>
        <v>95195</v>
      </c>
      <c r="F14" s="141">
        <v>0</v>
      </c>
      <c r="G14" s="141">
        <v>0</v>
      </c>
      <c r="H14" s="141">
        <v>0</v>
      </c>
      <c r="I14" s="141">
        <v>95195</v>
      </c>
      <c r="J14" s="141"/>
      <c r="K14" s="141">
        <v>0</v>
      </c>
      <c r="L14" s="141">
        <v>839958</v>
      </c>
      <c r="M14" s="141">
        <f t="shared" si="4"/>
        <v>120789</v>
      </c>
      <c r="N14" s="141">
        <f t="shared" si="5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120789</v>
      </c>
      <c r="V14" s="141">
        <f t="shared" si="6"/>
        <v>1055942</v>
      </c>
      <c r="W14" s="141">
        <f t="shared" si="7"/>
        <v>95195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95195</v>
      </c>
      <c r="AB14" s="141">
        <f t="shared" si="12"/>
        <v>0</v>
      </c>
      <c r="AC14" s="141">
        <f t="shared" si="13"/>
        <v>0</v>
      </c>
      <c r="AD14" s="141">
        <f t="shared" si="14"/>
        <v>960747</v>
      </c>
    </row>
    <row r="15" spans="1:30" ht="12" customHeight="1">
      <c r="A15" s="142" t="s">
        <v>88</v>
      </c>
      <c r="B15" s="140" t="s">
        <v>333</v>
      </c>
      <c r="C15" s="142" t="s">
        <v>370</v>
      </c>
      <c r="D15" s="141">
        <f t="shared" si="2"/>
        <v>767880</v>
      </c>
      <c r="E15" s="141">
        <f t="shared" si="3"/>
        <v>99978</v>
      </c>
      <c r="F15" s="141">
        <v>0</v>
      </c>
      <c r="G15" s="141">
        <v>518</v>
      </c>
      <c r="H15" s="141">
        <v>0</v>
      </c>
      <c r="I15" s="141">
        <v>228</v>
      </c>
      <c r="J15" s="141"/>
      <c r="K15" s="141">
        <v>99232</v>
      </c>
      <c r="L15" s="141">
        <v>667902</v>
      </c>
      <c r="M15" s="141">
        <f t="shared" si="4"/>
        <v>163411</v>
      </c>
      <c r="N15" s="141">
        <f t="shared" si="5"/>
        <v>34054</v>
      </c>
      <c r="O15" s="141">
        <v>0</v>
      </c>
      <c r="P15" s="141">
        <v>3428</v>
      </c>
      <c r="Q15" s="141">
        <v>0</v>
      </c>
      <c r="R15" s="141">
        <v>29856</v>
      </c>
      <c r="S15" s="141"/>
      <c r="T15" s="141">
        <v>770</v>
      </c>
      <c r="U15" s="141">
        <v>129357</v>
      </c>
      <c r="V15" s="141">
        <f t="shared" si="6"/>
        <v>931291</v>
      </c>
      <c r="W15" s="141">
        <f t="shared" si="7"/>
        <v>134032</v>
      </c>
      <c r="X15" s="141">
        <f t="shared" si="8"/>
        <v>0</v>
      </c>
      <c r="Y15" s="141">
        <f t="shared" si="9"/>
        <v>3946</v>
      </c>
      <c r="Z15" s="141">
        <f t="shared" si="10"/>
        <v>0</v>
      </c>
      <c r="AA15" s="141">
        <f t="shared" si="11"/>
        <v>30084</v>
      </c>
      <c r="AB15" s="141">
        <f t="shared" si="12"/>
        <v>0</v>
      </c>
      <c r="AC15" s="141">
        <f t="shared" si="13"/>
        <v>100002</v>
      </c>
      <c r="AD15" s="141">
        <f t="shared" si="14"/>
        <v>797259</v>
      </c>
    </row>
    <row r="16" spans="1:30" ht="12" customHeight="1">
      <c r="A16" s="142" t="s">
        <v>88</v>
      </c>
      <c r="B16" s="140" t="s">
        <v>334</v>
      </c>
      <c r="C16" s="142" t="s">
        <v>371</v>
      </c>
      <c r="D16" s="141">
        <f t="shared" si="2"/>
        <v>740000</v>
      </c>
      <c r="E16" s="141">
        <f t="shared" si="3"/>
        <v>160836</v>
      </c>
      <c r="F16" s="141">
        <v>0</v>
      </c>
      <c r="G16" s="141">
        <v>0</v>
      </c>
      <c r="H16" s="141">
        <v>0</v>
      </c>
      <c r="I16" s="141">
        <v>99721</v>
      </c>
      <c r="J16" s="141"/>
      <c r="K16" s="141">
        <v>61115</v>
      </c>
      <c r="L16" s="141">
        <v>579164</v>
      </c>
      <c r="M16" s="141">
        <f t="shared" si="4"/>
        <v>159267</v>
      </c>
      <c r="N16" s="141">
        <f t="shared" si="5"/>
        <v>82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82</v>
      </c>
      <c r="U16" s="141">
        <v>159185</v>
      </c>
      <c r="V16" s="141">
        <f t="shared" si="6"/>
        <v>899267</v>
      </c>
      <c r="W16" s="141">
        <f t="shared" si="7"/>
        <v>160918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99721</v>
      </c>
      <c r="AB16" s="141">
        <f t="shared" si="12"/>
        <v>0</v>
      </c>
      <c r="AC16" s="141">
        <f t="shared" si="13"/>
        <v>61197</v>
      </c>
      <c r="AD16" s="141">
        <f t="shared" si="14"/>
        <v>738349</v>
      </c>
    </row>
    <row r="17" spans="1:30" ht="12" customHeight="1">
      <c r="A17" s="142" t="s">
        <v>88</v>
      </c>
      <c r="B17" s="140" t="s">
        <v>335</v>
      </c>
      <c r="C17" s="142" t="s">
        <v>372</v>
      </c>
      <c r="D17" s="141">
        <f t="shared" si="2"/>
        <v>528563</v>
      </c>
      <c r="E17" s="141">
        <f t="shared" si="3"/>
        <v>195829</v>
      </c>
      <c r="F17" s="141">
        <v>0</v>
      </c>
      <c r="G17" s="141">
        <v>0</v>
      </c>
      <c r="H17" s="141">
        <v>0</v>
      </c>
      <c r="I17" s="141">
        <v>76871</v>
      </c>
      <c r="J17" s="141"/>
      <c r="K17" s="141">
        <v>118958</v>
      </c>
      <c r="L17" s="141">
        <v>332734</v>
      </c>
      <c r="M17" s="141">
        <f t="shared" si="4"/>
        <v>184386.5</v>
      </c>
      <c r="N17" s="141">
        <f t="shared" si="5"/>
        <v>74.5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74.5</v>
      </c>
      <c r="U17" s="141">
        <v>184312</v>
      </c>
      <c r="V17" s="141">
        <f t="shared" si="6"/>
        <v>712949.5</v>
      </c>
      <c r="W17" s="141">
        <f t="shared" si="7"/>
        <v>195903.5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76871</v>
      </c>
      <c r="AB17" s="141">
        <f t="shared" si="12"/>
        <v>0</v>
      </c>
      <c r="AC17" s="141">
        <f t="shared" si="13"/>
        <v>119032.5</v>
      </c>
      <c r="AD17" s="141">
        <f t="shared" si="14"/>
        <v>517046</v>
      </c>
    </row>
    <row r="18" spans="1:30" ht="12" customHeight="1">
      <c r="A18" s="142" t="s">
        <v>88</v>
      </c>
      <c r="B18" s="140" t="s">
        <v>336</v>
      </c>
      <c r="C18" s="142" t="s">
        <v>373</v>
      </c>
      <c r="D18" s="141">
        <f t="shared" si="2"/>
        <v>634762</v>
      </c>
      <c r="E18" s="141">
        <f t="shared" si="3"/>
        <v>63543</v>
      </c>
      <c r="F18" s="141">
        <v>0</v>
      </c>
      <c r="G18" s="141">
        <v>0</v>
      </c>
      <c r="H18" s="141">
        <v>0</v>
      </c>
      <c r="I18" s="141">
        <v>48778</v>
      </c>
      <c r="J18" s="141"/>
      <c r="K18" s="141">
        <v>14765</v>
      </c>
      <c r="L18" s="141">
        <v>571219</v>
      </c>
      <c r="M18" s="141">
        <f t="shared" si="4"/>
        <v>154970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154970</v>
      </c>
      <c r="V18" s="141">
        <f t="shared" si="6"/>
        <v>789732</v>
      </c>
      <c r="W18" s="141">
        <f t="shared" si="7"/>
        <v>63543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48778</v>
      </c>
      <c r="AB18" s="141">
        <f t="shared" si="12"/>
        <v>0</v>
      </c>
      <c r="AC18" s="141">
        <f t="shared" si="13"/>
        <v>14765</v>
      </c>
      <c r="AD18" s="141">
        <f t="shared" si="14"/>
        <v>726189</v>
      </c>
    </row>
    <row r="19" spans="1:30" ht="12" customHeight="1">
      <c r="A19" s="142" t="s">
        <v>88</v>
      </c>
      <c r="B19" s="140" t="s">
        <v>337</v>
      </c>
      <c r="C19" s="142" t="s">
        <v>374</v>
      </c>
      <c r="D19" s="141">
        <f t="shared" si="2"/>
        <v>422884</v>
      </c>
      <c r="E19" s="141">
        <f t="shared" si="3"/>
        <v>0</v>
      </c>
      <c r="F19" s="141">
        <v>0</v>
      </c>
      <c r="G19" s="141">
        <v>0</v>
      </c>
      <c r="H19" s="141">
        <v>0</v>
      </c>
      <c r="I19" s="141">
        <v>0</v>
      </c>
      <c r="J19" s="141"/>
      <c r="K19" s="141">
        <v>0</v>
      </c>
      <c r="L19" s="141">
        <v>422884</v>
      </c>
      <c r="M19" s="141">
        <f t="shared" si="4"/>
        <v>232995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232995</v>
      </c>
      <c r="V19" s="141">
        <f t="shared" si="6"/>
        <v>655879</v>
      </c>
      <c r="W19" s="141">
        <f t="shared" si="7"/>
        <v>0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0</v>
      </c>
      <c r="AB19" s="141">
        <f t="shared" si="12"/>
        <v>0</v>
      </c>
      <c r="AC19" s="141">
        <f t="shared" si="13"/>
        <v>0</v>
      </c>
      <c r="AD19" s="141">
        <f t="shared" si="14"/>
        <v>655879</v>
      </c>
    </row>
    <row r="20" spans="1:30" ht="12" customHeight="1">
      <c r="A20" s="142" t="s">
        <v>88</v>
      </c>
      <c r="B20" s="140" t="s">
        <v>338</v>
      </c>
      <c r="C20" s="142" t="s">
        <v>375</v>
      </c>
      <c r="D20" s="141">
        <f t="shared" si="2"/>
        <v>287235</v>
      </c>
      <c r="E20" s="141">
        <f t="shared" si="3"/>
        <v>126169</v>
      </c>
      <c r="F20" s="141">
        <v>0</v>
      </c>
      <c r="G20" s="141">
        <v>0</v>
      </c>
      <c r="H20" s="141">
        <v>0</v>
      </c>
      <c r="I20" s="141">
        <v>490</v>
      </c>
      <c r="J20" s="141"/>
      <c r="K20" s="141">
        <v>125679</v>
      </c>
      <c r="L20" s="141">
        <v>161066</v>
      </c>
      <c r="M20" s="141">
        <f t="shared" si="4"/>
        <v>60663</v>
      </c>
      <c r="N20" s="141">
        <f t="shared" si="5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60663</v>
      </c>
      <c r="V20" s="141">
        <f t="shared" si="6"/>
        <v>347898</v>
      </c>
      <c r="W20" s="141">
        <f t="shared" si="7"/>
        <v>126169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490</v>
      </c>
      <c r="AB20" s="141">
        <f t="shared" si="12"/>
        <v>0</v>
      </c>
      <c r="AC20" s="141">
        <f t="shared" si="13"/>
        <v>125679</v>
      </c>
      <c r="AD20" s="141">
        <f t="shared" si="14"/>
        <v>221729</v>
      </c>
    </row>
    <row r="21" spans="1:30" ht="12" customHeight="1">
      <c r="A21" s="142" t="s">
        <v>88</v>
      </c>
      <c r="B21" s="140" t="s">
        <v>339</v>
      </c>
      <c r="C21" s="142" t="s">
        <v>376</v>
      </c>
      <c r="D21" s="141">
        <f t="shared" si="2"/>
        <v>95631</v>
      </c>
      <c r="E21" s="141">
        <f t="shared" si="3"/>
        <v>0</v>
      </c>
      <c r="F21" s="141">
        <v>0</v>
      </c>
      <c r="G21" s="141">
        <v>0</v>
      </c>
      <c r="H21" s="141">
        <v>0</v>
      </c>
      <c r="I21" s="141">
        <v>0</v>
      </c>
      <c r="J21" s="141"/>
      <c r="K21" s="141">
        <v>0</v>
      </c>
      <c r="L21" s="141">
        <v>95631</v>
      </c>
      <c r="M21" s="141">
        <f t="shared" si="4"/>
        <v>18250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18250</v>
      </c>
      <c r="V21" s="141">
        <f t="shared" si="6"/>
        <v>113881</v>
      </c>
      <c r="W21" s="141">
        <f t="shared" si="7"/>
        <v>0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0</v>
      </c>
      <c r="AB21" s="141">
        <f t="shared" si="12"/>
        <v>0</v>
      </c>
      <c r="AC21" s="141">
        <f t="shared" si="13"/>
        <v>0</v>
      </c>
      <c r="AD21" s="141">
        <f t="shared" si="14"/>
        <v>113881</v>
      </c>
    </row>
    <row r="22" spans="1:30" ht="12" customHeight="1">
      <c r="A22" s="142" t="s">
        <v>88</v>
      </c>
      <c r="B22" s="140" t="s">
        <v>340</v>
      </c>
      <c r="C22" s="142" t="s">
        <v>377</v>
      </c>
      <c r="D22" s="141">
        <f t="shared" si="2"/>
        <v>124759</v>
      </c>
      <c r="E22" s="141">
        <f t="shared" si="3"/>
        <v>0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0</v>
      </c>
      <c r="L22" s="141">
        <v>124759</v>
      </c>
      <c r="M22" s="141">
        <f t="shared" si="4"/>
        <v>16441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16441</v>
      </c>
      <c r="V22" s="141">
        <f t="shared" si="6"/>
        <v>141200</v>
      </c>
      <c r="W22" s="141">
        <f t="shared" si="7"/>
        <v>0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0</v>
      </c>
      <c r="AB22" s="141">
        <f t="shared" si="12"/>
        <v>0</v>
      </c>
      <c r="AC22" s="141">
        <f t="shared" si="13"/>
        <v>0</v>
      </c>
      <c r="AD22" s="141">
        <f t="shared" si="14"/>
        <v>141200</v>
      </c>
    </row>
    <row r="23" spans="1:30" ht="12" customHeight="1">
      <c r="A23" s="142" t="s">
        <v>88</v>
      </c>
      <c r="B23" s="140" t="s">
        <v>341</v>
      </c>
      <c r="C23" s="142" t="s">
        <v>378</v>
      </c>
      <c r="D23" s="141">
        <f t="shared" si="2"/>
        <v>305863</v>
      </c>
      <c r="E23" s="141">
        <f t="shared" si="3"/>
        <v>64587</v>
      </c>
      <c r="F23" s="141">
        <v>0</v>
      </c>
      <c r="G23" s="141">
        <v>0</v>
      </c>
      <c r="H23" s="141">
        <v>0</v>
      </c>
      <c r="I23" s="141">
        <v>33781</v>
      </c>
      <c r="J23" s="141"/>
      <c r="K23" s="141">
        <v>30806</v>
      </c>
      <c r="L23" s="141">
        <v>241276</v>
      </c>
      <c r="M23" s="141">
        <f t="shared" si="4"/>
        <v>51687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51687</v>
      </c>
      <c r="V23" s="141">
        <f t="shared" si="6"/>
        <v>357550</v>
      </c>
      <c r="W23" s="141">
        <f t="shared" si="7"/>
        <v>64587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33781</v>
      </c>
      <c r="AB23" s="141">
        <f t="shared" si="12"/>
        <v>0</v>
      </c>
      <c r="AC23" s="141">
        <f t="shared" si="13"/>
        <v>30806</v>
      </c>
      <c r="AD23" s="141">
        <f t="shared" si="14"/>
        <v>292963</v>
      </c>
    </row>
    <row r="24" spans="1:30" ht="12" customHeight="1">
      <c r="A24" s="142" t="s">
        <v>88</v>
      </c>
      <c r="B24" s="140" t="s">
        <v>342</v>
      </c>
      <c r="C24" s="142" t="s">
        <v>379</v>
      </c>
      <c r="D24" s="141">
        <f t="shared" si="2"/>
        <v>37422</v>
      </c>
      <c r="E24" s="141">
        <f t="shared" si="3"/>
        <v>2307</v>
      </c>
      <c r="F24" s="141">
        <v>0</v>
      </c>
      <c r="G24" s="141">
        <v>0</v>
      </c>
      <c r="H24" s="141">
        <v>0</v>
      </c>
      <c r="I24" s="141">
        <v>2307</v>
      </c>
      <c r="J24" s="141"/>
      <c r="K24" s="141">
        <v>0</v>
      </c>
      <c r="L24" s="141">
        <v>35115</v>
      </c>
      <c r="M24" s="141">
        <f t="shared" si="4"/>
        <v>10887</v>
      </c>
      <c r="N24" s="141">
        <f t="shared" si="5"/>
        <v>237</v>
      </c>
      <c r="O24" s="141">
        <v>0</v>
      </c>
      <c r="P24" s="141">
        <v>0</v>
      </c>
      <c r="Q24" s="141">
        <v>0</v>
      </c>
      <c r="R24" s="141">
        <v>237</v>
      </c>
      <c r="S24" s="141"/>
      <c r="T24" s="141">
        <v>0</v>
      </c>
      <c r="U24" s="141">
        <v>10650</v>
      </c>
      <c r="V24" s="141">
        <f t="shared" si="6"/>
        <v>48309</v>
      </c>
      <c r="W24" s="141">
        <f t="shared" si="7"/>
        <v>2544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2544</v>
      </c>
      <c r="AB24" s="141">
        <f t="shared" si="12"/>
        <v>0</v>
      </c>
      <c r="AC24" s="141">
        <f t="shared" si="13"/>
        <v>0</v>
      </c>
      <c r="AD24" s="141">
        <f t="shared" si="14"/>
        <v>45765</v>
      </c>
    </row>
    <row r="25" spans="1:30" ht="12" customHeight="1">
      <c r="A25" s="142" t="s">
        <v>88</v>
      </c>
      <c r="B25" s="140" t="s">
        <v>343</v>
      </c>
      <c r="C25" s="142" t="s">
        <v>380</v>
      </c>
      <c r="D25" s="141">
        <f t="shared" si="2"/>
        <v>43294</v>
      </c>
      <c r="E25" s="141">
        <f t="shared" si="3"/>
        <v>5105</v>
      </c>
      <c r="F25" s="141">
        <v>0</v>
      </c>
      <c r="G25" s="141">
        <v>0</v>
      </c>
      <c r="H25" s="141">
        <v>0</v>
      </c>
      <c r="I25" s="141">
        <v>3006</v>
      </c>
      <c r="J25" s="141"/>
      <c r="K25" s="141">
        <v>2099</v>
      </c>
      <c r="L25" s="141">
        <v>38189</v>
      </c>
      <c r="M25" s="141">
        <f t="shared" si="4"/>
        <v>17543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17543</v>
      </c>
      <c r="V25" s="141">
        <f t="shared" si="6"/>
        <v>60837</v>
      </c>
      <c r="W25" s="141">
        <f t="shared" si="7"/>
        <v>5105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3006</v>
      </c>
      <c r="AB25" s="141">
        <f t="shared" si="12"/>
        <v>0</v>
      </c>
      <c r="AC25" s="141">
        <f t="shared" si="13"/>
        <v>2099</v>
      </c>
      <c r="AD25" s="141">
        <f t="shared" si="14"/>
        <v>55732</v>
      </c>
    </row>
    <row r="26" spans="1:30" ht="12" customHeight="1">
      <c r="A26" s="142" t="s">
        <v>88</v>
      </c>
      <c r="B26" s="140" t="s">
        <v>344</v>
      </c>
      <c r="C26" s="142" t="s">
        <v>381</v>
      </c>
      <c r="D26" s="141">
        <f t="shared" si="2"/>
        <v>104688</v>
      </c>
      <c r="E26" s="141">
        <f t="shared" si="3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104688</v>
      </c>
      <c r="M26" s="141">
        <f t="shared" si="4"/>
        <v>70244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70244</v>
      </c>
      <c r="V26" s="141">
        <f t="shared" si="6"/>
        <v>174932</v>
      </c>
      <c r="W26" s="141">
        <f t="shared" si="7"/>
        <v>0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0</v>
      </c>
      <c r="AB26" s="141">
        <f t="shared" si="12"/>
        <v>0</v>
      </c>
      <c r="AC26" s="141">
        <f t="shared" si="13"/>
        <v>0</v>
      </c>
      <c r="AD26" s="141">
        <f t="shared" si="14"/>
        <v>174932</v>
      </c>
    </row>
    <row r="27" spans="1:30" ht="12" customHeight="1">
      <c r="A27" s="142" t="s">
        <v>88</v>
      </c>
      <c r="B27" s="140" t="s">
        <v>345</v>
      </c>
      <c r="C27" s="142" t="s">
        <v>382</v>
      </c>
      <c r="D27" s="141">
        <f t="shared" si="2"/>
        <v>28689</v>
      </c>
      <c r="E27" s="141">
        <f t="shared" si="3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28689</v>
      </c>
      <c r="M27" s="141">
        <f t="shared" si="4"/>
        <v>19251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19251</v>
      </c>
      <c r="V27" s="141">
        <f t="shared" si="6"/>
        <v>47940</v>
      </c>
      <c r="W27" s="141">
        <f t="shared" si="7"/>
        <v>0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0</v>
      </c>
      <c r="AB27" s="141">
        <f t="shared" si="12"/>
        <v>0</v>
      </c>
      <c r="AC27" s="141">
        <f t="shared" si="13"/>
        <v>0</v>
      </c>
      <c r="AD27" s="141">
        <f t="shared" si="14"/>
        <v>47940</v>
      </c>
    </row>
    <row r="28" spans="1:30" ht="12" customHeight="1">
      <c r="A28" s="142" t="s">
        <v>88</v>
      </c>
      <c r="B28" s="140" t="s">
        <v>346</v>
      </c>
      <c r="C28" s="142" t="s">
        <v>383</v>
      </c>
      <c r="D28" s="141">
        <f t="shared" si="2"/>
        <v>116360</v>
      </c>
      <c r="E28" s="141">
        <f t="shared" si="3"/>
        <v>25220</v>
      </c>
      <c r="F28" s="141">
        <v>0</v>
      </c>
      <c r="G28" s="141">
        <v>0</v>
      </c>
      <c r="H28" s="141">
        <v>0</v>
      </c>
      <c r="I28" s="141">
        <v>25220</v>
      </c>
      <c r="J28" s="141"/>
      <c r="K28" s="141">
        <v>0</v>
      </c>
      <c r="L28" s="141">
        <v>91140</v>
      </c>
      <c r="M28" s="141">
        <f t="shared" si="4"/>
        <v>35451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35451</v>
      </c>
      <c r="V28" s="141">
        <f t="shared" si="6"/>
        <v>151811</v>
      </c>
      <c r="W28" s="141">
        <f t="shared" si="7"/>
        <v>25220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25220</v>
      </c>
      <c r="AB28" s="141">
        <f t="shared" si="12"/>
        <v>0</v>
      </c>
      <c r="AC28" s="141">
        <f t="shared" si="13"/>
        <v>0</v>
      </c>
      <c r="AD28" s="141">
        <f t="shared" si="14"/>
        <v>126591</v>
      </c>
    </row>
    <row r="29" spans="1:30" ht="12" customHeight="1">
      <c r="A29" s="142" t="s">
        <v>88</v>
      </c>
      <c r="B29" s="140" t="s">
        <v>347</v>
      </c>
      <c r="C29" s="142" t="s">
        <v>384</v>
      </c>
      <c r="D29" s="141">
        <f t="shared" si="2"/>
        <v>146168</v>
      </c>
      <c r="E29" s="141">
        <f t="shared" si="3"/>
        <v>0</v>
      </c>
      <c r="F29" s="141">
        <v>0</v>
      </c>
      <c r="G29" s="141">
        <v>0</v>
      </c>
      <c r="H29" s="141">
        <v>0</v>
      </c>
      <c r="I29" s="141">
        <v>0</v>
      </c>
      <c r="J29" s="141"/>
      <c r="K29" s="141">
        <v>0</v>
      </c>
      <c r="L29" s="141">
        <v>146168</v>
      </c>
      <c r="M29" s="141">
        <f t="shared" si="4"/>
        <v>62177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62177</v>
      </c>
      <c r="V29" s="141">
        <f t="shared" si="6"/>
        <v>208345</v>
      </c>
      <c r="W29" s="141">
        <f t="shared" si="7"/>
        <v>0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0</v>
      </c>
      <c r="AB29" s="141">
        <f t="shared" si="12"/>
        <v>0</v>
      </c>
      <c r="AC29" s="141">
        <f t="shared" si="13"/>
        <v>0</v>
      </c>
      <c r="AD29" s="141">
        <f t="shared" si="14"/>
        <v>208345</v>
      </c>
    </row>
    <row r="30" spans="1:30" ht="12" customHeight="1">
      <c r="A30" s="142" t="s">
        <v>88</v>
      </c>
      <c r="B30" s="140" t="s">
        <v>348</v>
      </c>
      <c r="C30" s="142" t="s">
        <v>385</v>
      </c>
      <c r="D30" s="141">
        <f t="shared" si="2"/>
        <v>88511</v>
      </c>
      <c r="E30" s="141">
        <f t="shared" si="3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88511</v>
      </c>
      <c r="M30" s="141">
        <f t="shared" si="4"/>
        <v>36235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36235</v>
      </c>
      <c r="V30" s="141">
        <f t="shared" si="6"/>
        <v>124746</v>
      </c>
      <c r="W30" s="141">
        <f t="shared" si="7"/>
        <v>0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0</v>
      </c>
      <c r="AB30" s="141">
        <f t="shared" si="12"/>
        <v>0</v>
      </c>
      <c r="AC30" s="141">
        <f t="shared" si="13"/>
        <v>0</v>
      </c>
      <c r="AD30" s="141">
        <f t="shared" si="14"/>
        <v>124746</v>
      </c>
    </row>
    <row r="31" spans="1:30" ht="12" customHeight="1">
      <c r="A31" s="142" t="s">
        <v>88</v>
      </c>
      <c r="B31" s="140" t="s">
        <v>349</v>
      </c>
      <c r="C31" s="142" t="s">
        <v>386</v>
      </c>
      <c r="D31" s="141">
        <f t="shared" si="2"/>
        <v>155601</v>
      </c>
      <c r="E31" s="141">
        <f t="shared" si="3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155601</v>
      </c>
      <c r="M31" s="141">
        <f t="shared" si="4"/>
        <v>44367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44367</v>
      </c>
      <c r="V31" s="141">
        <f t="shared" si="6"/>
        <v>199968</v>
      </c>
      <c r="W31" s="141">
        <f t="shared" si="7"/>
        <v>0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0</v>
      </c>
      <c r="AB31" s="141">
        <f t="shared" si="12"/>
        <v>0</v>
      </c>
      <c r="AC31" s="141">
        <f t="shared" si="13"/>
        <v>0</v>
      </c>
      <c r="AD31" s="141">
        <f t="shared" si="14"/>
        <v>199968</v>
      </c>
    </row>
    <row r="32" spans="1:30" ht="12" customHeight="1">
      <c r="A32" s="142" t="s">
        <v>88</v>
      </c>
      <c r="B32" s="140" t="s">
        <v>350</v>
      </c>
      <c r="C32" s="142" t="s">
        <v>387</v>
      </c>
      <c r="D32" s="141">
        <f t="shared" si="2"/>
        <v>197502</v>
      </c>
      <c r="E32" s="141">
        <f t="shared" si="3"/>
        <v>22178</v>
      </c>
      <c r="F32" s="141">
        <v>0</v>
      </c>
      <c r="G32" s="141">
        <v>0</v>
      </c>
      <c r="H32" s="141">
        <v>0</v>
      </c>
      <c r="I32" s="141">
        <v>22178</v>
      </c>
      <c r="J32" s="141"/>
      <c r="K32" s="141">
        <v>0</v>
      </c>
      <c r="L32" s="141">
        <v>175324</v>
      </c>
      <c r="M32" s="141">
        <f t="shared" si="4"/>
        <v>20039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20039</v>
      </c>
      <c r="V32" s="141">
        <f t="shared" si="6"/>
        <v>217541</v>
      </c>
      <c r="W32" s="141">
        <f t="shared" si="7"/>
        <v>22178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22178</v>
      </c>
      <c r="AB32" s="141">
        <f t="shared" si="12"/>
        <v>0</v>
      </c>
      <c r="AC32" s="141">
        <f t="shared" si="13"/>
        <v>0</v>
      </c>
      <c r="AD32" s="141">
        <f t="shared" si="14"/>
        <v>195363</v>
      </c>
    </row>
    <row r="33" spans="1:30" ht="12" customHeight="1">
      <c r="A33" s="142" t="s">
        <v>88</v>
      </c>
      <c r="B33" s="140" t="s">
        <v>428</v>
      </c>
      <c r="C33" s="142" t="s">
        <v>388</v>
      </c>
      <c r="D33" s="141">
        <f t="shared" si="2"/>
        <v>20162</v>
      </c>
      <c r="E33" s="141">
        <f t="shared" si="3"/>
        <v>0</v>
      </c>
      <c r="F33" s="141">
        <v>0</v>
      </c>
      <c r="G33" s="141">
        <v>0</v>
      </c>
      <c r="H33" s="141">
        <v>0</v>
      </c>
      <c r="I33" s="141">
        <v>0</v>
      </c>
      <c r="J33" s="141"/>
      <c r="K33" s="141">
        <v>0</v>
      </c>
      <c r="L33" s="141">
        <v>20162</v>
      </c>
      <c r="M33" s="141">
        <f t="shared" si="4"/>
        <v>8848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8848</v>
      </c>
      <c r="V33" s="141">
        <f t="shared" si="6"/>
        <v>29010</v>
      </c>
      <c r="W33" s="141">
        <f t="shared" si="7"/>
        <v>0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0</v>
      </c>
      <c r="AB33" s="141">
        <f t="shared" si="12"/>
        <v>0</v>
      </c>
      <c r="AC33" s="141">
        <f t="shared" si="13"/>
        <v>0</v>
      </c>
      <c r="AD33" s="141">
        <f t="shared" si="14"/>
        <v>29010</v>
      </c>
    </row>
    <row r="34" spans="1:30" ht="12" customHeight="1">
      <c r="A34" s="142" t="s">
        <v>88</v>
      </c>
      <c r="B34" s="140" t="s">
        <v>351</v>
      </c>
      <c r="C34" s="142" t="s">
        <v>389</v>
      </c>
      <c r="D34" s="141">
        <f t="shared" si="2"/>
        <v>27848</v>
      </c>
      <c r="E34" s="141">
        <f t="shared" si="3"/>
        <v>0</v>
      </c>
      <c r="F34" s="141">
        <v>0</v>
      </c>
      <c r="G34" s="141">
        <v>0</v>
      </c>
      <c r="H34" s="141">
        <v>0</v>
      </c>
      <c r="I34" s="141">
        <v>0</v>
      </c>
      <c r="J34" s="141"/>
      <c r="K34" s="141">
        <v>0</v>
      </c>
      <c r="L34" s="141">
        <v>27848</v>
      </c>
      <c r="M34" s="141">
        <f t="shared" si="4"/>
        <v>10929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10929</v>
      </c>
      <c r="V34" s="141">
        <f t="shared" si="6"/>
        <v>38777</v>
      </c>
      <c r="W34" s="141">
        <f t="shared" si="7"/>
        <v>0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0</v>
      </c>
      <c r="AB34" s="141">
        <f t="shared" si="12"/>
        <v>0</v>
      </c>
      <c r="AC34" s="141">
        <f t="shared" si="13"/>
        <v>0</v>
      </c>
      <c r="AD34" s="141">
        <f t="shared" si="14"/>
        <v>38777</v>
      </c>
    </row>
    <row r="35" spans="1:30" ht="12" customHeight="1">
      <c r="A35" s="142" t="s">
        <v>88</v>
      </c>
      <c r="B35" s="140" t="s">
        <v>352</v>
      </c>
      <c r="C35" s="142" t="s">
        <v>390</v>
      </c>
      <c r="D35" s="141">
        <f t="shared" si="2"/>
        <v>95637</v>
      </c>
      <c r="E35" s="141">
        <f t="shared" si="3"/>
        <v>0</v>
      </c>
      <c r="F35" s="141">
        <v>0</v>
      </c>
      <c r="G35" s="141">
        <v>0</v>
      </c>
      <c r="H35" s="141">
        <v>0</v>
      </c>
      <c r="I35" s="141">
        <v>0</v>
      </c>
      <c r="J35" s="141"/>
      <c r="K35" s="141">
        <v>0</v>
      </c>
      <c r="L35" s="141">
        <v>95637</v>
      </c>
      <c r="M35" s="141">
        <f t="shared" si="4"/>
        <v>37190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37190</v>
      </c>
      <c r="V35" s="141">
        <f t="shared" si="6"/>
        <v>132827</v>
      </c>
      <c r="W35" s="141">
        <f t="shared" si="7"/>
        <v>0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0</v>
      </c>
      <c r="AB35" s="141">
        <f t="shared" si="12"/>
        <v>0</v>
      </c>
      <c r="AC35" s="141">
        <f t="shared" si="13"/>
        <v>0</v>
      </c>
      <c r="AD35" s="141">
        <f t="shared" si="14"/>
        <v>132827</v>
      </c>
    </row>
    <row r="36" spans="1:30" ht="12" customHeight="1">
      <c r="A36" s="142" t="s">
        <v>88</v>
      </c>
      <c r="B36" s="140" t="s">
        <v>353</v>
      </c>
      <c r="C36" s="142" t="s">
        <v>391</v>
      </c>
      <c r="D36" s="141">
        <f t="shared" si="2"/>
        <v>73607</v>
      </c>
      <c r="E36" s="141">
        <f t="shared" si="3"/>
        <v>0</v>
      </c>
      <c r="F36" s="141">
        <v>0</v>
      </c>
      <c r="G36" s="141">
        <v>0</v>
      </c>
      <c r="H36" s="141">
        <v>0</v>
      </c>
      <c r="I36" s="141">
        <v>0</v>
      </c>
      <c r="J36" s="141"/>
      <c r="K36" s="141">
        <v>0</v>
      </c>
      <c r="L36" s="141">
        <v>73607</v>
      </c>
      <c r="M36" s="141">
        <f t="shared" si="4"/>
        <v>31546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31546</v>
      </c>
      <c r="V36" s="141">
        <f t="shared" si="6"/>
        <v>105153</v>
      </c>
      <c r="W36" s="141">
        <f t="shared" si="7"/>
        <v>0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0</v>
      </c>
      <c r="AB36" s="141">
        <f t="shared" si="12"/>
        <v>0</v>
      </c>
      <c r="AC36" s="141">
        <f t="shared" si="13"/>
        <v>0</v>
      </c>
      <c r="AD36" s="141">
        <f t="shared" si="14"/>
        <v>105153</v>
      </c>
    </row>
    <row r="37" spans="1:30" ht="12" customHeight="1">
      <c r="A37" s="142" t="s">
        <v>88</v>
      </c>
      <c r="B37" s="140" t="s">
        <v>354</v>
      </c>
      <c r="C37" s="142" t="s">
        <v>392</v>
      </c>
      <c r="D37" s="141">
        <f t="shared" si="2"/>
        <v>22673</v>
      </c>
      <c r="E37" s="141">
        <f t="shared" si="3"/>
        <v>3838</v>
      </c>
      <c r="F37" s="141">
        <v>0</v>
      </c>
      <c r="G37" s="141">
        <v>0</v>
      </c>
      <c r="H37" s="141">
        <v>0</v>
      </c>
      <c r="I37" s="141">
        <v>3838</v>
      </c>
      <c r="J37" s="141"/>
      <c r="K37" s="141">
        <v>0</v>
      </c>
      <c r="L37" s="141">
        <v>18835</v>
      </c>
      <c r="M37" s="141">
        <f t="shared" si="4"/>
        <v>9062</v>
      </c>
      <c r="N37" s="141">
        <f t="shared" si="5"/>
        <v>0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0</v>
      </c>
      <c r="U37" s="141">
        <v>9062</v>
      </c>
      <c r="V37" s="141">
        <f t="shared" si="6"/>
        <v>31735</v>
      </c>
      <c r="W37" s="141">
        <f t="shared" si="7"/>
        <v>3838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3838</v>
      </c>
      <c r="AB37" s="141">
        <f t="shared" si="12"/>
        <v>0</v>
      </c>
      <c r="AC37" s="141">
        <f t="shared" si="13"/>
        <v>0</v>
      </c>
      <c r="AD37" s="141">
        <f t="shared" si="14"/>
        <v>27897</v>
      </c>
    </row>
    <row r="38" spans="1:30" ht="12" customHeight="1">
      <c r="A38" s="142" t="s">
        <v>88</v>
      </c>
      <c r="B38" s="140" t="s">
        <v>355</v>
      </c>
      <c r="C38" s="142" t="s">
        <v>393</v>
      </c>
      <c r="D38" s="141">
        <f t="shared" si="2"/>
        <v>47627</v>
      </c>
      <c r="E38" s="141">
        <f t="shared" si="3"/>
        <v>7629</v>
      </c>
      <c r="F38" s="141">
        <v>0</v>
      </c>
      <c r="G38" s="141">
        <v>0</v>
      </c>
      <c r="H38" s="141">
        <v>0</v>
      </c>
      <c r="I38" s="141">
        <v>7587</v>
      </c>
      <c r="J38" s="141"/>
      <c r="K38" s="141">
        <v>42</v>
      </c>
      <c r="L38" s="141">
        <v>39998</v>
      </c>
      <c r="M38" s="141">
        <f t="shared" si="4"/>
        <v>30046</v>
      </c>
      <c r="N38" s="141">
        <f t="shared" si="5"/>
        <v>2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2</v>
      </c>
      <c r="U38" s="141">
        <v>30044</v>
      </c>
      <c r="V38" s="141">
        <f t="shared" si="6"/>
        <v>77673</v>
      </c>
      <c r="W38" s="141">
        <f t="shared" si="7"/>
        <v>7631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7587</v>
      </c>
      <c r="AB38" s="141">
        <f t="shared" si="12"/>
        <v>0</v>
      </c>
      <c r="AC38" s="141">
        <f t="shared" si="13"/>
        <v>44</v>
      </c>
      <c r="AD38" s="141">
        <f t="shared" si="14"/>
        <v>70042</v>
      </c>
    </row>
    <row r="39" spans="1:30" ht="12" customHeight="1">
      <c r="A39" s="142" t="s">
        <v>88</v>
      </c>
      <c r="B39" s="140" t="s">
        <v>356</v>
      </c>
      <c r="C39" s="142" t="s">
        <v>394</v>
      </c>
      <c r="D39" s="141">
        <f t="shared" si="2"/>
        <v>601264</v>
      </c>
      <c r="E39" s="141">
        <f t="shared" si="3"/>
        <v>138603</v>
      </c>
      <c r="F39" s="141">
        <v>0</v>
      </c>
      <c r="G39" s="141">
        <v>0</v>
      </c>
      <c r="H39" s="141">
        <v>0</v>
      </c>
      <c r="I39" s="141">
        <v>77651</v>
      </c>
      <c r="J39" s="141"/>
      <c r="K39" s="141">
        <v>60952</v>
      </c>
      <c r="L39" s="141">
        <v>462661</v>
      </c>
      <c r="M39" s="141">
        <f t="shared" si="4"/>
        <v>112453</v>
      </c>
      <c r="N39" s="141">
        <f t="shared" si="5"/>
        <v>5208</v>
      </c>
      <c r="O39" s="141">
        <v>0</v>
      </c>
      <c r="P39" s="141">
        <v>0</v>
      </c>
      <c r="Q39" s="141">
        <v>0</v>
      </c>
      <c r="R39" s="141">
        <v>5208</v>
      </c>
      <c r="S39" s="141"/>
      <c r="T39" s="141">
        <v>0</v>
      </c>
      <c r="U39" s="141">
        <v>107245</v>
      </c>
      <c r="V39" s="141">
        <f t="shared" si="6"/>
        <v>713717</v>
      </c>
      <c r="W39" s="141">
        <f t="shared" si="7"/>
        <v>143811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82859</v>
      </c>
      <c r="AB39" s="141">
        <f t="shared" si="12"/>
        <v>0</v>
      </c>
      <c r="AC39" s="141">
        <f t="shared" si="13"/>
        <v>60952</v>
      </c>
      <c r="AD39" s="141">
        <f t="shared" si="14"/>
        <v>569906</v>
      </c>
    </row>
    <row r="40" spans="1:30" ht="12" customHeight="1">
      <c r="A40" s="142" t="s">
        <v>88</v>
      </c>
      <c r="B40" s="140" t="s">
        <v>357</v>
      </c>
      <c r="C40" s="142" t="s">
        <v>395</v>
      </c>
      <c r="D40" s="141">
        <f t="shared" si="2"/>
        <v>495588</v>
      </c>
      <c r="E40" s="141">
        <f t="shared" si="3"/>
        <v>86686</v>
      </c>
      <c r="F40" s="141">
        <v>0</v>
      </c>
      <c r="G40" s="141">
        <v>0</v>
      </c>
      <c r="H40" s="141">
        <v>0</v>
      </c>
      <c r="I40" s="141">
        <v>65853</v>
      </c>
      <c r="J40" s="141"/>
      <c r="K40" s="141">
        <v>20833</v>
      </c>
      <c r="L40" s="141">
        <v>408902</v>
      </c>
      <c r="M40" s="141">
        <f t="shared" si="4"/>
        <v>66722</v>
      </c>
      <c r="N40" s="141">
        <f t="shared" si="5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66722</v>
      </c>
      <c r="V40" s="141">
        <f t="shared" si="6"/>
        <v>562310</v>
      </c>
      <c r="W40" s="141">
        <f t="shared" si="7"/>
        <v>86686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65853</v>
      </c>
      <c r="AB40" s="141">
        <f t="shared" si="12"/>
        <v>0</v>
      </c>
      <c r="AC40" s="141">
        <f t="shared" si="13"/>
        <v>20833</v>
      </c>
      <c r="AD40" s="141">
        <f t="shared" si="14"/>
        <v>475624</v>
      </c>
    </row>
    <row r="41" spans="1:30" ht="12" customHeight="1">
      <c r="A41" s="142" t="s">
        <v>88</v>
      </c>
      <c r="B41" s="140" t="s">
        <v>358</v>
      </c>
      <c r="C41" s="142" t="s">
        <v>396</v>
      </c>
      <c r="D41" s="141">
        <f t="shared" si="2"/>
        <v>211201</v>
      </c>
      <c r="E41" s="141">
        <f t="shared" si="3"/>
        <v>36427</v>
      </c>
      <c r="F41" s="141">
        <v>0</v>
      </c>
      <c r="G41" s="141">
        <v>0</v>
      </c>
      <c r="H41" s="141">
        <v>0</v>
      </c>
      <c r="I41" s="141">
        <v>33289</v>
      </c>
      <c r="J41" s="141"/>
      <c r="K41" s="141">
        <v>3138</v>
      </c>
      <c r="L41" s="141">
        <v>174774</v>
      </c>
      <c r="M41" s="141">
        <f t="shared" si="4"/>
        <v>36247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36247</v>
      </c>
      <c r="V41" s="141">
        <f t="shared" si="6"/>
        <v>247448</v>
      </c>
      <c r="W41" s="141">
        <f t="shared" si="7"/>
        <v>36427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33289</v>
      </c>
      <c r="AB41" s="141">
        <f t="shared" si="12"/>
        <v>0</v>
      </c>
      <c r="AC41" s="141">
        <f t="shared" si="13"/>
        <v>3138</v>
      </c>
      <c r="AD41" s="141">
        <f t="shared" si="14"/>
        <v>211021</v>
      </c>
    </row>
    <row r="42" spans="1:30" ht="12" customHeight="1">
      <c r="A42" s="142" t="s">
        <v>88</v>
      </c>
      <c r="B42" s="140" t="s">
        <v>359</v>
      </c>
      <c r="C42" s="142" t="s">
        <v>397</v>
      </c>
      <c r="D42" s="141">
        <f t="shared" si="2"/>
        <v>161842</v>
      </c>
      <c r="E42" s="141">
        <f t="shared" si="3"/>
        <v>21088</v>
      </c>
      <c r="F42" s="141">
        <v>0</v>
      </c>
      <c r="G42" s="141">
        <v>0</v>
      </c>
      <c r="H42" s="141">
        <v>0</v>
      </c>
      <c r="I42" s="141">
        <v>17051</v>
      </c>
      <c r="J42" s="141"/>
      <c r="K42" s="141">
        <v>4037</v>
      </c>
      <c r="L42" s="141">
        <v>140754</v>
      </c>
      <c r="M42" s="141">
        <f t="shared" si="4"/>
        <v>25666</v>
      </c>
      <c r="N42" s="141">
        <f t="shared" si="5"/>
        <v>0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0</v>
      </c>
      <c r="U42" s="141">
        <v>25666</v>
      </c>
      <c r="V42" s="141">
        <f t="shared" si="6"/>
        <v>187508</v>
      </c>
      <c r="W42" s="141">
        <f t="shared" si="7"/>
        <v>21088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17051</v>
      </c>
      <c r="AB42" s="141">
        <f t="shared" si="12"/>
        <v>0</v>
      </c>
      <c r="AC42" s="141">
        <f t="shared" si="13"/>
        <v>4037</v>
      </c>
      <c r="AD42" s="141">
        <f t="shared" si="14"/>
        <v>166420</v>
      </c>
    </row>
    <row r="43" spans="1:30" ht="12" customHeight="1">
      <c r="A43" s="142" t="s">
        <v>88</v>
      </c>
      <c r="B43" s="140" t="s">
        <v>360</v>
      </c>
      <c r="C43" s="142" t="s">
        <v>398</v>
      </c>
      <c r="D43" s="141">
        <f t="shared" si="2"/>
        <v>147375</v>
      </c>
      <c r="E43" s="141">
        <f t="shared" si="3"/>
        <v>0</v>
      </c>
      <c r="F43" s="141">
        <v>0</v>
      </c>
      <c r="G43" s="141">
        <v>0</v>
      </c>
      <c r="H43" s="141">
        <v>0</v>
      </c>
      <c r="I43" s="141">
        <v>0</v>
      </c>
      <c r="J43" s="141"/>
      <c r="K43" s="141">
        <v>0</v>
      </c>
      <c r="L43" s="141">
        <v>147375</v>
      </c>
      <c r="M43" s="141">
        <f t="shared" si="4"/>
        <v>31539</v>
      </c>
      <c r="N43" s="141">
        <f t="shared" si="5"/>
        <v>0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31539</v>
      </c>
      <c r="V43" s="141">
        <f t="shared" si="6"/>
        <v>178914</v>
      </c>
      <c r="W43" s="141">
        <f t="shared" si="7"/>
        <v>0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0</v>
      </c>
      <c r="AB43" s="141">
        <f t="shared" si="12"/>
        <v>0</v>
      </c>
      <c r="AC43" s="141">
        <f t="shared" si="13"/>
        <v>0</v>
      </c>
      <c r="AD43" s="141">
        <f t="shared" si="14"/>
        <v>178914</v>
      </c>
    </row>
    <row r="44" spans="1:30" ht="12" customHeight="1">
      <c r="A44" s="142" t="s">
        <v>88</v>
      </c>
      <c r="B44" s="140" t="s">
        <v>361</v>
      </c>
      <c r="C44" s="142" t="s">
        <v>399</v>
      </c>
      <c r="D44" s="141">
        <f t="shared" si="2"/>
        <v>485200</v>
      </c>
      <c r="E44" s="141">
        <f t="shared" si="3"/>
        <v>14</v>
      </c>
      <c r="F44" s="141">
        <v>0</v>
      </c>
      <c r="G44" s="141">
        <v>0</v>
      </c>
      <c r="H44" s="141">
        <v>0</v>
      </c>
      <c r="I44" s="141">
        <v>0</v>
      </c>
      <c r="J44" s="141"/>
      <c r="K44" s="141">
        <v>14</v>
      </c>
      <c r="L44" s="141">
        <v>485186</v>
      </c>
      <c r="M44" s="141">
        <f t="shared" si="4"/>
        <v>304112</v>
      </c>
      <c r="N44" s="141">
        <f t="shared" si="5"/>
        <v>131724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131724</v>
      </c>
      <c r="U44" s="141">
        <v>172388</v>
      </c>
      <c r="V44" s="141">
        <f t="shared" si="6"/>
        <v>789312</v>
      </c>
      <c r="W44" s="141">
        <f t="shared" si="7"/>
        <v>131738</v>
      </c>
      <c r="X44" s="141">
        <f t="shared" si="8"/>
        <v>0</v>
      </c>
      <c r="Y44" s="141">
        <f t="shared" si="9"/>
        <v>0</v>
      </c>
      <c r="Z44" s="141">
        <f t="shared" si="10"/>
        <v>0</v>
      </c>
      <c r="AA44" s="141">
        <f t="shared" si="11"/>
        <v>0</v>
      </c>
      <c r="AB44" s="141">
        <f t="shared" si="12"/>
        <v>0</v>
      </c>
      <c r="AC44" s="141">
        <f t="shared" si="13"/>
        <v>131738</v>
      </c>
      <c r="AD44" s="141">
        <f t="shared" si="14"/>
        <v>657574</v>
      </c>
    </row>
    <row r="45" spans="1:30" ht="12" customHeight="1">
      <c r="A45" s="142" t="s">
        <v>88</v>
      </c>
      <c r="B45" s="140" t="s">
        <v>362</v>
      </c>
      <c r="C45" s="142" t="s">
        <v>400</v>
      </c>
      <c r="D45" s="141">
        <f t="shared" si="2"/>
        <v>257780</v>
      </c>
      <c r="E45" s="141">
        <f t="shared" si="3"/>
        <v>0</v>
      </c>
      <c r="F45" s="141">
        <v>0</v>
      </c>
      <c r="G45" s="141">
        <v>0</v>
      </c>
      <c r="H45" s="141">
        <v>0</v>
      </c>
      <c r="I45" s="141">
        <v>0</v>
      </c>
      <c r="J45" s="141"/>
      <c r="K45" s="141">
        <v>0</v>
      </c>
      <c r="L45" s="141">
        <v>257780</v>
      </c>
      <c r="M45" s="141">
        <f t="shared" si="4"/>
        <v>162506</v>
      </c>
      <c r="N45" s="141">
        <f t="shared" si="5"/>
        <v>15517</v>
      </c>
      <c r="O45" s="141">
        <v>0</v>
      </c>
      <c r="P45" s="141">
        <v>0</v>
      </c>
      <c r="Q45" s="141">
        <v>0</v>
      </c>
      <c r="R45" s="141">
        <v>15517</v>
      </c>
      <c r="S45" s="141"/>
      <c r="T45" s="141">
        <v>0</v>
      </c>
      <c r="U45" s="141">
        <v>146989</v>
      </c>
      <c r="V45" s="141">
        <f t="shared" si="6"/>
        <v>420286</v>
      </c>
      <c r="W45" s="141">
        <f t="shared" si="7"/>
        <v>15517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15517</v>
      </c>
      <c r="AB45" s="141">
        <f t="shared" si="12"/>
        <v>0</v>
      </c>
      <c r="AC45" s="141">
        <f t="shared" si="13"/>
        <v>0</v>
      </c>
      <c r="AD45" s="141">
        <f t="shared" si="14"/>
        <v>404769</v>
      </c>
    </row>
    <row r="46" spans="1:30" ht="12" customHeight="1">
      <c r="A46" s="142" t="s">
        <v>88</v>
      </c>
      <c r="B46" s="140" t="s">
        <v>404</v>
      </c>
      <c r="C46" s="142" t="s">
        <v>416</v>
      </c>
      <c r="D46" s="141">
        <f t="shared" si="2"/>
        <v>0</v>
      </c>
      <c r="E46" s="141">
        <f t="shared" si="3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f t="shared" si="4"/>
        <v>35489</v>
      </c>
      <c r="N46" s="141">
        <f t="shared" si="5"/>
        <v>35489</v>
      </c>
      <c r="O46" s="141">
        <v>0</v>
      </c>
      <c r="P46" s="141">
        <v>0</v>
      </c>
      <c r="Q46" s="141">
        <v>0</v>
      </c>
      <c r="R46" s="141">
        <v>35489</v>
      </c>
      <c r="S46" s="141">
        <v>219838</v>
      </c>
      <c r="T46" s="141">
        <v>0</v>
      </c>
      <c r="U46" s="141">
        <v>0</v>
      </c>
      <c r="V46" s="141">
        <f t="shared" si="6"/>
        <v>35489</v>
      </c>
      <c r="W46" s="141">
        <f t="shared" si="7"/>
        <v>35489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35489</v>
      </c>
      <c r="AB46" s="141">
        <f t="shared" si="12"/>
        <v>219838</v>
      </c>
      <c r="AC46" s="141">
        <f t="shared" si="13"/>
        <v>0</v>
      </c>
      <c r="AD46" s="141">
        <f t="shared" si="14"/>
        <v>0</v>
      </c>
    </row>
    <row r="47" spans="1:30" ht="12" customHeight="1">
      <c r="A47" s="142" t="s">
        <v>88</v>
      </c>
      <c r="B47" s="140" t="s">
        <v>405</v>
      </c>
      <c r="C47" s="142" t="s">
        <v>417</v>
      </c>
      <c r="D47" s="141">
        <f t="shared" si="2"/>
        <v>21537</v>
      </c>
      <c r="E47" s="141">
        <f t="shared" si="3"/>
        <v>21537</v>
      </c>
      <c r="F47" s="141">
        <v>0</v>
      </c>
      <c r="G47" s="141">
        <v>0</v>
      </c>
      <c r="H47" s="141">
        <v>0</v>
      </c>
      <c r="I47" s="141">
        <v>21537</v>
      </c>
      <c r="J47" s="141">
        <v>111840</v>
      </c>
      <c r="K47" s="141">
        <v>0</v>
      </c>
      <c r="L47" s="141">
        <v>0</v>
      </c>
      <c r="M47" s="141">
        <f t="shared" si="4"/>
        <v>0</v>
      </c>
      <c r="N47" s="141">
        <f t="shared" si="5"/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89495</v>
      </c>
      <c r="T47" s="141">
        <v>0</v>
      </c>
      <c r="U47" s="141">
        <v>0</v>
      </c>
      <c r="V47" s="141">
        <f t="shared" si="6"/>
        <v>21537</v>
      </c>
      <c r="W47" s="141">
        <f t="shared" si="7"/>
        <v>21537</v>
      </c>
      <c r="X47" s="141">
        <f t="shared" si="8"/>
        <v>0</v>
      </c>
      <c r="Y47" s="141">
        <f t="shared" si="9"/>
        <v>0</v>
      </c>
      <c r="Z47" s="141">
        <f t="shared" si="10"/>
        <v>0</v>
      </c>
      <c r="AA47" s="141">
        <f t="shared" si="11"/>
        <v>21537</v>
      </c>
      <c r="AB47" s="141">
        <f t="shared" si="12"/>
        <v>201335</v>
      </c>
      <c r="AC47" s="141">
        <f t="shared" si="13"/>
        <v>0</v>
      </c>
      <c r="AD47" s="141">
        <f t="shared" si="14"/>
        <v>0</v>
      </c>
    </row>
    <row r="48" spans="1:30" ht="12" customHeight="1">
      <c r="A48" s="142" t="s">
        <v>88</v>
      </c>
      <c r="B48" s="140" t="s">
        <v>406</v>
      </c>
      <c r="C48" s="142" t="s">
        <v>418</v>
      </c>
      <c r="D48" s="141">
        <f t="shared" si="2"/>
        <v>0</v>
      </c>
      <c r="E48" s="141">
        <f t="shared" si="3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f t="shared" si="4"/>
        <v>45717</v>
      </c>
      <c r="N48" s="141">
        <f t="shared" si="5"/>
        <v>45717</v>
      </c>
      <c r="O48" s="141">
        <v>0</v>
      </c>
      <c r="P48" s="141">
        <v>0</v>
      </c>
      <c r="Q48" s="141">
        <v>0</v>
      </c>
      <c r="R48" s="141">
        <v>38923</v>
      </c>
      <c r="S48" s="141">
        <v>214241</v>
      </c>
      <c r="T48" s="141">
        <v>6794</v>
      </c>
      <c r="U48" s="141">
        <v>0</v>
      </c>
      <c r="V48" s="141">
        <f t="shared" si="6"/>
        <v>45717</v>
      </c>
      <c r="W48" s="141">
        <f t="shared" si="7"/>
        <v>45717</v>
      </c>
      <c r="X48" s="141">
        <f t="shared" si="8"/>
        <v>0</v>
      </c>
      <c r="Y48" s="141">
        <f t="shared" si="9"/>
        <v>0</v>
      </c>
      <c r="Z48" s="141">
        <f t="shared" si="10"/>
        <v>0</v>
      </c>
      <c r="AA48" s="141">
        <f t="shared" si="11"/>
        <v>38923</v>
      </c>
      <c r="AB48" s="141">
        <f t="shared" si="12"/>
        <v>214241</v>
      </c>
      <c r="AC48" s="141">
        <f t="shared" si="13"/>
        <v>6794</v>
      </c>
      <c r="AD48" s="141">
        <f t="shared" si="14"/>
        <v>0</v>
      </c>
    </row>
    <row r="49" spans="1:30" ht="12" customHeight="1">
      <c r="A49" s="142" t="s">
        <v>88</v>
      </c>
      <c r="B49" s="140" t="s">
        <v>407</v>
      </c>
      <c r="C49" s="142" t="s">
        <v>419</v>
      </c>
      <c r="D49" s="141">
        <f t="shared" si="2"/>
        <v>123536</v>
      </c>
      <c r="E49" s="141">
        <f t="shared" si="3"/>
        <v>93996</v>
      </c>
      <c r="F49" s="141">
        <v>0</v>
      </c>
      <c r="G49" s="141">
        <v>0</v>
      </c>
      <c r="H49" s="141">
        <v>0</v>
      </c>
      <c r="I49" s="141">
        <v>77737</v>
      </c>
      <c r="J49" s="141">
        <v>269653</v>
      </c>
      <c r="K49" s="141">
        <v>16259</v>
      </c>
      <c r="L49" s="141">
        <v>29540</v>
      </c>
      <c r="M49" s="141">
        <f t="shared" si="4"/>
        <v>20547</v>
      </c>
      <c r="N49" s="141">
        <f t="shared" si="5"/>
        <v>8096</v>
      </c>
      <c r="O49" s="141">
        <v>0</v>
      </c>
      <c r="P49" s="141">
        <v>0</v>
      </c>
      <c r="Q49" s="141">
        <v>0</v>
      </c>
      <c r="R49" s="141">
        <v>1242</v>
      </c>
      <c r="S49" s="141">
        <v>110296</v>
      </c>
      <c r="T49" s="141">
        <v>6854</v>
      </c>
      <c r="U49" s="141">
        <v>12451</v>
      </c>
      <c r="V49" s="141">
        <f t="shared" si="6"/>
        <v>144083</v>
      </c>
      <c r="W49" s="141">
        <f t="shared" si="7"/>
        <v>102092</v>
      </c>
      <c r="X49" s="141">
        <f t="shared" si="8"/>
        <v>0</v>
      </c>
      <c r="Y49" s="141">
        <f t="shared" si="9"/>
        <v>0</v>
      </c>
      <c r="Z49" s="141">
        <f t="shared" si="10"/>
        <v>0</v>
      </c>
      <c r="AA49" s="141">
        <f t="shared" si="11"/>
        <v>78979</v>
      </c>
      <c r="AB49" s="141">
        <f t="shared" si="12"/>
        <v>379949</v>
      </c>
      <c r="AC49" s="141">
        <f t="shared" si="13"/>
        <v>23113</v>
      </c>
      <c r="AD49" s="141">
        <f t="shared" si="14"/>
        <v>41991</v>
      </c>
    </row>
    <row r="50" spans="1:30" ht="12" customHeight="1">
      <c r="A50" s="142" t="s">
        <v>88</v>
      </c>
      <c r="B50" s="140" t="s">
        <v>408</v>
      </c>
      <c r="C50" s="142" t="s">
        <v>420</v>
      </c>
      <c r="D50" s="141">
        <f t="shared" si="2"/>
        <v>0</v>
      </c>
      <c r="E50" s="141">
        <f t="shared" si="3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f t="shared" si="4"/>
        <v>3505</v>
      </c>
      <c r="N50" s="141">
        <f t="shared" si="5"/>
        <v>60</v>
      </c>
      <c r="O50" s="141">
        <v>0</v>
      </c>
      <c r="P50" s="141">
        <v>0</v>
      </c>
      <c r="Q50" s="141">
        <v>0</v>
      </c>
      <c r="R50" s="141">
        <v>60</v>
      </c>
      <c r="S50" s="141">
        <v>109489</v>
      </c>
      <c r="T50" s="141">
        <v>0</v>
      </c>
      <c r="U50" s="141">
        <v>3445</v>
      </c>
      <c r="V50" s="141">
        <f t="shared" si="6"/>
        <v>3505</v>
      </c>
      <c r="W50" s="141">
        <f t="shared" si="7"/>
        <v>60</v>
      </c>
      <c r="X50" s="141">
        <f t="shared" si="8"/>
        <v>0</v>
      </c>
      <c r="Y50" s="141">
        <f t="shared" si="9"/>
        <v>0</v>
      </c>
      <c r="Z50" s="141">
        <f t="shared" si="10"/>
        <v>0</v>
      </c>
      <c r="AA50" s="141">
        <f t="shared" si="11"/>
        <v>60</v>
      </c>
      <c r="AB50" s="141">
        <f t="shared" si="12"/>
        <v>109489</v>
      </c>
      <c r="AC50" s="141">
        <f t="shared" si="13"/>
        <v>0</v>
      </c>
      <c r="AD50" s="141">
        <f t="shared" si="14"/>
        <v>3445</v>
      </c>
    </row>
    <row r="51" spans="1:30" ht="12" customHeight="1">
      <c r="A51" s="142" t="s">
        <v>88</v>
      </c>
      <c r="B51" s="140" t="s">
        <v>409</v>
      </c>
      <c r="C51" s="142" t="s">
        <v>421</v>
      </c>
      <c r="D51" s="141">
        <f t="shared" si="2"/>
        <v>137930</v>
      </c>
      <c r="E51" s="141">
        <f t="shared" si="3"/>
        <v>137930</v>
      </c>
      <c r="F51" s="141">
        <v>0</v>
      </c>
      <c r="G51" s="141">
        <v>0</v>
      </c>
      <c r="H51" s="141">
        <v>0</v>
      </c>
      <c r="I51" s="141">
        <v>72192</v>
      </c>
      <c r="J51" s="141">
        <v>264274</v>
      </c>
      <c r="K51" s="141">
        <v>65738</v>
      </c>
      <c r="L51" s="141">
        <v>0</v>
      </c>
      <c r="M51" s="141">
        <f t="shared" si="4"/>
        <v>0</v>
      </c>
      <c r="N51" s="141">
        <f t="shared" si="5"/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f t="shared" si="6"/>
        <v>137930</v>
      </c>
      <c r="W51" s="141">
        <f t="shared" si="7"/>
        <v>137930</v>
      </c>
      <c r="X51" s="141">
        <f t="shared" si="8"/>
        <v>0</v>
      </c>
      <c r="Y51" s="141">
        <f t="shared" si="9"/>
        <v>0</v>
      </c>
      <c r="Z51" s="141">
        <f t="shared" si="10"/>
        <v>0</v>
      </c>
      <c r="AA51" s="141">
        <f t="shared" si="11"/>
        <v>72192</v>
      </c>
      <c r="AB51" s="141">
        <f t="shared" si="12"/>
        <v>264274</v>
      </c>
      <c r="AC51" s="141">
        <f t="shared" si="13"/>
        <v>65738</v>
      </c>
      <c r="AD51" s="141">
        <f t="shared" si="14"/>
        <v>0</v>
      </c>
    </row>
    <row r="52" spans="1:30" ht="12" customHeight="1">
      <c r="A52" s="142" t="s">
        <v>88</v>
      </c>
      <c r="B52" s="140" t="s">
        <v>410</v>
      </c>
      <c r="C52" s="142" t="s">
        <v>422</v>
      </c>
      <c r="D52" s="141">
        <f t="shared" si="2"/>
        <v>384222</v>
      </c>
      <c r="E52" s="141">
        <f t="shared" si="3"/>
        <v>384222</v>
      </c>
      <c r="F52" s="141">
        <v>0</v>
      </c>
      <c r="G52" s="141">
        <v>0</v>
      </c>
      <c r="H52" s="141">
        <v>131000</v>
      </c>
      <c r="I52" s="141">
        <v>197549</v>
      </c>
      <c r="J52" s="141">
        <v>519329</v>
      </c>
      <c r="K52" s="141">
        <v>55673</v>
      </c>
      <c r="L52" s="141">
        <v>0</v>
      </c>
      <c r="M52" s="141">
        <f t="shared" si="4"/>
        <v>1847</v>
      </c>
      <c r="N52" s="141">
        <f t="shared" si="5"/>
        <v>1847</v>
      </c>
      <c r="O52" s="141">
        <v>0</v>
      </c>
      <c r="P52" s="141">
        <v>0</v>
      </c>
      <c r="Q52" s="141">
        <v>0</v>
      </c>
      <c r="R52" s="141">
        <v>6</v>
      </c>
      <c r="S52" s="141">
        <v>129477</v>
      </c>
      <c r="T52" s="141">
        <v>1841</v>
      </c>
      <c r="U52" s="141">
        <v>0</v>
      </c>
      <c r="V52" s="141">
        <f t="shared" si="6"/>
        <v>386069</v>
      </c>
      <c r="W52" s="141">
        <f t="shared" si="7"/>
        <v>386069</v>
      </c>
      <c r="X52" s="141">
        <f t="shared" si="8"/>
        <v>0</v>
      </c>
      <c r="Y52" s="141">
        <f t="shared" si="9"/>
        <v>0</v>
      </c>
      <c r="Z52" s="141">
        <f t="shared" si="10"/>
        <v>131000</v>
      </c>
      <c r="AA52" s="141">
        <f t="shared" si="11"/>
        <v>197555</v>
      </c>
      <c r="AB52" s="141">
        <f t="shared" si="12"/>
        <v>648806</v>
      </c>
      <c r="AC52" s="141">
        <f t="shared" si="13"/>
        <v>57514</v>
      </c>
      <c r="AD52" s="141">
        <f t="shared" si="14"/>
        <v>0</v>
      </c>
    </row>
    <row r="53" spans="1:30" ht="12" customHeight="1">
      <c r="A53" s="142" t="s">
        <v>88</v>
      </c>
      <c r="B53" s="140" t="s">
        <v>411</v>
      </c>
      <c r="C53" s="142" t="s">
        <v>423</v>
      </c>
      <c r="D53" s="141">
        <f t="shared" si="2"/>
        <v>75193</v>
      </c>
      <c r="E53" s="141">
        <f t="shared" si="3"/>
        <v>75193</v>
      </c>
      <c r="F53" s="141">
        <v>0</v>
      </c>
      <c r="G53" s="141">
        <v>0</v>
      </c>
      <c r="H53" s="141">
        <v>0</v>
      </c>
      <c r="I53" s="141">
        <v>71412</v>
      </c>
      <c r="J53" s="141">
        <v>168806</v>
      </c>
      <c r="K53" s="141">
        <v>3781</v>
      </c>
      <c r="L53" s="141">
        <v>0</v>
      </c>
      <c r="M53" s="141">
        <f t="shared" si="4"/>
        <v>19228</v>
      </c>
      <c r="N53" s="141">
        <f t="shared" si="5"/>
        <v>19228</v>
      </c>
      <c r="O53" s="141">
        <v>0</v>
      </c>
      <c r="P53" s="141">
        <v>0</v>
      </c>
      <c r="Q53" s="141">
        <v>0</v>
      </c>
      <c r="R53" s="141">
        <v>24</v>
      </c>
      <c r="S53" s="141">
        <v>113075</v>
      </c>
      <c r="T53" s="141">
        <v>19204</v>
      </c>
      <c r="U53" s="141">
        <v>0</v>
      </c>
      <c r="V53" s="141">
        <f t="shared" si="6"/>
        <v>94421</v>
      </c>
      <c r="W53" s="141">
        <f t="shared" si="7"/>
        <v>94421</v>
      </c>
      <c r="X53" s="141">
        <f t="shared" si="8"/>
        <v>0</v>
      </c>
      <c r="Y53" s="141">
        <f t="shared" si="9"/>
        <v>0</v>
      </c>
      <c r="Z53" s="141">
        <f t="shared" si="10"/>
        <v>0</v>
      </c>
      <c r="AA53" s="141">
        <f t="shared" si="11"/>
        <v>71436</v>
      </c>
      <c r="AB53" s="141">
        <f t="shared" si="12"/>
        <v>281881</v>
      </c>
      <c r="AC53" s="141">
        <f t="shared" si="13"/>
        <v>22985</v>
      </c>
      <c r="AD53" s="141">
        <f t="shared" si="14"/>
        <v>0</v>
      </c>
    </row>
    <row r="54" spans="1:30" ht="12" customHeight="1">
      <c r="A54" s="142" t="s">
        <v>88</v>
      </c>
      <c r="B54" s="140" t="s">
        <v>412</v>
      </c>
      <c r="C54" s="142" t="s">
        <v>424</v>
      </c>
      <c r="D54" s="141">
        <f t="shared" si="2"/>
        <v>0</v>
      </c>
      <c r="E54" s="141">
        <f t="shared" si="3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50122</v>
      </c>
      <c r="K54" s="141">
        <v>0</v>
      </c>
      <c r="L54" s="141">
        <v>0</v>
      </c>
      <c r="M54" s="141">
        <f t="shared" si="4"/>
        <v>21015</v>
      </c>
      <c r="N54" s="141">
        <f t="shared" si="5"/>
        <v>21015</v>
      </c>
      <c r="O54" s="141">
        <v>0</v>
      </c>
      <c r="P54" s="141">
        <v>0</v>
      </c>
      <c r="Q54" s="141">
        <v>0</v>
      </c>
      <c r="R54" s="141">
        <v>0</v>
      </c>
      <c r="S54" s="141">
        <v>210954</v>
      </c>
      <c r="T54" s="141">
        <v>21015</v>
      </c>
      <c r="U54" s="141">
        <v>0</v>
      </c>
      <c r="V54" s="141">
        <f t="shared" si="6"/>
        <v>21015</v>
      </c>
      <c r="W54" s="141">
        <f t="shared" si="7"/>
        <v>21015</v>
      </c>
      <c r="X54" s="141">
        <f t="shared" si="8"/>
        <v>0</v>
      </c>
      <c r="Y54" s="141">
        <f t="shared" si="9"/>
        <v>0</v>
      </c>
      <c r="Z54" s="141">
        <f t="shared" si="10"/>
        <v>0</v>
      </c>
      <c r="AA54" s="141">
        <f t="shared" si="11"/>
        <v>0</v>
      </c>
      <c r="AB54" s="141">
        <f t="shared" si="12"/>
        <v>261076</v>
      </c>
      <c r="AC54" s="141">
        <f t="shared" si="13"/>
        <v>21015</v>
      </c>
      <c r="AD54" s="141">
        <f t="shared" si="14"/>
        <v>0</v>
      </c>
    </row>
    <row r="55" spans="1:30" ht="12" customHeight="1">
      <c r="A55" s="142" t="s">
        <v>88</v>
      </c>
      <c r="B55" s="140" t="s">
        <v>413</v>
      </c>
      <c r="C55" s="142" t="s">
        <v>425</v>
      </c>
      <c r="D55" s="141">
        <f t="shared" si="2"/>
        <v>93751</v>
      </c>
      <c r="E55" s="141">
        <f t="shared" si="3"/>
        <v>93751</v>
      </c>
      <c r="F55" s="141">
        <v>0</v>
      </c>
      <c r="G55" s="141">
        <v>0</v>
      </c>
      <c r="H55" s="141">
        <v>0</v>
      </c>
      <c r="I55" s="141">
        <v>90017</v>
      </c>
      <c r="J55" s="141">
        <v>709591</v>
      </c>
      <c r="K55" s="141">
        <v>3734</v>
      </c>
      <c r="L55" s="141">
        <v>0</v>
      </c>
      <c r="M55" s="141">
        <f t="shared" si="4"/>
        <v>0</v>
      </c>
      <c r="N55" s="141">
        <f t="shared" si="5"/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141">
        <v>0</v>
      </c>
      <c r="V55" s="141">
        <f t="shared" si="6"/>
        <v>93751</v>
      </c>
      <c r="W55" s="141">
        <f t="shared" si="7"/>
        <v>93751</v>
      </c>
      <c r="X55" s="141">
        <f t="shared" si="8"/>
        <v>0</v>
      </c>
      <c r="Y55" s="141">
        <f t="shared" si="9"/>
        <v>0</v>
      </c>
      <c r="Z55" s="141">
        <f t="shared" si="10"/>
        <v>0</v>
      </c>
      <c r="AA55" s="141">
        <f t="shared" si="11"/>
        <v>90017</v>
      </c>
      <c r="AB55" s="141">
        <f t="shared" si="12"/>
        <v>709591</v>
      </c>
      <c r="AC55" s="141">
        <f t="shared" si="13"/>
        <v>3734</v>
      </c>
      <c r="AD55" s="141">
        <f t="shared" si="14"/>
        <v>0</v>
      </c>
    </row>
    <row r="56" spans="1:30" ht="12" customHeight="1">
      <c r="A56" s="142" t="s">
        <v>88</v>
      </c>
      <c r="B56" s="140" t="s">
        <v>414</v>
      </c>
      <c r="C56" s="142" t="s">
        <v>426</v>
      </c>
      <c r="D56" s="141">
        <f t="shared" si="2"/>
        <v>49472</v>
      </c>
      <c r="E56" s="141">
        <f t="shared" si="3"/>
        <v>49472</v>
      </c>
      <c r="F56" s="141">
        <v>0</v>
      </c>
      <c r="G56" s="141">
        <v>0</v>
      </c>
      <c r="H56" s="141">
        <v>0</v>
      </c>
      <c r="I56" s="141">
        <v>20209</v>
      </c>
      <c r="J56" s="141">
        <v>147214</v>
      </c>
      <c r="K56" s="141">
        <v>29263</v>
      </c>
      <c r="L56" s="141">
        <v>0</v>
      </c>
      <c r="M56" s="141">
        <f t="shared" si="4"/>
        <v>12541</v>
      </c>
      <c r="N56" s="141">
        <f t="shared" si="5"/>
        <v>12541</v>
      </c>
      <c r="O56" s="141">
        <v>0</v>
      </c>
      <c r="P56" s="141">
        <v>0</v>
      </c>
      <c r="Q56" s="141">
        <v>0</v>
      </c>
      <c r="R56" s="141">
        <v>0</v>
      </c>
      <c r="S56" s="141">
        <v>63092</v>
      </c>
      <c r="T56" s="141">
        <v>12541</v>
      </c>
      <c r="U56" s="141">
        <v>0</v>
      </c>
      <c r="V56" s="141">
        <f t="shared" si="6"/>
        <v>62013</v>
      </c>
      <c r="W56" s="141">
        <f t="shared" si="7"/>
        <v>62013</v>
      </c>
      <c r="X56" s="141">
        <f t="shared" si="8"/>
        <v>0</v>
      </c>
      <c r="Y56" s="141">
        <f t="shared" si="9"/>
        <v>0</v>
      </c>
      <c r="Z56" s="141">
        <f t="shared" si="10"/>
        <v>0</v>
      </c>
      <c r="AA56" s="141">
        <f t="shared" si="11"/>
        <v>20209</v>
      </c>
      <c r="AB56" s="141">
        <f t="shared" si="12"/>
        <v>210306</v>
      </c>
      <c r="AC56" s="141">
        <f t="shared" si="13"/>
        <v>41804</v>
      </c>
      <c r="AD56" s="141">
        <f t="shared" si="14"/>
        <v>0</v>
      </c>
    </row>
    <row r="57" spans="1:30" ht="12" customHeight="1">
      <c r="A57" s="142" t="s">
        <v>88</v>
      </c>
      <c r="B57" s="140" t="s">
        <v>415</v>
      </c>
      <c r="C57" s="142" t="s">
        <v>427</v>
      </c>
      <c r="D57" s="141">
        <f t="shared" si="2"/>
        <v>192034</v>
      </c>
      <c r="E57" s="141">
        <f t="shared" si="3"/>
        <v>192034</v>
      </c>
      <c r="F57" s="141">
        <v>0</v>
      </c>
      <c r="G57" s="141">
        <v>0</v>
      </c>
      <c r="H57" s="141">
        <v>0</v>
      </c>
      <c r="I57" s="141">
        <v>19377</v>
      </c>
      <c r="J57" s="141">
        <v>366512</v>
      </c>
      <c r="K57" s="141">
        <v>172657</v>
      </c>
      <c r="L57" s="141">
        <v>0</v>
      </c>
      <c r="M57" s="141">
        <f t="shared" si="4"/>
        <v>0</v>
      </c>
      <c r="N57" s="141">
        <f t="shared" si="5"/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f t="shared" si="6"/>
        <v>192034</v>
      </c>
      <c r="W57" s="141">
        <f t="shared" si="7"/>
        <v>192034</v>
      </c>
      <c r="X57" s="141">
        <f t="shared" si="8"/>
        <v>0</v>
      </c>
      <c r="Y57" s="141">
        <f t="shared" si="9"/>
        <v>0</v>
      </c>
      <c r="Z57" s="141">
        <f t="shared" si="10"/>
        <v>0</v>
      </c>
      <c r="AA57" s="141">
        <f t="shared" si="11"/>
        <v>19377</v>
      </c>
      <c r="AB57" s="141">
        <f t="shared" si="12"/>
        <v>366512</v>
      </c>
      <c r="AC57" s="141">
        <f t="shared" si="13"/>
        <v>172657</v>
      </c>
      <c r="AD57" s="141">
        <f t="shared" si="14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434</v>
      </c>
      <c r="B7" s="140" t="s">
        <v>435</v>
      </c>
      <c r="C7" s="139" t="s">
        <v>436</v>
      </c>
      <c r="D7" s="141">
        <f aca="true" t="shared" si="0" ref="D7:AI7">SUM(D8:D57)</f>
        <v>963954</v>
      </c>
      <c r="E7" s="141">
        <f t="shared" si="0"/>
        <v>962851</v>
      </c>
      <c r="F7" s="141">
        <f t="shared" si="0"/>
        <v>16449</v>
      </c>
      <c r="G7" s="141">
        <f t="shared" si="0"/>
        <v>692232</v>
      </c>
      <c r="H7" s="141">
        <f t="shared" si="0"/>
        <v>46724</v>
      </c>
      <c r="I7" s="141">
        <f t="shared" si="0"/>
        <v>207446</v>
      </c>
      <c r="J7" s="141">
        <f t="shared" si="0"/>
        <v>1103</v>
      </c>
      <c r="K7" s="141">
        <f t="shared" si="0"/>
        <v>58319</v>
      </c>
      <c r="L7" s="141">
        <f t="shared" si="0"/>
        <v>18497707</v>
      </c>
      <c r="M7" s="141">
        <f t="shared" si="0"/>
        <v>3794286</v>
      </c>
      <c r="N7" s="141">
        <f t="shared" si="0"/>
        <v>1639856</v>
      </c>
      <c r="O7" s="141">
        <f t="shared" si="0"/>
        <v>1018580</v>
      </c>
      <c r="P7" s="141">
        <f t="shared" si="0"/>
        <v>943369</v>
      </c>
      <c r="Q7" s="141">
        <f t="shared" si="0"/>
        <v>192481</v>
      </c>
      <c r="R7" s="141">
        <f t="shared" si="0"/>
        <v>5025443</v>
      </c>
      <c r="S7" s="141">
        <f t="shared" si="0"/>
        <v>678503</v>
      </c>
      <c r="T7" s="141">
        <f t="shared" si="0"/>
        <v>3868991</v>
      </c>
      <c r="U7" s="141">
        <f t="shared" si="0"/>
        <v>477949</v>
      </c>
      <c r="V7" s="141">
        <f t="shared" si="0"/>
        <v>61015</v>
      </c>
      <c r="W7" s="141">
        <f t="shared" si="0"/>
        <v>9613939</v>
      </c>
      <c r="X7" s="141">
        <f t="shared" si="0"/>
        <v>4273305</v>
      </c>
      <c r="Y7" s="141">
        <f t="shared" si="0"/>
        <v>4403339</v>
      </c>
      <c r="Z7" s="141">
        <f t="shared" si="0"/>
        <v>682466</v>
      </c>
      <c r="AA7" s="141">
        <f t="shared" si="0"/>
        <v>254829</v>
      </c>
      <c r="AB7" s="141">
        <f t="shared" si="0"/>
        <v>2597104</v>
      </c>
      <c r="AC7" s="141">
        <f t="shared" si="0"/>
        <v>3024</v>
      </c>
      <c r="AD7" s="141">
        <f t="shared" si="0"/>
        <v>1241773</v>
      </c>
      <c r="AE7" s="141">
        <f t="shared" si="0"/>
        <v>20703434</v>
      </c>
      <c r="AF7" s="141">
        <f t="shared" si="0"/>
        <v>444764</v>
      </c>
      <c r="AG7" s="141">
        <f t="shared" si="0"/>
        <v>444764</v>
      </c>
      <c r="AH7" s="141">
        <f t="shared" si="0"/>
        <v>0</v>
      </c>
      <c r="AI7" s="141">
        <f t="shared" si="0"/>
        <v>436668</v>
      </c>
      <c r="AJ7" s="141">
        <f aca="true" t="shared" si="1" ref="AJ7:BO7">SUM(AJ8:AJ57)</f>
        <v>0</v>
      </c>
      <c r="AK7" s="141">
        <f t="shared" si="1"/>
        <v>8096</v>
      </c>
      <c r="AL7" s="141">
        <f t="shared" si="1"/>
        <v>0</v>
      </c>
      <c r="AM7" s="141">
        <f t="shared" si="1"/>
        <v>27247</v>
      </c>
      <c r="AN7" s="141">
        <f t="shared" si="1"/>
        <v>4514985</v>
      </c>
      <c r="AO7" s="141">
        <f t="shared" si="1"/>
        <v>900091</v>
      </c>
      <c r="AP7" s="141">
        <f t="shared" si="1"/>
        <v>573545</v>
      </c>
      <c r="AQ7" s="141">
        <f t="shared" si="1"/>
        <v>46828</v>
      </c>
      <c r="AR7" s="141">
        <f t="shared" si="1"/>
        <v>279718</v>
      </c>
      <c r="AS7" s="141">
        <f t="shared" si="1"/>
        <v>0</v>
      </c>
      <c r="AT7" s="141">
        <f t="shared" si="1"/>
        <v>2114136</v>
      </c>
      <c r="AU7" s="141">
        <f t="shared" si="1"/>
        <v>43495</v>
      </c>
      <c r="AV7" s="141">
        <f t="shared" si="1"/>
        <v>2070367</v>
      </c>
      <c r="AW7" s="141">
        <f t="shared" si="1"/>
        <v>274</v>
      </c>
      <c r="AX7" s="141">
        <f t="shared" si="1"/>
        <v>5744</v>
      </c>
      <c r="AY7" s="141">
        <f t="shared" si="1"/>
        <v>1495014</v>
      </c>
      <c r="AZ7" s="141">
        <f t="shared" si="1"/>
        <v>183206</v>
      </c>
      <c r="BA7" s="141">
        <f t="shared" si="1"/>
        <v>1096063</v>
      </c>
      <c r="BB7" s="141">
        <f t="shared" si="1"/>
        <v>73165</v>
      </c>
      <c r="BC7" s="141">
        <f t="shared" si="1"/>
        <v>142580</v>
      </c>
      <c r="BD7" s="141">
        <f t="shared" si="1"/>
        <v>1248866</v>
      </c>
      <c r="BE7" s="141">
        <f t="shared" si="1"/>
        <v>0</v>
      </c>
      <c r="BF7" s="141">
        <f t="shared" si="1"/>
        <v>123849</v>
      </c>
      <c r="BG7" s="141">
        <f t="shared" si="1"/>
        <v>5083598</v>
      </c>
      <c r="BH7" s="141">
        <f t="shared" si="1"/>
        <v>1408718</v>
      </c>
      <c r="BI7" s="141">
        <f t="shared" si="1"/>
        <v>1407615</v>
      </c>
      <c r="BJ7" s="141">
        <f t="shared" si="1"/>
        <v>16449</v>
      </c>
      <c r="BK7" s="141">
        <f t="shared" si="1"/>
        <v>1128900</v>
      </c>
      <c r="BL7" s="141">
        <f t="shared" si="1"/>
        <v>46724</v>
      </c>
      <c r="BM7" s="141">
        <f t="shared" si="1"/>
        <v>215542</v>
      </c>
      <c r="BN7" s="141">
        <f t="shared" si="1"/>
        <v>1103</v>
      </c>
      <c r="BO7" s="141">
        <f t="shared" si="1"/>
        <v>85566</v>
      </c>
      <c r="BP7" s="141">
        <f aca="true" t="shared" si="2" ref="BP7:CI7">SUM(BP8:BP57)</f>
        <v>23012692</v>
      </c>
      <c r="BQ7" s="141">
        <f t="shared" si="2"/>
        <v>4694377</v>
      </c>
      <c r="BR7" s="141">
        <f t="shared" si="2"/>
        <v>2213401</v>
      </c>
      <c r="BS7" s="141">
        <f t="shared" si="2"/>
        <v>1065408</v>
      </c>
      <c r="BT7" s="141">
        <f t="shared" si="2"/>
        <v>1223087</v>
      </c>
      <c r="BU7" s="141">
        <f t="shared" si="2"/>
        <v>192481</v>
      </c>
      <c r="BV7" s="141">
        <f t="shared" si="2"/>
        <v>7139579</v>
      </c>
      <c r="BW7" s="141">
        <f t="shared" si="2"/>
        <v>721998</v>
      </c>
      <c r="BX7" s="141">
        <f t="shared" si="2"/>
        <v>5939358</v>
      </c>
      <c r="BY7" s="141">
        <f t="shared" si="2"/>
        <v>478223</v>
      </c>
      <c r="BZ7" s="141">
        <f t="shared" si="2"/>
        <v>66759</v>
      </c>
      <c r="CA7" s="141">
        <f t="shared" si="2"/>
        <v>11108953</v>
      </c>
      <c r="CB7" s="141">
        <f t="shared" si="2"/>
        <v>4456511</v>
      </c>
      <c r="CC7" s="141">
        <f t="shared" si="2"/>
        <v>5499402</v>
      </c>
      <c r="CD7" s="141">
        <f t="shared" si="2"/>
        <v>755631</v>
      </c>
      <c r="CE7" s="141">
        <f t="shared" si="2"/>
        <v>397409</v>
      </c>
      <c r="CF7" s="141">
        <f t="shared" si="2"/>
        <v>3845970</v>
      </c>
      <c r="CG7" s="141">
        <f t="shared" si="2"/>
        <v>3024</v>
      </c>
      <c r="CH7" s="141">
        <f t="shared" si="2"/>
        <v>1365622</v>
      </c>
      <c r="CI7" s="141">
        <f t="shared" si="2"/>
        <v>25787032</v>
      </c>
    </row>
    <row r="8" spans="1:87" ht="12" customHeight="1">
      <c r="A8" s="142" t="s">
        <v>88</v>
      </c>
      <c r="B8" s="140" t="s">
        <v>326</v>
      </c>
      <c r="C8" s="142" t="s">
        <v>363</v>
      </c>
      <c r="D8" s="141">
        <f>+SUM(E8,J8)</f>
        <v>372234</v>
      </c>
      <c r="E8" s="141">
        <f>+SUM(F8:I8)</f>
        <v>372234</v>
      </c>
      <c r="F8" s="141">
        <v>2048</v>
      </c>
      <c r="G8" s="141">
        <v>370186</v>
      </c>
      <c r="H8" s="141">
        <v>0</v>
      </c>
      <c r="I8" s="141">
        <v>0</v>
      </c>
      <c r="J8" s="141">
        <v>0</v>
      </c>
      <c r="K8" s="141">
        <v>0</v>
      </c>
      <c r="L8" s="141">
        <f>+SUM(M8,R8,V8,W8,AC8)</f>
        <v>2840925</v>
      </c>
      <c r="M8" s="141">
        <f>+SUM(N8:Q8)</f>
        <v>1029954</v>
      </c>
      <c r="N8" s="141">
        <v>174824</v>
      </c>
      <c r="O8" s="141">
        <v>456313</v>
      </c>
      <c r="P8" s="141">
        <v>364253</v>
      </c>
      <c r="Q8" s="141">
        <v>34564</v>
      </c>
      <c r="R8" s="141">
        <f>+SUM(S8:U8)</f>
        <v>598150</v>
      </c>
      <c r="S8" s="141">
        <v>30937</v>
      </c>
      <c r="T8" s="141">
        <v>420304</v>
      </c>
      <c r="U8" s="141">
        <v>146909</v>
      </c>
      <c r="V8" s="141">
        <v>26870</v>
      </c>
      <c r="W8" s="141">
        <f>+SUM(X8:AA8)</f>
        <v>1185951</v>
      </c>
      <c r="X8" s="141">
        <v>628900</v>
      </c>
      <c r="Y8" s="141">
        <v>519011</v>
      </c>
      <c r="Z8" s="141">
        <v>38040</v>
      </c>
      <c r="AA8" s="141">
        <v>0</v>
      </c>
      <c r="AB8" s="141">
        <v>0</v>
      </c>
      <c r="AC8" s="141">
        <v>0</v>
      </c>
      <c r="AD8" s="141">
        <v>134840</v>
      </c>
      <c r="AE8" s="141">
        <f>+SUM(D8,L8,AD8)</f>
        <v>3347999</v>
      </c>
      <c r="AF8" s="141">
        <f>+SUM(AG8,AL8)</f>
        <v>383411</v>
      </c>
      <c r="AG8" s="141">
        <f>+SUM(AH8:AK8)</f>
        <v>383411</v>
      </c>
      <c r="AH8" s="141">
        <v>0</v>
      </c>
      <c r="AI8" s="141">
        <v>383411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429316</v>
      </c>
      <c r="AO8" s="141">
        <f>+SUM(AP8:AS8)</f>
        <v>86689</v>
      </c>
      <c r="AP8" s="141">
        <v>39861</v>
      </c>
      <c r="AQ8" s="141">
        <v>46828</v>
      </c>
      <c r="AR8" s="141">
        <v>0</v>
      </c>
      <c r="AS8" s="141">
        <v>0</v>
      </c>
      <c r="AT8" s="141">
        <f>+SUM(AU8:AW8)</f>
        <v>160899</v>
      </c>
      <c r="AU8" s="141">
        <v>26711</v>
      </c>
      <c r="AV8" s="141">
        <v>134188</v>
      </c>
      <c r="AW8" s="141">
        <v>0</v>
      </c>
      <c r="AX8" s="141">
        <v>0</v>
      </c>
      <c r="AY8" s="141">
        <f>+SUM(AZ8:BC8)</f>
        <v>181728</v>
      </c>
      <c r="AZ8" s="141">
        <v>12622</v>
      </c>
      <c r="BA8" s="141">
        <v>117613</v>
      </c>
      <c r="BB8" s="141">
        <v>0</v>
      </c>
      <c r="BC8" s="141">
        <v>51493</v>
      </c>
      <c r="BD8" s="141">
        <v>0</v>
      </c>
      <c r="BE8" s="141">
        <v>0</v>
      </c>
      <c r="BF8" s="141">
        <v>11091</v>
      </c>
      <c r="BG8" s="141">
        <f>+SUM(BF8,AN8,AF8)</f>
        <v>823818</v>
      </c>
      <c r="BH8" s="141">
        <f aca="true" t="shared" si="3" ref="BH8:CI8">SUM(D8,AF8)</f>
        <v>755645</v>
      </c>
      <c r="BI8" s="141">
        <f t="shared" si="3"/>
        <v>755645</v>
      </c>
      <c r="BJ8" s="141">
        <f t="shared" si="3"/>
        <v>2048</v>
      </c>
      <c r="BK8" s="141">
        <f t="shared" si="3"/>
        <v>753597</v>
      </c>
      <c r="BL8" s="141">
        <f t="shared" si="3"/>
        <v>0</v>
      </c>
      <c r="BM8" s="141">
        <f t="shared" si="3"/>
        <v>0</v>
      </c>
      <c r="BN8" s="141">
        <f t="shared" si="3"/>
        <v>0</v>
      </c>
      <c r="BO8" s="141">
        <f t="shared" si="3"/>
        <v>0</v>
      </c>
      <c r="BP8" s="141">
        <f t="shared" si="3"/>
        <v>3270241</v>
      </c>
      <c r="BQ8" s="141">
        <f t="shared" si="3"/>
        <v>1116643</v>
      </c>
      <c r="BR8" s="141">
        <f t="shared" si="3"/>
        <v>214685</v>
      </c>
      <c r="BS8" s="141">
        <f t="shared" si="3"/>
        <v>503141</v>
      </c>
      <c r="BT8" s="141">
        <f t="shared" si="3"/>
        <v>364253</v>
      </c>
      <c r="BU8" s="141">
        <f t="shared" si="3"/>
        <v>34564</v>
      </c>
      <c r="BV8" s="141">
        <f t="shared" si="3"/>
        <v>759049</v>
      </c>
      <c r="BW8" s="141">
        <f t="shared" si="3"/>
        <v>57648</v>
      </c>
      <c r="BX8" s="141">
        <f t="shared" si="3"/>
        <v>554492</v>
      </c>
      <c r="BY8" s="141">
        <f t="shared" si="3"/>
        <v>146909</v>
      </c>
      <c r="BZ8" s="141">
        <f t="shared" si="3"/>
        <v>26870</v>
      </c>
      <c r="CA8" s="141">
        <f t="shared" si="3"/>
        <v>1367679</v>
      </c>
      <c r="CB8" s="141">
        <f t="shared" si="3"/>
        <v>641522</v>
      </c>
      <c r="CC8" s="141">
        <f t="shared" si="3"/>
        <v>636624</v>
      </c>
      <c r="CD8" s="141">
        <f t="shared" si="3"/>
        <v>38040</v>
      </c>
      <c r="CE8" s="141">
        <f t="shared" si="3"/>
        <v>51493</v>
      </c>
      <c r="CF8" s="141">
        <f t="shared" si="3"/>
        <v>0</v>
      </c>
      <c r="CG8" s="141">
        <f t="shared" si="3"/>
        <v>0</v>
      </c>
      <c r="CH8" s="141">
        <f t="shared" si="3"/>
        <v>145931</v>
      </c>
      <c r="CI8" s="141">
        <f t="shared" si="3"/>
        <v>4171817</v>
      </c>
    </row>
    <row r="9" spans="1:87" ht="12" customHeight="1">
      <c r="A9" s="142" t="s">
        <v>88</v>
      </c>
      <c r="B9" s="140" t="s">
        <v>327</v>
      </c>
      <c r="C9" s="142" t="s">
        <v>364</v>
      </c>
      <c r="D9" s="141">
        <f aca="true" t="shared" si="4" ref="D9:D57">+SUM(E9,J9)</f>
        <v>0</v>
      </c>
      <c r="E9" s="141">
        <f aca="true" t="shared" si="5" ref="E9:E57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57">+SUM(M9,R9,V9,W9,AC9)</f>
        <v>2767211</v>
      </c>
      <c r="M9" s="141">
        <f aca="true" t="shared" si="7" ref="M9:M57">+SUM(N9:Q9)</f>
        <v>632138</v>
      </c>
      <c r="N9" s="141">
        <v>233289</v>
      </c>
      <c r="O9" s="141">
        <v>293492</v>
      </c>
      <c r="P9" s="141">
        <v>60204</v>
      </c>
      <c r="Q9" s="141">
        <v>45153</v>
      </c>
      <c r="R9" s="141">
        <f aca="true" t="shared" si="8" ref="R9:R57">+SUM(S9:U9)</f>
        <v>822746</v>
      </c>
      <c r="S9" s="141">
        <v>18388</v>
      </c>
      <c r="T9" s="141">
        <v>738835</v>
      </c>
      <c r="U9" s="141">
        <v>65523</v>
      </c>
      <c r="V9" s="141">
        <v>21011</v>
      </c>
      <c r="W9" s="141">
        <f aca="true" t="shared" si="9" ref="W9:W57">+SUM(X9:AA9)</f>
        <v>1291316</v>
      </c>
      <c r="X9" s="141">
        <v>900628</v>
      </c>
      <c r="Y9" s="141">
        <v>293609</v>
      </c>
      <c r="Z9" s="141">
        <v>21420</v>
      </c>
      <c r="AA9" s="141">
        <v>75659</v>
      </c>
      <c r="AB9" s="141">
        <v>0</v>
      </c>
      <c r="AC9" s="141">
        <v>0</v>
      </c>
      <c r="AD9" s="141">
        <v>221853</v>
      </c>
      <c r="AE9" s="141">
        <f aca="true" t="shared" si="10" ref="AE9:AE57">+SUM(D9,L9,AD9)</f>
        <v>2989064</v>
      </c>
      <c r="AF9" s="141">
        <f aca="true" t="shared" si="11" ref="AF9:AF57">+SUM(AG9,AL9)</f>
        <v>0</v>
      </c>
      <c r="AG9" s="141">
        <f aca="true" t="shared" si="12" ref="AG9:AG57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57">+SUM(AO9,AT9,AX9,AY9,BE9)</f>
        <v>412525</v>
      </c>
      <c r="AO9" s="141">
        <f aca="true" t="shared" si="14" ref="AO9:AO57">+SUM(AP9:AS9)</f>
        <v>112882</v>
      </c>
      <c r="AP9" s="141">
        <v>52678</v>
      </c>
      <c r="AQ9" s="141">
        <v>0</v>
      </c>
      <c r="AR9" s="141">
        <v>60204</v>
      </c>
      <c r="AS9" s="141">
        <v>0</v>
      </c>
      <c r="AT9" s="141">
        <f aca="true" t="shared" si="15" ref="AT9:AT57">+SUM(AU9:AW9)</f>
        <v>239360</v>
      </c>
      <c r="AU9" s="141">
        <v>0</v>
      </c>
      <c r="AV9" s="141">
        <v>239360</v>
      </c>
      <c r="AW9" s="141">
        <v>0</v>
      </c>
      <c r="AX9" s="141">
        <v>5744</v>
      </c>
      <c r="AY9" s="141">
        <f aca="true" t="shared" si="16" ref="AY9:AY57">+SUM(AZ9:BC9)</f>
        <v>54539</v>
      </c>
      <c r="AZ9" s="141">
        <v>41557</v>
      </c>
      <c r="BA9" s="141">
        <v>2708</v>
      </c>
      <c r="BB9" s="141">
        <v>0</v>
      </c>
      <c r="BC9" s="141">
        <v>10274</v>
      </c>
      <c r="BD9" s="141">
        <v>0</v>
      </c>
      <c r="BE9" s="141">
        <v>0</v>
      </c>
      <c r="BF9" s="141">
        <v>19218</v>
      </c>
      <c r="BG9" s="141">
        <f aca="true" t="shared" si="17" ref="BG9:BG57">+SUM(BF9,AN9,AF9)</f>
        <v>431743</v>
      </c>
      <c r="BH9" s="141">
        <f aca="true" t="shared" si="18" ref="BH9:BH57">SUM(D9,AF9)</f>
        <v>0</v>
      </c>
      <c r="BI9" s="141">
        <f aca="true" t="shared" si="19" ref="BI9:BI57">SUM(E9,AG9)</f>
        <v>0</v>
      </c>
      <c r="BJ9" s="141">
        <f aca="true" t="shared" si="20" ref="BJ9:BJ57">SUM(F9,AH9)</f>
        <v>0</v>
      </c>
      <c r="BK9" s="141">
        <f aca="true" t="shared" si="21" ref="BK9:BK57">SUM(G9,AI9)</f>
        <v>0</v>
      </c>
      <c r="BL9" s="141">
        <f aca="true" t="shared" si="22" ref="BL9:BL57">SUM(H9,AJ9)</f>
        <v>0</v>
      </c>
      <c r="BM9" s="141">
        <f aca="true" t="shared" si="23" ref="BM9:BM57">SUM(I9,AK9)</f>
        <v>0</v>
      </c>
      <c r="BN9" s="141">
        <f aca="true" t="shared" si="24" ref="BN9:BN57">SUM(J9,AL9)</f>
        <v>0</v>
      </c>
      <c r="BO9" s="141">
        <f aca="true" t="shared" si="25" ref="BO9:BO57">SUM(K9,AM9)</f>
        <v>0</v>
      </c>
      <c r="BP9" s="141">
        <f aca="true" t="shared" si="26" ref="BP9:BP57">SUM(L9,AN9)</f>
        <v>3179736</v>
      </c>
      <c r="BQ9" s="141">
        <f aca="true" t="shared" si="27" ref="BQ9:BQ57">SUM(M9,AO9)</f>
        <v>745020</v>
      </c>
      <c r="BR9" s="141">
        <f aca="true" t="shared" si="28" ref="BR9:BR57">SUM(N9,AP9)</f>
        <v>285967</v>
      </c>
      <c r="BS9" s="141">
        <f aca="true" t="shared" si="29" ref="BS9:BS57">SUM(O9,AQ9)</f>
        <v>293492</v>
      </c>
      <c r="BT9" s="141">
        <f aca="true" t="shared" si="30" ref="BT9:BT57">SUM(P9,AR9)</f>
        <v>120408</v>
      </c>
      <c r="BU9" s="141">
        <f aca="true" t="shared" si="31" ref="BU9:BU57">SUM(Q9,AS9)</f>
        <v>45153</v>
      </c>
      <c r="BV9" s="141">
        <f aca="true" t="shared" si="32" ref="BV9:BV57">SUM(R9,AT9)</f>
        <v>1062106</v>
      </c>
      <c r="BW9" s="141">
        <f aca="true" t="shared" si="33" ref="BW9:BW57">SUM(S9,AU9)</f>
        <v>18388</v>
      </c>
      <c r="BX9" s="141">
        <f aca="true" t="shared" si="34" ref="BX9:BX57">SUM(T9,AV9)</f>
        <v>978195</v>
      </c>
      <c r="BY9" s="141">
        <f aca="true" t="shared" si="35" ref="BY9:BY57">SUM(U9,AW9)</f>
        <v>65523</v>
      </c>
      <c r="BZ9" s="141">
        <f aca="true" t="shared" si="36" ref="BZ9:BZ57">SUM(V9,AX9)</f>
        <v>26755</v>
      </c>
      <c r="CA9" s="141">
        <f aca="true" t="shared" si="37" ref="CA9:CA57">SUM(W9,AY9)</f>
        <v>1345855</v>
      </c>
      <c r="CB9" s="141">
        <f aca="true" t="shared" si="38" ref="CB9:CB57">SUM(X9,AZ9)</f>
        <v>942185</v>
      </c>
      <c r="CC9" s="141">
        <f aca="true" t="shared" si="39" ref="CC9:CC57">SUM(Y9,BA9)</f>
        <v>296317</v>
      </c>
      <c r="CD9" s="141">
        <f aca="true" t="shared" si="40" ref="CD9:CD57">SUM(Z9,BB9)</f>
        <v>21420</v>
      </c>
      <c r="CE9" s="141">
        <f aca="true" t="shared" si="41" ref="CE9:CE57">SUM(AA9,BC9)</f>
        <v>85933</v>
      </c>
      <c r="CF9" s="141">
        <f aca="true" t="shared" si="42" ref="CF9:CF57">SUM(AB9,BD9)</f>
        <v>0</v>
      </c>
      <c r="CG9" s="141">
        <f aca="true" t="shared" si="43" ref="CG9:CG57">SUM(AC9,BE9)</f>
        <v>0</v>
      </c>
      <c r="CH9" s="141">
        <f aca="true" t="shared" si="44" ref="CH9:CH57">SUM(AD9,BF9)</f>
        <v>241071</v>
      </c>
      <c r="CI9" s="141">
        <f aca="true" t="shared" si="45" ref="CI9:CI57">SUM(AE9,BG9)</f>
        <v>3420807</v>
      </c>
    </row>
    <row r="10" spans="1:87" ht="12" customHeight="1">
      <c r="A10" s="142" t="s">
        <v>88</v>
      </c>
      <c r="B10" s="140" t="s">
        <v>328</v>
      </c>
      <c r="C10" s="142" t="s">
        <v>365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582135</v>
      </c>
      <c r="M10" s="141">
        <f t="shared" si="7"/>
        <v>194510</v>
      </c>
      <c r="N10" s="141">
        <v>194510</v>
      </c>
      <c r="O10" s="141">
        <v>0</v>
      </c>
      <c r="P10" s="141">
        <v>0</v>
      </c>
      <c r="Q10" s="141">
        <v>0</v>
      </c>
      <c r="R10" s="141">
        <f t="shared" si="8"/>
        <v>12045</v>
      </c>
      <c r="S10" s="141">
        <v>9324</v>
      </c>
      <c r="T10" s="141">
        <v>0</v>
      </c>
      <c r="U10" s="141">
        <v>2721</v>
      </c>
      <c r="V10" s="141">
        <v>0</v>
      </c>
      <c r="W10" s="141">
        <f t="shared" si="9"/>
        <v>375580</v>
      </c>
      <c r="X10" s="141">
        <v>373596</v>
      </c>
      <c r="Y10" s="141">
        <v>0</v>
      </c>
      <c r="Z10" s="141">
        <v>1449</v>
      </c>
      <c r="AA10" s="141">
        <v>535</v>
      </c>
      <c r="AB10" s="141">
        <v>0</v>
      </c>
      <c r="AC10" s="141">
        <v>0</v>
      </c>
      <c r="AD10" s="141">
        <v>10380</v>
      </c>
      <c r="AE10" s="141">
        <f t="shared" si="10"/>
        <v>592515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420853</v>
      </c>
      <c r="AO10" s="141">
        <f t="shared" si="14"/>
        <v>54166</v>
      </c>
      <c r="AP10" s="141">
        <v>54166</v>
      </c>
      <c r="AQ10" s="141">
        <v>0</v>
      </c>
      <c r="AR10" s="141">
        <v>0</v>
      </c>
      <c r="AS10" s="141">
        <v>0</v>
      </c>
      <c r="AT10" s="141">
        <f t="shared" si="15"/>
        <v>286287</v>
      </c>
      <c r="AU10" s="141">
        <v>14930</v>
      </c>
      <c r="AV10" s="141">
        <v>271357</v>
      </c>
      <c r="AW10" s="141">
        <v>0</v>
      </c>
      <c r="AX10" s="141">
        <v>0</v>
      </c>
      <c r="AY10" s="141">
        <f t="shared" si="16"/>
        <v>80400</v>
      </c>
      <c r="AZ10" s="141">
        <v>19383</v>
      </c>
      <c r="BA10" s="141">
        <v>51966</v>
      </c>
      <c r="BB10" s="141">
        <v>0</v>
      </c>
      <c r="BC10" s="141">
        <v>9051</v>
      </c>
      <c r="BD10" s="141">
        <v>0</v>
      </c>
      <c r="BE10" s="141">
        <v>0</v>
      </c>
      <c r="BF10" s="141">
        <v>0</v>
      </c>
      <c r="BG10" s="141">
        <f t="shared" si="17"/>
        <v>420853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1002988</v>
      </c>
      <c r="BQ10" s="141">
        <f t="shared" si="27"/>
        <v>248676</v>
      </c>
      <c r="BR10" s="141">
        <f t="shared" si="28"/>
        <v>248676</v>
      </c>
      <c r="BS10" s="141">
        <f t="shared" si="29"/>
        <v>0</v>
      </c>
      <c r="BT10" s="141">
        <f t="shared" si="30"/>
        <v>0</v>
      </c>
      <c r="BU10" s="141">
        <f t="shared" si="31"/>
        <v>0</v>
      </c>
      <c r="BV10" s="141">
        <f t="shared" si="32"/>
        <v>298332</v>
      </c>
      <c r="BW10" s="141">
        <f t="shared" si="33"/>
        <v>24254</v>
      </c>
      <c r="BX10" s="141">
        <f t="shared" si="34"/>
        <v>271357</v>
      </c>
      <c r="BY10" s="141">
        <f t="shared" si="35"/>
        <v>2721</v>
      </c>
      <c r="BZ10" s="141">
        <f t="shared" si="36"/>
        <v>0</v>
      </c>
      <c r="CA10" s="141">
        <f t="shared" si="37"/>
        <v>455980</v>
      </c>
      <c r="CB10" s="141">
        <f t="shared" si="38"/>
        <v>392979</v>
      </c>
      <c r="CC10" s="141">
        <f t="shared" si="39"/>
        <v>51966</v>
      </c>
      <c r="CD10" s="141">
        <f t="shared" si="40"/>
        <v>1449</v>
      </c>
      <c r="CE10" s="141">
        <f t="shared" si="41"/>
        <v>9586</v>
      </c>
      <c r="CF10" s="141">
        <f t="shared" si="42"/>
        <v>0</v>
      </c>
      <c r="CG10" s="141">
        <f t="shared" si="43"/>
        <v>0</v>
      </c>
      <c r="CH10" s="141">
        <f t="shared" si="44"/>
        <v>10380</v>
      </c>
      <c r="CI10" s="141">
        <f t="shared" si="45"/>
        <v>1013368</v>
      </c>
    </row>
    <row r="11" spans="1:87" ht="12" customHeight="1">
      <c r="A11" s="142" t="s">
        <v>88</v>
      </c>
      <c r="B11" s="140" t="s">
        <v>329</v>
      </c>
      <c r="C11" s="142" t="s">
        <v>366</v>
      </c>
      <c r="D11" s="141">
        <f t="shared" si="4"/>
        <v>20559</v>
      </c>
      <c r="E11" s="141">
        <f t="shared" si="5"/>
        <v>20559</v>
      </c>
      <c r="F11" s="141">
        <v>0</v>
      </c>
      <c r="G11" s="141">
        <v>0</v>
      </c>
      <c r="H11" s="141">
        <v>20559</v>
      </c>
      <c r="I11" s="141">
        <v>0</v>
      </c>
      <c r="J11" s="141">
        <v>0</v>
      </c>
      <c r="K11" s="141">
        <v>0</v>
      </c>
      <c r="L11" s="141">
        <f t="shared" si="6"/>
        <v>1602167</v>
      </c>
      <c r="M11" s="141">
        <f t="shared" si="7"/>
        <v>179856</v>
      </c>
      <c r="N11" s="141">
        <v>89438</v>
      </c>
      <c r="O11" s="141">
        <v>50283</v>
      </c>
      <c r="P11" s="141">
        <v>18682</v>
      </c>
      <c r="Q11" s="141">
        <v>21453</v>
      </c>
      <c r="R11" s="141">
        <f t="shared" si="8"/>
        <v>413096</v>
      </c>
      <c r="S11" s="141">
        <v>7099</v>
      </c>
      <c r="T11" s="141">
        <v>368796</v>
      </c>
      <c r="U11" s="141">
        <v>37201</v>
      </c>
      <c r="V11" s="141">
        <v>2835</v>
      </c>
      <c r="W11" s="141">
        <f t="shared" si="9"/>
        <v>1006380</v>
      </c>
      <c r="X11" s="141">
        <v>372097</v>
      </c>
      <c r="Y11" s="141">
        <v>526673</v>
      </c>
      <c r="Z11" s="141">
        <v>20306</v>
      </c>
      <c r="AA11" s="141">
        <v>87304</v>
      </c>
      <c r="AB11" s="141">
        <v>0</v>
      </c>
      <c r="AC11" s="141">
        <v>0</v>
      </c>
      <c r="AD11" s="141">
        <v>978</v>
      </c>
      <c r="AE11" s="141">
        <f t="shared" si="10"/>
        <v>1623704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403864</v>
      </c>
      <c r="AO11" s="141">
        <f t="shared" si="14"/>
        <v>63189</v>
      </c>
      <c r="AP11" s="141">
        <v>38329</v>
      </c>
      <c r="AQ11" s="141">
        <v>0</v>
      </c>
      <c r="AR11" s="141">
        <v>24860</v>
      </c>
      <c r="AS11" s="141">
        <v>0</v>
      </c>
      <c r="AT11" s="141">
        <f t="shared" si="15"/>
        <v>251306</v>
      </c>
      <c r="AU11" s="141">
        <v>0</v>
      </c>
      <c r="AV11" s="141">
        <v>251306</v>
      </c>
      <c r="AW11" s="141">
        <v>0</v>
      </c>
      <c r="AX11" s="141">
        <v>0</v>
      </c>
      <c r="AY11" s="141">
        <f t="shared" si="16"/>
        <v>89369</v>
      </c>
      <c r="AZ11" s="141">
        <v>0</v>
      </c>
      <c r="BA11" s="141">
        <v>81895</v>
      </c>
      <c r="BB11" s="141">
        <v>0</v>
      </c>
      <c r="BC11" s="141">
        <v>7474</v>
      </c>
      <c r="BD11" s="141">
        <v>0</v>
      </c>
      <c r="BE11" s="141">
        <v>0</v>
      </c>
      <c r="BF11" s="141">
        <v>0</v>
      </c>
      <c r="BG11" s="141">
        <f t="shared" si="17"/>
        <v>403864</v>
      </c>
      <c r="BH11" s="141">
        <f t="shared" si="18"/>
        <v>20559</v>
      </c>
      <c r="BI11" s="141">
        <f t="shared" si="19"/>
        <v>20559</v>
      </c>
      <c r="BJ11" s="141">
        <f t="shared" si="20"/>
        <v>0</v>
      </c>
      <c r="BK11" s="141">
        <f t="shared" si="21"/>
        <v>0</v>
      </c>
      <c r="BL11" s="141">
        <f t="shared" si="22"/>
        <v>20559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2006031</v>
      </c>
      <c r="BQ11" s="141">
        <f t="shared" si="27"/>
        <v>243045</v>
      </c>
      <c r="BR11" s="141">
        <f t="shared" si="28"/>
        <v>127767</v>
      </c>
      <c r="BS11" s="141">
        <f t="shared" si="29"/>
        <v>50283</v>
      </c>
      <c r="BT11" s="141">
        <f t="shared" si="30"/>
        <v>43542</v>
      </c>
      <c r="BU11" s="141">
        <f t="shared" si="31"/>
        <v>21453</v>
      </c>
      <c r="BV11" s="141">
        <f t="shared" si="32"/>
        <v>664402</v>
      </c>
      <c r="BW11" s="141">
        <f t="shared" si="33"/>
        <v>7099</v>
      </c>
      <c r="BX11" s="141">
        <f t="shared" si="34"/>
        <v>620102</v>
      </c>
      <c r="BY11" s="141">
        <f t="shared" si="35"/>
        <v>37201</v>
      </c>
      <c r="BZ11" s="141">
        <f t="shared" si="36"/>
        <v>2835</v>
      </c>
      <c r="CA11" s="141">
        <f t="shared" si="37"/>
        <v>1095749</v>
      </c>
      <c r="CB11" s="141">
        <f t="shared" si="38"/>
        <v>372097</v>
      </c>
      <c r="CC11" s="141">
        <f t="shared" si="39"/>
        <v>608568</v>
      </c>
      <c r="CD11" s="141">
        <f t="shared" si="40"/>
        <v>20306</v>
      </c>
      <c r="CE11" s="141">
        <f t="shared" si="41"/>
        <v>94778</v>
      </c>
      <c r="CF11" s="141">
        <f t="shared" si="42"/>
        <v>0</v>
      </c>
      <c r="CG11" s="141">
        <f t="shared" si="43"/>
        <v>0</v>
      </c>
      <c r="CH11" s="141">
        <f t="shared" si="44"/>
        <v>978</v>
      </c>
      <c r="CI11" s="141">
        <f t="shared" si="45"/>
        <v>2027568</v>
      </c>
    </row>
    <row r="12" spans="1:87" ht="12" customHeight="1">
      <c r="A12" s="142" t="s">
        <v>88</v>
      </c>
      <c r="B12" s="140" t="s">
        <v>330</v>
      </c>
      <c r="C12" s="142" t="s">
        <v>367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1949436</v>
      </c>
      <c r="M12" s="141">
        <f t="shared" si="7"/>
        <v>300383</v>
      </c>
      <c r="N12" s="141">
        <v>171828</v>
      </c>
      <c r="O12" s="141">
        <v>74184</v>
      </c>
      <c r="P12" s="141">
        <v>54371</v>
      </c>
      <c r="Q12" s="141">
        <v>0</v>
      </c>
      <c r="R12" s="141">
        <f t="shared" si="8"/>
        <v>865149</v>
      </c>
      <c r="S12" s="141">
        <v>502199</v>
      </c>
      <c r="T12" s="141">
        <v>361783</v>
      </c>
      <c r="U12" s="141">
        <v>1167</v>
      </c>
      <c r="V12" s="141">
        <v>0</v>
      </c>
      <c r="W12" s="141">
        <f t="shared" si="9"/>
        <v>783904</v>
      </c>
      <c r="X12" s="141">
        <v>98425</v>
      </c>
      <c r="Y12" s="141">
        <v>591033</v>
      </c>
      <c r="Z12" s="141">
        <v>94446</v>
      </c>
      <c r="AA12" s="141">
        <v>0</v>
      </c>
      <c r="AB12" s="141">
        <v>262752</v>
      </c>
      <c r="AC12" s="141">
        <v>0</v>
      </c>
      <c r="AD12" s="141">
        <v>0</v>
      </c>
      <c r="AE12" s="141">
        <f t="shared" si="10"/>
        <v>1949436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388734</v>
      </c>
      <c r="AO12" s="141">
        <f t="shared" si="14"/>
        <v>29004</v>
      </c>
      <c r="AP12" s="141">
        <v>29004</v>
      </c>
      <c r="AQ12" s="141">
        <v>0</v>
      </c>
      <c r="AR12" s="141">
        <v>0</v>
      </c>
      <c r="AS12" s="141">
        <v>0</v>
      </c>
      <c r="AT12" s="141">
        <f t="shared" si="15"/>
        <v>138955</v>
      </c>
      <c r="AU12" s="141">
        <v>0</v>
      </c>
      <c r="AV12" s="141">
        <v>138954</v>
      </c>
      <c r="AW12" s="141">
        <v>1</v>
      </c>
      <c r="AX12" s="141">
        <v>0</v>
      </c>
      <c r="AY12" s="141">
        <f t="shared" si="16"/>
        <v>220775</v>
      </c>
      <c r="AZ12" s="141">
        <v>12222</v>
      </c>
      <c r="BA12" s="141">
        <v>156579</v>
      </c>
      <c r="BB12" s="141">
        <v>0</v>
      </c>
      <c r="BC12" s="141">
        <v>51974</v>
      </c>
      <c r="BD12" s="141">
        <v>0</v>
      </c>
      <c r="BE12" s="141">
        <v>0</v>
      </c>
      <c r="BF12" s="141">
        <v>0</v>
      </c>
      <c r="BG12" s="141">
        <f t="shared" si="17"/>
        <v>388734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2338170</v>
      </c>
      <c r="BQ12" s="141">
        <f t="shared" si="27"/>
        <v>329387</v>
      </c>
      <c r="BR12" s="141">
        <f t="shared" si="28"/>
        <v>200832</v>
      </c>
      <c r="BS12" s="141">
        <f t="shared" si="29"/>
        <v>74184</v>
      </c>
      <c r="BT12" s="141">
        <f t="shared" si="30"/>
        <v>54371</v>
      </c>
      <c r="BU12" s="141">
        <f t="shared" si="31"/>
        <v>0</v>
      </c>
      <c r="BV12" s="141">
        <f t="shared" si="32"/>
        <v>1004104</v>
      </c>
      <c r="BW12" s="141">
        <f t="shared" si="33"/>
        <v>502199</v>
      </c>
      <c r="BX12" s="141">
        <f t="shared" si="34"/>
        <v>500737</v>
      </c>
      <c r="BY12" s="141">
        <f t="shared" si="35"/>
        <v>1168</v>
      </c>
      <c r="BZ12" s="141">
        <f t="shared" si="36"/>
        <v>0</v>
      </c>
      <c r="CA12" s="141">
        <f t="shared" si="37"/>
        <v>1004679</v>
      </c>
      <c r="CB12" s="141">
        <f t="shared" si="38"/>
        <v>110647</v>
      </c>
      <c r="CC12" s="141">
        <f t="shared" si="39"/>
        <v>747612</v>
      </c>
      <c r="CD12" s="141">
        <f t="shared" si="40"/>
        <v>94446</v>
      </c>
      <c r="CE12" s="141">
        <f t="shared" si="41"/>
        <v>51974</v>
      </c>
      <c r="CF12" s="141">
        <f t="shared" si="42"/>
        <v>262752</v>
      </c>
      <c r="CG12" s="141">
        <f t="shared" si="43"/>
        <v>0</v>
      </c>
      <c r="CH12" s="141">
        <f t="shared" si="44"/>
        <v>0</v>
      </c>
      <c r="CI12" s="141">
        <f t="shared" si="45"/>
        <v>2338170</v>
      </c>
    </row>
    <row r="13" spans="1:87" ht="12" customHeight="1">
      <c r="A13" s="142" t="s">
        <v>88</v>
      </c>
      <c r="B13" s="140" t="s">
        <v>331</v>
      </c>
      <c r="C13" s="142" t="s">
        <v>368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251857</v>
      </c>
      <c r="M13" s="141">
        <f t="shared" si="7"/>
        <v>93675</v>
      </c>
      <c r="N13" s="141">
        <v>34063</v>
      </c>
      <c r="O13" s="141">
        <v>0</v>
      </c>
      <c r="P13" s="141">
        <v>0</v>
      </c>
      <c r="Q13" s="141">
        <v>59612</v>
      </c>
      <c r="R13" s="141">
        <f t="shared" si="8"/>
        <v>26127</v>
      </c>
      <c r="S13" s="141">
        <v>1823</v>
      </c>
      <c r="T13" s="141">
        <v>0</v>
      </c>
      <c r="U13" s="141">
        <v>24304</v>
      </c>
      <c r="V13" s="141">
        <v>0</v>
      </c>
      <c r="W13" s="141">
        <f t="shared" si="9"/>
        <v>131623</v>
      </c>
      <c r="X13" s="141">
        <v>112781</v>
      </c>
      <c r="Y13" s="141">
        <v>18515</v>
      </c>
      <c r="Z13" s="141">
        <v>0</v>
      </c>
      <c r="AA13" s="141">
        <v>327</v>
      </c>
      <c r="AB13" s="141">
        <v>214617</v>
      </c>
      <c r="AC13" s="141">
        <v>432</v>
      </c>
      <c r="AD13" s="141">
        <v>33128</v>
      </c>
      <c r="AE13" s="141">
        <f t="shared" si="10"/>
        <v>284985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0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120799</v>
      </c>
      <c r="BE13" s="141">
        <v>0</v>
      </c>
      <c r="BF13" s="141">
        <v>4134</v>
      </c>
      <c r="BG13" s="141">
        <f t="shared" si="17"/>
        <v>4134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251857</v>
      </c>
      <c r="BQ13" s="141">
        <f t="shared" si="27"/>
        <v>93675</v>
      </c>
      <c r="BR13" s="141">
        <f t="shared" si="28"/>
        <v>34063</v>
      </c>
      <c r="BS13" s="141">
        <f t="shared" si="29"/>
        <v>0</v>
      </c>
      <c r="BT13" s="141">
        <f t="shared" si="30"/>
        <v>0</v>
      </c>
      <c r="BU13" s="141">
        <f t="shared" si="31"/>
        <v>59612</v>
      </c>
      <c r="BV13" s="141">
        <f t="shared" si="32"/>
        <v>26127</v>
      </c>
      <c r="BW13" s="141">
        <f t="shared" si="33"/>
        <v>1823</v>
      </c>
      <c r="BX13" s="141">
        <f t="shared" si="34"/>
        <v>0</v>
      </c>
      <c r="BY13" s="141">
        <f t="shared" si="35"/>
        <v>24304</v>
      </c>
      <c r="BZ13" s="141">
        <f t="shared" si="36"/>
        <v>0</v>
      </c>
      <c r="CA13" s="141">
        <f t="shared" si="37"/>
        <v>131623</v>
      </c>
      <c r="CB13" s="141">
        <f t="shared" si="38"/>
        <v>112781</v>
      </c>
      <c r="CC13" s="141">
        <f t="shared" si="39"/>
        <v>18515</v>
      </c>
      <c r="CD13" s="141">
        <f t="shared" si="40"/>
        <v>0</v>
      </c>
      <c r="CE13" s="141">
        <f t="shared" si="41"/>
        <v>327</v>
      </c>
      <c r="CF13" s="141">
        <f t="shared" si="42"/>
        <v>335416</v>
      </c>
      <c r="CG13" s="141">
        <f t="shared" si="43"/>
        <v>432</v>
      </c>
      <c r="CH13" s="141">
        <f t="shared" si="44"/>
        <v>37262</v>
      </c>
      <c r="CI13" s="141">
        <f t="shared" si="45"/>
        <v>289119</v>
      </c>
    </row>
    <row r="14" spans="1:87" ht="12" customHeight="1">
      <c r="A14" s="142" t="s">
        <v>88</v>
      </c>
      <c r="B14" s="140" t="s">
        <v>332</v>
      </c>
      <c r="C14" s="142" t="s">
        <v>369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895041</v>
      </c>
      <c r="M14" s="141">
        <f t="shared" si="7"/>
        <v>86796</v>
      </c>
      <c r="N14" s="141">
        <v>78117</v>
      </c>
      <c r="O14" s="141">
        <v>0</v>
      </c>
      <c r="P14" s="141">
        <v>0</v>
      </c>
      <c r="Q14" s="141">
        <v>8679</v>
      </c>
      <c r="R14" s="141">
        <f t="shared" si="8"/>
        <v>250910</v>
      </c>
      <c r="S14" s="141">
        <v>0</v>
      </c>
      <c r="T14" s="141">
        <v>243541</v>
      </c>
      <c r="U14" s="141">
        <v>7369</v>
      </c>
      <c r="V14" s="141">
        <v>2625</v>
      </c>
      <c r="W14" s="141">
        <f t="shared" si="9"/>
        <v>554710</v>
      </c>
      <c r="X14" s="141">
        <v>238182</v>
      </c>
      <c r="Y14" s="141">
        <v>231721</v>
      </c>
      <c r="Z14" s="141">
        <v>84807</v>
      </c>
      <c r="AA14" s="141">
        <v>0</v>
      </c>
      <c r="AB14" s="141">
        <v>0</v>
      </c>
      <c r="AC14" s="141">
        <v>0</v>
      </c>
      <c r="AD14" s="141">
        <v>40112</v>
      </c>
      <c r="AE14" s="141">
        <f t="shared" si="10"/>
        <v>935153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5822</v>
      </c>
      <c r="AN14" s="141">
        <f t="shared" si="13"/>
        <v>0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114967</v>
      </c>
      <c r="BE14" s="141">
        <v>0</v>
      </c>
      <c r="BF14" s="141">
        <v>0</v>
      </c>
      <c r="BG14" s="141">
        <f t="shared" si="17"/>
        <v>0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5822</v>
      </c>
      <c r="BP14" s="141">
        <f t="shared" si="26"/>
        <v>895041</v>
      </c>
      <c r="BQ14" s="141">
        <f t="shared" si="27"/>
        <v>86796</v>
      </c>
      <c r="BR14" s="141">
        <f t="shared" si="28"/>
        <v>78117</v>
      </c>
      <c r="BS14" s="141">
        <f t="shared" si="29"/>
        <v>0</v>
      </c>
      <c r="BT14" s="141">
        <f t="shared" si="30"/>
        <v>0</v>
      </c>
      <c r="BU14" s="141">
        <f t="shared" si="31"/>
        <v>8679</v>
      </c>
      <c r="BV14" s="141">
        <f t="shared" si="32"/>
        <v>250910</v>
      </c>
      <c r="BW14" s="141">
        <f t="shared" si="33"/>
        <v>0</v>
      </c>
      <c r="BX14" s="141">
        <f t="shared" si="34"/>
        <v>243541</v>
      </c>
      <c r="BY14" s="141">
        <f t="shared" si="35"/>
        <v>7369</v>
      </c>
      <c r="BZ14" s="141">
        <f t="shared" si="36"/>
        <v>2625</v>
      </c>
      <c r="CA14" s="141">
        <f t="shared" si="37"/>
        <v>554710</v>
      </c>
      <c r="CB14" s="141">
        <f t="shared" si="38"/>
        <v>238182</v>
      </c>
      <c r="CC14" s="141">
        <f t="shared" si="39"/>
        <v>231721</v>
      </c>
      <c r="CD14" s="141">
        <f t="shared" si="40"/>
        <v>84807</v>
      </c>
      <c r="CE14" s="141">
        <f t="shared" si="41"/>
        <v>0</v>
      </c>
      <c r="CF14" s="141">
        <f t="shared" si="42"/>
        <v>114967</v>
      </c>
      <c r="CG14" s="141">
        <f t="shared" si="43"/>
        <v>0</v>
      </c>
      <c r="CH14" s="141">
        <f t="shared" si="44"/>
        <v>40112</v>
      </c>
      <c r="CI14" s="141">
        <f t="shared" si="45"/>
        <v>935153</v>
      </c>
    </row>
    <row r="15" spans="1:87" ht="12" customHeight="1">
      <c r="A15" s="142" t="s">
        <v>88</v>
      </c>
      <c r="B15" s="140" t="s">
        <v>333</v>
      </c>
      <c r="C15" s="142" t="s">
        <v>370</v>
      </c>
      <c r="D15" s="141">
        <f t="shared" si="4"/>
        <v>357</v>
      </c>
      <c r="E15" s="141">
        <f t="shared" si="5"/>
        <v>357</v>
      </c>
      <c r="F15" s="141">
        <v>0</v>
      </c>
      <c r="G15" s="141">
        <v>0</v>
      </c>
      <c r="H15" s="141">
        <v>0</v>
      </c>
      <c r="I15" s="141">
        <v>357</v>
      </c>
      <c r="J15" s="141">
        <v>0</v>
      </c>
      <c r="K15" s="141">
        <v>10120</v>
      </c>
      <c r="L15" s="141">
        <f t="shared" si="6"/>
        <v>342762</v>
      </c>
      <c r="M15" s="141">
        <f t="shared" si="7"/>
        <v>77174</v>
      </c>
      <c r="N15" s="141">
        <v>25234</v>
      </c>
      <c r="O15" s="141">
        <v>51940</v>
      </c>
      <c r="P15" s="141">
        <v>0</v>
      </c>
      <c r="Q15" s="141">
        <v>0</v>
      </c>
      <c r="R15" s="141">
        <f t="shared" si="8"/>
        <v>59749</v>
      </c>
      <c r="S15" s="141">
        <v>59749</v>
      </c>
      <c r="T15" s="141">
        <v>0</v>
      </c>
      <c r="U15" s="141">
        <v>0</v>
      </c>
      <c r="V15" s="141">
        <v>0</v>
      </c>
      <c r="W15" s="141">
        <f t="shared" si="9"/>
        <v>205839</v>
      </c>
      <c r="X15" s="141">
        <v>205839</v>
      </c>
      <c r="Y15" s="141">
        <v>0</v>
      </c>
      <c r="Z15" s="141">
        <v>0</v>
      </c>
      <c r="AA15" s="141">
        <v>0</v>
      </c>
      <c r="AB15" s="141">
        <v>350669</v>
      </c>
      <c r="AC15" s="141">
        <v>0</v>
      </c>
      <c r="AD15" s="141">
        <v>63972</v>
      </c>
      <c r="AE15" s="141">
        <f t="shared" si="10"/>
        <v>407091</v>
      </c>
      <c r="AF15" s="141">
        <f t="shared" si="11"/>
        <v>8096</v>
      </c>
      <c r="AG15" s="141">
        <f t="shared" si="12"/>
        <v>8096</v>
      </c>
      <c r="AH15" s="141">
        <v>0</v>
      </c>
      <c r="AI15" s="141">
        <v>0</v>
      </c>
      <c r="AJ15" s="141">
        <v>0</v>
      </c>
      <c r="AK15" s="141">
        <v>8096</v>
      </c>
      <c r="AL15" s="141">
        <v>0</v>
      </c>
      <c r="AM15" s="141">
        <v>0</v>
      </c>
      <c r="AN15" s="141">
        <f t="shared" si="13"/>
        <v>38517</v>
      </c>
      <c r="AO15" s="141">
        <f t="shared" si="14"/>
        <v>7046</v>
      </c>
      <c r="AP15" s="141">
        <v>7046</v>
      </c>
      <c r="AQ15" s="141">
        <v>0</v>
      </c>
      <c r="AR15" s="141">
        <v>0</v>
      </c>
      <c r="AS15" s="141">
        <v>0</v>
      </c>
      <c r="AT15" s="141">
        <f t="shared" si="15"/>
        <v>7312</v>
      </c>
      <c r="AU15" s="141">
        <v>0</v>
      </c>
      <c r="AV15" s="141">
        <v>7312</v>
      </c>
      <c r="AW15" s="141">
        <v>0</v>
      </c>
      <c r="AX15" s="141">
        <v>0</v>
      </c>
      <c r="AY15" s="141">
        <f t="shared" si="16"/>
        <v>24159</v>
      </c>
      <c r="AZ15" s="141">
        <v>0</v>
      </c>
      <c r="BA15" s="141">
        <v>24159</v>
      </c>
      <c r="BB15" s="141">
        <v>0</v>
      </c>
      <c r="BC15" s="141">
        <v>0</v>
      </c>
      <c r="BD15" s="141">
        <v>95656</v>
      </c>
      <c r="BE15" s="141">
        <v>0</v>
      </c>
      <c r="BF15" s="141">
        <v>21142</v>
      </c>
      <c r="BG15" s="141">
        <f t="shared" si="17"/>
        <v>67755</v>
      </c>
      <c r="BH15" s="141">
        <f t="shared" si="18"/>
        <v>8453</v>
      </c>
      <c r="BI15" s="141">
        <f t="shared" si="19"/>
        <v>8453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8453</v>
      </c>
      <c r="BN15" s="141">
        <f t="shared" si="24"/>
        <v>0</v>
      </c>
      <c r="BO15" s="141">
        <f t="shared" si="25"/>
        <v>10120</v>
      </c>
      <c r="BP15" s="141">
        <f t="shared" si="26"/>
        <v>381279</v>
      </c>
      <c r="BQ15" s="141">
        <f t="shared" si="27"/>
        <v>84220</v>
      </c>
      <c r="BR15" s="141">
        <f t="shared" si="28"/>
        <v>32280</v>
      </c>
      <c r="BS15" s="141">
        <f t="shared" si="29"/>
        <v>51940</v>
      </c>
      <c r="BT15" s="141">
        <f t="shared" si="30"/>
        <v>0</v>
      </c>
      <c r="BU15" s="141">
        <f t="shared" si="31"/>
        <v>0</v>
      </c>
      <c r="BV15" s="141">
        <f t="shared" si="32"/>
        <v>67061</v>
      </c>
      <c r="BW15" s="141">
        <f t="shared" si="33"/>
        <v>59749</v>
      </c>
      <c r="BX15" s="141">
        <f t="shared" si="34"/>
        <v>7312</v>
      </c>
      <c r="BY15" s="141">
        <f t="shared" si="35"/>
        <v>0</v>
      </c>
      <c r="BZ15" s="141">
        <f t="shared" si="36"/>
        <v>0</v>
      </c>
      <c r="CA15" s="141">
        <f t="shared" si="37"/>
        <v>229998</v>
      </c>
      <c r="CB15" s="141">
        <f t="shared" si="38"/>
        <v>205839</v>
      </c>
      <c r="CC15" s="141">
        <f t="shared" si="39"/>
        <v>24159</v>
      </c>
      <c r="CD15" s="141">
        <f t="shared" si="40"/>
        <v>0</v>
      </c>
      <c r="CE15" s="141">
        <f t="shared" si="41"/>
        <v>0</v>
      </c>
      <c r="CF15" s="141">
        <f t="shared" si="42"/>
        <v>446325</v>
      </c>
      <c r="CG15" s="141">
        <f t="shared" si="43"/>
        <v>0</v>
      </c>
      <c r="CH15" s="141">
        <f t="shared" si="44"/>
        <v>85114</v>
      </c>
      <c r="CI15" s="141">
        <f t="shared" si="45"/>
        <v>474846</v>
      </c>
    </row>
    <row r="16" spans="1:87" ht="12" customHeight="1">
      <c r="A16" s="142" t="s">
        <v>88</v>
      </c>
      <c r="B16" s="140" t="s">
        <v>334</v>
      </c>
      <c r="C16" s="142" t="s">
        <v>371</v>
      </c>
      <c r="D16" s="141">
        <f t="shared" si="4"/>
        <v>24450</v>
      </c>
      <c r="E16" s="141">
        <f t="shared" si="5"/>
        <v>24450</v>
      </c>
      <c r="F16" s="141">
        <v>0</v>
      </c>
      <c r="G16" s="141">
        <v>24450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506480</v>
      </c>
      <c r="M16" s="141">
        <f t="shared" si="7"/>
        <v>108759</v>
      </c>
      <c r="N16" s="141">
        <v>56255</v>
      </c>
      <c r="O16" s="141">
        <v>43753</v>
      </c>
      <c r="P16" s="141">
        <v>8751</v>
      </c>
      <c r="Q16" s="141">
        <v>0</v>
      </c>
      <c r="R16" s="141">
        <f t="shared" si="8"/>
        <v>131753</v>
      </c>
      <c r="S16" s="141">
        <v>10348</v>
      </c>
      <c r="T16" s="141">
        <v>117385</v>
      </c>
      <c r="U16" s="141">
        <v>4020</v>
      </c>
      <c r="V16" s="141">
        <v>0</v>
      </c>
      <c r="W16" s="141">
        <f t="shared" si="9"/>
        <v>265968</v>
      </c>
      <c r="X16" s="141">
        <v>85687</v>
      </c>
      <c r="Y16" s="141">
        <v>156782</v>
      </c>
      <c r="Z16" s="141">
        <v>7964</v>
      </c>
      <c r="AA16" s="141">
        <v>15535</v>
      </c>
      <c r="AB16" s="141">
        <v>37960</v>
      </c>
      <c r="AC16" s="141">
        <v>0</v>
      </c>
      <c r="AD16" s="141">
        <v>171110</v>
      </c>
      <c r="AE16" s="141">
        <f t="shared" si="10"/>
        <v>702040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159267</v>
      </c>
      <c r="BE16" s="141">
        <v>0</v>
      </c>
      <c r="BF16" s="141">
        <v>0</v>
      </c>
      <c r="BG16" s="141">
        <f t="shared" si="17"/>
        <v>0</v>
      </c>
      <c r="BH16" s="141">
        <f t="shared" si="18"/>
        <v>24450</v>
      </c>
      <c r="BI16" s="141">
        <f t="shared" si="19"/>
        <v>24450</v>
      </c>
      <c r="BJ16" s="141">
        <f t="shared" si="20"/>
        <v>0</v>
      </c>
      <c r="BK16" s="141">
        <f t="shared" si="21"/>
        <v>24450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506480</v>
      </c>
      <c r="BQ16" s="141">
        <f t="shared" si="27"/>
        <v>108759</v>
      </c>
      <c r="BR16" s="141">
        <f t="shared" si="28"/>
        <v>56255</v>
      </c>
      <c r="BS16" s="141">
        <f t="shared" si="29"/>
        <v>43753</v>
      </c>
      <c r="BT16" s="141">
        <f t="shared" si="30"/>
        <v>8751</v>
      </c>
      <c r="BU16" s="141">
        <f t="shared" si="31"/>
        <v>0</v>
      </c>
      <c r="BV16" s="141">
        <f t="shared" si="32"/>
        <v>131753</v>
      </c>
      <c r="BW16" s="141">
        <f t="shared" si="33"/>
        <v>10348</v>
      </c>
      <c r="BX16" s="141">
        <f t="shared" si="34"/>
        <v>117385</v>
      </c>
      <c r="BY16" s="141">
        <f t="shared" si="35"/>
        <v>4020</v>
      </c>
      <c r="BZ16" s="141">
        <f t="shared" si="36"/>
        <v>0</v>
      </c>
      <c r="CA16" s="141">
        <f t="shared" si="37"/>
        <v>265968</v>
      </c>
      <c r="CB16" s="141">
        <f t="shared" si="38"/>
        <v>85687</v>
      </c>
      <c r="CC16" s="141">
        <f t="shared" si="39"/>
        <v>156782</v>
      </c>
      <c r="CD16" s="141">
        <f t="shared" si="40"/>
        <v>7964</v>
      </c>
      <c r="CE16" s="141">
        <f t="shared" si="41"/>
        <v>15535</v>
      </c>
      <c r="CF16" s="141">
        <f t="shared" si="42"/>
        <v>197227</v>
      </c>
      <c r="CG16" s="141">
        <f t="shared" si="43"/>
        <v>0</v>
      </c>
      <c r="CH16" s="141">
        <f t="shared" si="44"/>
        <v>171110</v>
      </c>
      <c r="CI16" s="141">
        <f t="shared" si="45"/>
        <v>702040</v>
      </c>
    </row>
    <row r="17" spans="1:87" ht="12" customHeight="1">
      <c r="A17" s="142" t="s">
        <v>88</v>
      </c>
      <c r="B17" s="140" t="s">
        <v>335</v>
      </c>
      <c r="C17" s="142" t="s">
        <v>372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522630</v>
      </c>
      <c r="M17" s="141">
        <f t="shared" si="7"/>
        <v>93511</v>
      </c>
      <c r="N17" s="141">
        <v>30398</v>
      </c>
      <c r="O17" s="141">
        <v>0</v>
      </c>
      <c r="P17" s="141">
        <v>57725</v>
      </c>
      <c r="Q17" s="141">
        <v>5388</v>
      </c>
      <c r="R17" s="141">
        <f t="shared" si="8"/>
        <v>200829</v>
      </c>
      <c r="S17" s="141">
        <v>0</v>
      </c>
      <c r="T17" s="141">
        <v>177322</v>
      </c>
      <c r="U17" s="141">
        <v>23507</v>
      </c>
      <c r="V17" s="141">
        <v>0</v>
      </c>
      <c r="W17" s="141">
        <f t="shared" si="9"/>
        <v>228290</v>
      </c>
      <c r="X17" s="141">
        <v>103132</v>
      </c>
      <c r="Y17" s="141">
        <v>113863</v>
      </c>
      <c r="Z17" s="141">
        <v>11295</v>
      </c>
      <c r="AA17" s="141">
        <v>0</v>
      </c>
      <c r="AB17" s="141">
        <v>0</v>
      </c>
      <c r="AC17" s="141">
        <v>0</v>
      </c>
      <c r="AD17" s="141">
        <v>5933</v>
      </c>
      <c r="AE17" s="141">
        <f t="shared" si="10"/>
        <v>528563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0</v>
      </c>
      <c r="AO17" s="141">
        <f t="shared" si="14"/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184387</v>
      </c>
      <c r="BE17" s="141">
        <v>0</v>
      </c>
      <c r="BF17" s="141">
        <v>0</v>
      </c>
      <c r="BG17" s="141">
        <f t="shared" si="17"/>
        <v>0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522630</v>
      </c>
      <c r="BQ17" s="141">
        <f t="shared" si="27"/>
        <v>93511</v>
      </c>
      <c r="BR17" s="141">
        <f t="shared" si="28"/>
        <v>30398</v>
      </c>
      <c r="BS17" s="141">
        <f t="shared" si="29"/>
        <v>0</v>
      </c>
      <c r="BT17" s="141">
        <f t="shared" si="30"/>
        <v>57725</v>
      </c>
      <c r="BU17" s="141">
        <f t="shared" si="31"/>
        <v>5388</v>
      </c>
      <c r="BV17" s="141">
        <f t="shared" si="32"/>
        <v>200829</v>
      </c>
      <c r="BW17" s="141">
        <f t="shared" si="33"/>
        <v>0</v>
      </c>
      <c r="BX17" s="141">
        <f t="shared" si="34"/>
        <v>177322</v>
      </c>
      <c r="BY17" s="141">
        <f t="shared" si="35"/>
        <v>23507</v>
      </c>
      <c r="BZ17" s="141">
        <f t="shared" si="36"/>
        <v>0</v>
      </c>
      <c r="CA17" s="141">
        <f t="shared" si="37"/>
        <v>228290</v>
      </c>
      <c r="CB17" s="141">
        <f t="shared" si="38"/>
        <v>103132</v>
      </c>
      <c r="CC17" s="141">
        <f t="shared" si="39"/>
        <v>113863</v>
      </c>
      <c r="CD17" s="141">
        <f t="shared" si="40"/>
        <v>11295</v>
      </c>
      <c r="CE17" s="141">
        <f t="shared" si="41"/>
        <v>0</v>
      </c>
      <c r="CF17" s="141">
        <f t="shared" si="42"/>
        <v>184387</v>
      </c>
      <c r="CG17" s="141">
        <f t="shared" si="43"/>
        <v>0</v>
      </c>
      <c r="CH17" s="141">
        <f t="shared" si="44"/>
        <v>5933</v>
      </c>
      <c r="CI17" s="141">
        <f t="shared" si="45"/>
        <v>528563</v>
      </c>
    </row>
    <row r="18" spans="1:87" ht="12" customHeight="1">
      <c r="A18" s="142" t="s">
        <v>88</v>
      </c>
      <c r="B18" s="140" t="s">
        <v>336</v>
      </c>
      <c r="C18" s="142" t="s">
        <v>373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606520</v>
      </c>
      <c r="M18" s="141">
        <f t="shared" si="7"/>
        <v>125077</v>
      </c>
      <c r="N18" s="141">
        <v>45350</v>
      </c>
      <c r="O18" s="141">
        <v>0</v>
      </c>
      <c r="P18" s="141">
        <v>79727</v>
      </c>
      <c r="Q18" s="141">
        <v>0</v>
      </c>
      <c r="R18" s="141">
        <f t="shared" si="8"/>
        <v>183072</v>
      </c>
      <c r="S18" s="141">
        <v>0</v>
      </c>
      <c r="T18" s="141">
        <v>182707</v>
      </c>
      <c r="U18" s="141">
        <v>365</v>
      </c>
      <c r="V18" s="141">
        <v>0</v>
      </c>
      <c r="W18" s="141">
        <f t="shared" si="9"/>
        <v>298371</v>
      </c>
      <c r="X18" s="141">
        <v>146362</v>
      </c>
      <c r="Y18" s="141">
        <v>51723</v>
      </c>
      <c r="Z18" s="141">
        <v>61060</v>
      </c>
      <c r="AA18" s="141">
        <v>39226</v>
      </c>
      <c r="AB18" s="141">
        <v>0</v>
      </c>
      <c r="AC18" s="141">
        <v>0</v>
      </c>
      <c r="AD18" s="141">
        <v>28242</v>
      </c>
      <c r="AE18" s="141">
        <f t="shared" si="10"/>
        <v>634762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150397</v>
      </c>
      <c r="AO18" s="141">
        <f t="shared" si="14"/>
        <v>60674</v>
      </c>
      <c r="AP18" s="141">
        <v>24548</v>
      </c>
      <c r="AQ18" s="141">
        <v>0</v>
      </c>
      <c r="AR18" s="141">
        <v>36126</v>
      </c>
      <c r="AS18" s="141">
        <v>0</v>
      </c>
      <c r="AT18" s="141">
        <f t="shared" si="15"/>
        <v>75957</v>
      </c>
      <c r="AU18" s="141">
        <v>0</v>
      </c>
      <c r="AV18" s="141">
        <v>75957</v>
      </c>
      <c r="AW18" s="141">
        <v>0</v>
      </c>
      <c r="AX18" s="141">
        <v>0</v>
      </c>
      <c r="AY18" s="141">
        <f t="shared" si="16"/>
        <v>13766</v>
      </c>
      <c r="AZ18" s="141">
        <v>0</v>
      </c>
      <c r="BA18" s="141">
        <v>13766</v>
      </c>
      <c r="BB18" s="141">
        <v>0</v>
      </c>
      <c r="BC18" s="141">
        <v>0</v>
      </c>
      <c r="BD18" s="141">
        <v>0</v>
      </c>
      <c r="BE18" s="141">
        <v>0</v>
      </c>
      <c r="BF18" s="141">
        <v>4573</v>
      </c>
      <c r="BG18" s="141">
        <f t="shared" si="17"/>
        <v>154970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756917</v>
      </c>
      <c r="BQ18" s="141">
        <f t="shared" si="27"/>
        <v>185751</v>
      </c>
      <c r="BR18" s="141">
        <f t="shared" si="28"/>
        <v>69898</v>
      </c>
      <c r="BS18" s="141">
        <f t="shared" si="29"/>
        <v>0</v>
      </c>
      <c r="BT18" s="141">
        <f t="shared" si="30"/>
        <v>115853</v>
      </c>
      <c r="BU18" s="141">
        <f t="shared" si="31"/>
        <v>0</v>
      </c>
      <c r="BV18" s="141">
        <f t="shared" si="32"/>
        <v>259029</v>
      </c>
      <c r="BW18" s="141">
        <f t="shared" si="33"/>
        <v>0</v>
      </c>
      <c r="BX18" s="141">
        <f t="shared" si="34"/>
        <v>258664</v>
      </c>
      <c r="BY18" s="141">
        <f t="shared" si="35"/>
        <v>365</v>
      </c>
      <c r="BZ18" s="141">
        <f t="shared" si="36"/>
        <v>0</v>
      </c>
      <c r="CA18" s="141">
        <f t="shared" si="37"/>
        <v>312137</v>
      </c>
      <c r="CB18" s="141">
        <f t="shared" si="38"/>
        <v>146362</v>
      </c>
      <c r="CC18" s="141">
        <f t="shared" si="39"/>
        <v>65489</v>
      </c>
      <c r="CD18" s="141">
        <f t="shared" si="40"/>
        <v>61060</v>
      </c>
      <c r="CE18" s="141">
        <f t="shared" si="41"/>
        <v>39226</v>
      </c>
      <c r="CF18" s="141">
        <f t="shared" si="42"/>
        <v>0</v>
      </c>
      <c r="CG18" s="141">
        <f t="shared" si="43"/>
        <v>0</v>
      </c>
      <c r="CH18" s="141">
        <f t="shared" si="44"/>
        <v>32815</v>
      </c>
      <c r="CI18" s="141">
        <f t="shared" si="45"/>
        <v>789732</v>
      </c>
    </row>
    <row r="19" spans="1:87" ht="12" customHeight="1">
      <c r="A19" s="142" t="s">
        <v>88</v>
      </c>
      <c r="B19" s="140" t="s">
        <v>337</v>
      </c>
      <c r="C19" s="142" t="s">
        <v>374</v>
      </c>
      <c r="D19" s="141">
        <f t="shared" si="4"/>
        <v>207089</v>
      </c>
      <c r="E19" s="141">
        <f t="shared" si="5"/>
        <v>207089</v>
      </c>
      <c r="F19" s="141">
        <v>0</v>
      </c>
      <c r="G19" s="141">
        <v>0</v>
      </c>
      <c r="H19" s="141">
        <v>0</v>
      </c>
      <c r="I19" s="141">
        <v>207089</v>
      </c>
      <c r="J19" s="141">
        <v>0</v>
      </c>
      <c r="K19" s="141">
        <v>0</v>
      </c>
      <c r="L19" s="141">
        <f t="shared" si="6"/>
        <v>141565</v>
      </c>
      <c r="M19" s="141">
        <f t="shared" si="7"/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f t="shared" si="8"/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f t="shared" si="9"/>
        <v>141565</v>
      </c>
      <c r="X19" s="141">
        <v>129739</v>
      </c>
      <c r="Y19" s="141">
        <v>0</v>
      </c>
      <c r="Z19" s="141">
        <v>0</v>
      </c>
      <c r="AA19" s="141">
        <v>11826</v>
      </c>
      <c r="AB19" s="141">
        <v>0</v>
      </c>
      <c r="AC19" s="141">
        <v>0</v>
      </c>
      <c r="AD19" s="141">
        <v>74230</v>
      </c>
      <c r="AE19" s="141">
        <f t="shared" si="10"/>
        <v>422884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225848</v>
      </c>
      <c r="AO19" s="141">
        <f t="shared" si="14"/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225848</v>
      </c>
      <c r="AZ19" s="141">
        <v>58530</v>
      </c>
      <c r="BA19" s="141">
        <v>167318</v>
      </c>
      <c r="BB19" s="141">
        <v>0</v>
      </c>
      <c r="BC19" s="141">
        <v>0</v>
      </c>
      <c r="BD19" s="141">
        <v>0</v>
      </c>
      <c r="BE19" s="141">
        <v>0</v>
      </c>
      <c r="BF19" s="141">
        <v>7147</v>
      </c>
      <c r="BG19" s="141">
        <f t="shared" si="17"/>
        <v>232995</v>
      </c>
      <c r="BH19" s="141">
        <f t="shared" si="18"/>
        <v>207089</v>
      </c>
      <c r="BI19" s="141">
        <f t="shared" si="19"/>
        <v>207089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207089</v>
      </c>
      <c r="BN19" s="141">
        <f t="shared" si="24"/>
        <v>0</v>
      </c>
      <c r="BO19" s="141">
        <f t="shared" si="25"/>
        <v>0</v>
      </c>
      <c r="BP19" s="141">
        <f t="shared" si="26"/>
        <v>367413</v>
      </c>
      <c r="BQ19" s="141">
        <f t="shared" si="27"/>
        <v>0</v>
      </c>
      <c r="BR19" s="141">
        <f t="shared" si="28"/>
        <v>0</v>
      </c>
      <c r="BS19" s="141">
        <f t="shared" si="29"/>
        <v>0</v>
      </c>
      <c r="BT19" s="141">
        <f t="shared" si="30"/>
        <v>0</v>
      </c>
      <c r="BU19" s="141">
        <f t="shared" si="31"/>
        <v>0</v>
      </c>
      <c r="BV19" s="141">
        <f t="shared" si="32"/>
        <v>0</v>
      </c>
      <c r="BW19" s="141">
        <f t="shared" si="33"/>
        <v>0</v>
      </c>
      <c r="BX19" s="141">
        <f t="shared" si="34"/>
        <v>0</v>
      </c>
      <c r="BY19" s="141">
        <f t="shared" si="35"/>
        <v>0</v>
      </c>
      <c r="BZ19" s="141">
        <f t="shared" si="36"/>
        <v>0</v>
      </c>
      <c r="CA19" s="141">
        <f t="shared" si="37"/>
        <v>367413</v>
      </c>
      <c r="CB19" s="141">
        <f t="shared" si="38"/>
        <v>188269</v>
      </c>
      <c r="CC19" s="141">
        <f t="shared" si="39"/>
        <v>167318</v>
      </c>
      <c r="CD19" s="141">
        <f t="shared" si="40"/>
        <v>0</v>
      </c>
      <c r="CE19" s="141">
        <f t="shared" si="41"/>
        <v>11826</v>
      </c>
      <c r="CF19" s="141">
        <f t="shared" si="42"/>
        <v>0</v>
      </c>
      <c r="CG19" s="141">
        <f t="shared" si="43"/>
        <v>0</v>
      </c>
      <c r="CH19" s="141">
        <f t="shared" si="44"/>
        <v>81377</v>
      </c>
      <c r="CI19" s="141">
        <f t="shared" si="45"/>
        <v>655879</v>
      </c>
    </row>
    <row r="20" spans="1:87" ht="12" customHeight="1">
      <c r="A20" s="142" t="s">
        <v>88</v>
      </c>
      <c r="B20" s="140" t="s">
        <v>338</v>
      </c>
      <c r="C20" s="142" t="s">
        <v>375</v>
      </c>
      <c r="D20" s="141">
        <f t="shared" si="4"/>
        <v>9385</v>
      </c>
      <c r="E20" s="141">
        <f t="shared" si="5"/>
        <v>8282</v>
      </c>
      <c r="F20" s="141">
        <v>0</v>
      </c>
      <c r="G20" s="141">
        <v>0</v>
      </c>
      <c r="H20" s="141">
        <v>8282</v>
      </c>
      <c r="I20" s="141">
        <v>0</v>
      </c>
      <c r="J20" s="141">
        <v>1103</v>
      </c>
      <c r="K20" s="141">
        <v>0</v>
      </c>
      <c r="L20" s="141">
        <f t="shared" si="6"/>
        <v>195338</v>
      </c>
      <c r="M20" s="141">
        <f t="shared" si="7"/>
        <v>43165</v>
      </c>
      <c r="N20" s="141">
        <v>43165</v>
      </c>
      <c r="O20" s="141">
        <v>0</v>
      </c>
      <c r="P20" s="141">
        <v>0</v>
      </c>
      <c r="Q20" s="141">
        <v>0</v>
      </c>
      <c r="R20" s="141">
        <f t="shared" si="8"/>
        <v>29508</v>
      </c>
      <c r="S20" s="141">
        <v>0</v>
      </c>
      <c r="T20" s="141">
        <v>19169</v>
      </c>
      <c r="U20" s="141">
        <v>10339</v>
      </c>
      <c r="V20" s="141">
        <v>995</v>
      </c>
      <c r="W20" s="141">
        <f t="shared" si="9"/>
        <v>119078</v>
      </c>
      <c r="X20" s="141">
        <v>35730</v>
      </c>
      <c r="Y20" s="141">
        <v>70120</v>
      </c>
      <c r="Z20" s="141">
        <v>13228</v>
      </c>
      <c r="AA20" s="141">
        <v>0</v>
      </c>
      <c r="AB20" s="141">
        <v>0</v>
      </c>
      <c r="AC20" s="141">
        <v>2592</v>
      </c>
      <c r="AD20" s="141">
        <v>82512</v>
      </c>
      <c r="AE20" s="141">
        <f t="shared" si="10"/>
        <v>287235</v>
      </c>
      <c r="AF20" s="141">
        <f t="shared" si="11"/>
        <v>20895</v>
      </c>
      <c r="AG20" s="141">
        <f t="shared" si="12"/>
        <v>20895</v>
      </c>
      <c r="AH20" s="141">
        <v>0</v>
      </c>
      <c r="AI20" s="141">
        <v>20895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39768</v>
      </c>
      <c r="AO20" s="141">
        <f t="shared" si="14"/>
        <v>7952</v>
      </c>
      <c r="AP20" s="141">
        <v>7952</v>
      </c>
      <c r="AQ20" s="141">
        <v>0</v>
      </c>
      <c r="AR20" s="141">
        <v>0</v>
      </c>
      <c r="AS20" s="141">
        <v>0</v>
      </c>
      <c r="AT20" s="141">
        <f t="shared" si="15"/>
        <v>10609</v>
      </c>
      <c r="AU20" s="141">
        <v>0</v>
      </c>
      <c r="AV20" s="141">
        <v>10609</v>
      </c>
      <c r="AW20" s="141">
        <v>0</v>
      </c>
      <c r="AX20" s="141">
        <v>0</v>
      </c>
      <c r="AY20" s="141">
        <f t="shared" si="16"/>
        <v>21207</v>
      </c>
      <c r="AZ20" s="141">
        <v>0</v>
      </c>
      <c r="BA20" s="141">
        <v>21207</v>
      </c>
      <c r="BB20" s="141">
        <v>0</v>
      </c>
      <c r="BC20" s="141">
        <v>0</v>
      </c>
      <c r="BD20" s="141">
        <v>0</v>
      </c>
      <c r="BE20" s="141">
        <v>0</v>
      </c>
      <c r="BF20" s="141">
        <v>0</v>
      </c>
      <c r="BG20" s="141">
        <f t="shared" si="17"/>
        <v>60663</v>
      </c>
      <c r="BH20" s="141">
        <f t="shared" si="18"/>
        <v>30280</v>
      </c>
      <c r="BI20" s="141">
        <f t="shared" si="19"/>
        <v>29177</v>
      </c>
      <c r="BJ20" s="141">
        <f t="shared" si="20"/>
        <v>0</v>
      </c>
      <c r="BK20" s="141">
        <f t="shared" si="21"/>
        <v>20895</v>
      </c>
      <c r="BL20" s="141">
        <f t="shared" si="22"/>
        <v>8282</v>
      </c>
      <c r="BM20" s="141">
        <f t="shared" si="23"/>
        <v>0</v>
      </c>
      <c r="BN20" s="141">
        <f t="shared" si="24"/>
        <v>1103</v>
      </c>
      <c r="BO20" s="141">
        <f t="shared" si="25"/>
        <v>0</v>
      </c>
      <c r="BP20" s="141">
        <f t="shared" si="26"/>
        <v>235106</v>
      </c>
      <c r="BQ20" s="141">
        <f t="shared" si="27"/>
        <v>51117</v>
      </c>
      <c r="BR20" s="141">
        <f t="shared" si="28"/>
        <v>51117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40117</v>
      </c>
      <c r="BW20" s="141">
        <f t="shared" si="33"/>
        <v>0</v>
      </c>
      <c r="BX20" s="141">
        <f t="shared" si="34"/>
        <v>29778</v>
      </c>
      <c r="BY20" s="141">
        <f t="shared" si="35"/>
        <v>10339</v>
      </c>
      <c r="BZ20" s="141">
        <f t="shared" si="36"/>
        <v>995</v>
      </c>
      <c r="CA20" s="141">
        <f t="shared" si="37"/>
        <v>140285</v>
      </c>
      <c r="CB20" s="141">
        <f t="shared" si="38"/>
        <v>35730</v>
      </c>
      <c r="CC20" s="141">
        <f t="shared" si="39"/>
        <v>91327</v>
      </c>
      <c r="CD20" s="141">
        <f t="shared" si="40"/>
        <v>13228</v>
      </c>
      <c r="CE20" s="141">
        <f t="shared" si="41"/>
        <v>0</v>
      </c>
      <c r="CF20" s="141">
        <f t="shared" si="42"/>
        <v>0</v>
      </c>
      <c r="CG20" s="141">
        <f t="shared" si="43"/>
        <v>2592</v>
      </c>
      <c r="CH20" s="141">
        <f t="shared" si="44"/>
        <v>82512</v>
      </c>
      <c r="CI20" s="141">
        <f t="shared" si="45"/>
        <v>347898</v>
      </c>
    </row>
    <row r="21" spans="1:87" ht="12" customHeight="1">
      <c r="A21" s="142" t="s">
        <v>88</v>
      </c>
      <c r="B21" s="140" t="s">
        <v>339</v>
      </c>
      <c r="C21" s="142" t="s">
        <v>376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18347</v>
      </c>
      <c r="M21" s="141">
        <f t="shared" si="7"/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f t="shared" si="8"/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f t="shared" si="9"/>
        <v>18347</v>
      </c>
      <c r="X21" s="141">
        <v>18259</v>
      </c>
      <c r="Y21" s="141">
        <v>0</v>
      </c>
      <c r="Z21" s="141">
        <v>0</v>
      </c>
      <c r="AA21" s="141">
        <v>88</v>
      </c>
      <c r="AB21" s="141">
        <v>77284</v>
      </c>
      <c r="AC21" s="141">
        <v>0</v>
      </c>
      <c r="AD21" s="141">
        <v>0</v>
      </c>
      <c r="AE21" s="141">
        <f t="shared" si="10"/>
        <v>18347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18250</v>
      </c>
      <c r="BE21" s="141">
        <v>0</v>
      </c>
      <c r="BF21" s="141">
        <v>0</v>
      </c>
      <c r="BG21" s="141">
        <f t="shared" si="17"/>
        <v>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18347</v>
      </c>
      <c r="BQ21" s="141">
        <f t="shared" si="27"/>
        <v>0</v>
      </c>
      <c r="BR21" s="141">
        <f t="shared" si="28"/>
        <v>0</v>
      </c>
      <c r="BS21" s="141">
        <f t="shared" si="29"/>
        <v>0</v>
      </c>
      <c r="BT21" s="141">
        <f t="shared" si="30"/>
        <v>0</v>
      </c>
      <c r="BU21" s="141">
        <f t="shared" si="31"/>
        <v>0</v>
      </c>
      <c r="BV21" s="141">
        <f t="shared" si="32"/>
        <v>0</v>
      </c>
      <c r="BW21" s="141">
        <f t="shared" si="33"/>
        <v>0</v>
      </c>
      <c r="BX21" s="141">
        <f t="shared" si="34"/>
        <v>0</v>
      </c>
      <c r="BY21" s="141">
        <f t="shared" si="35"/>
        <v>0</v>
      </c>
      <c r="BZ21" s="141">
        <f t="shared" si="36"/>
        <v>0</v>
      </c>
      <c r="CA21" s="141">
        <f t="shared" si="37"/>
        <v>18347</v>
      </c>
      <c r="CB21" s="141">
        <f t="shared" si="38"/>
        <v>18259</v>
      </c>
      <c r="CC21" s="141">
        <f t="shared" si="39"/>
        <v>0</v>
      </c>
      <c r="CD21" s="141">
        <f t="shared" si="40"/>
        <v>0</v>
      </c>
      <c r="CE21" s="141">
        <f t="shared" si="41"/>
        <v>88</v>
      </c>
      <c r="CF21" s="141">
        <f t="shared" si="42"/>
        <v>95534</v>
      </c>
      <c r="CG21" s="141">
        <f t="shared" si="43"/>
        <v>0</v>
      </c>
      <c r="CH21" s="141">
        <f t="shared" si="44"/>
        <v>0</v>
      </c>
      <c r="CI21" s="141">
        <f t="shared" si="45"/>
        <v>18347</v>
      </c>
    </row>
    <row r="22" spans="1:87" ht="12" customHeight="1">
      <c r="A22" s="142" t="s">
        <v>88</v>
      </c>
      <c r="B22" s="140" t="s">
        <v>340</v>
      </c>
      <c r="C22" s="142" t="s">
        <v>377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2661</v>
      </c>
      <c r="L22" s="141">
        <f t="shared" si="6"/>
        <v>29883</v>
      </c>
      <c r="M22" s="141">
        <f t="shared" si="7"/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f t="shared" si="8"/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f t="shared" si="9"/>
        <v>29883</v>
      </c>
      <c r="X22" s="141">
        <v>29883</v>
      </c>
      <c r="Y22" s="141">
        <v>0</v>
      </c>
      <c r="Z22" s="141">
        <v>0</v>
      </c>
      <c r="AA22" s="141">
        <v>0</v>
      </c>
      <c r="AB22" s="141">
        <v>92215</v>
      </c>
      <c r="AC22" s="141">
        <v>0</v>
      </c>
      <c r="AD22" s="141">
        <v>0</v>
      </c>
      <c r="AE22" s="141">
        <f t="shared" si="10"/>
        <v>29883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16441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2661</v>
      </c>
      <c r="BP22" s="141">
        <f t="shared" si="26"/>
        <v>29883</v>
      </c>
      <c r="BQ22" s="141">
        <f t="shared" si="27"/>
        <v>0</v>
      </c>
      <c r="BR22" s="141">
        <f t="shared" si="28"/>
        <v>0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0</v>
      </c>
      <c r="BW22" s="141">
        <f t="shared" si="33"/>
        <v>0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29883</v>
      </c>
      <c r="CB22" s="141">
        <f t="shared" si="38"/>
        <v>29883</v>
      </c>
      <c r="CC22" s="141">
        <f t="shared" si="39"/>
        <v>0</v>
      </c>
      <c r="CD22" s="141">
        <f t="shared" si="40"/>
        <v>0</v>
      </c>
      <c r="CE22" s="141">
        <f t="shared" si="41"/>
        <v>0</v>
      </c>
      <c r="CF22" s="141">
        <f t="shared" si="42"/>
        <v>108656</v>
      </c>
      <c r="CG22" s="141">
        <f t="shared" si="43"/>
        <v>0</v>
      </c>
      <c r="CH22" s="141">
        <f t="shared" si="44"/>
        <v>0</v>
      </c>
      <c r="CI22" s="141">
        <f t="shared" si="45"/>
        <v>29883</v>
      </c>
    </row>
    <row r="23" spans="1:87" ht="12" customHeight="1">
      <c r="A23" s="142" t="s">
        <v>88</v>
      </c>
      <c r="B23" s="140" t="s">
        <v>341</v>
      </c>
      <c r="C23" s="142" t="s">
        <v>378</v>
      </c>
      <c r="D23" s="141">
        <f t="shared" si="4"/>
        <v>33926</v>
      </c>
      <c r="E23" s="141">
        <f t="shared" si="5"/>
        <v>33926</v>
      </c>
      <c r="F23" s="141">
        <v>0</v>
      </c>
      <c r="G23" s="141">
        <v>33926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241850</v>
      </c>
      <c r="M23" s="141">
        <f t="shared" si="7"/>
        <v>27203</v>
      </c>
      <c r="N23" s="141">
        <v>23103</v>
      </c>
      <c r="O23" s="141">
        <v>0</v>
      </c>
      <c r="P23" s="141">
        <v>4100</v>
      </c>
      <c r="Q23" s="141">
        <v>0</v>
      </c>
      <c r="R23" s="141">
        <f t="shared" si="8"/>
        <v>81824</v>
      </c>
      <c r="S23" s="141">
        <v>5969</v>
      </c>
      <c r="T23" s="141">
        <v>30149</v>
      </c>
      <c r="U23" s="141">
        <v>45706</v>
      </c>
      <c r="V23" s="141">
        <v>0</v>
      </c>
      <c r="W23" s="141">
        <f t="shared" si="9"/>
        <v>132823</v>
      </c>
      <c r="X23" s="141">
        <v>67385</v>
      </c>
      <c r="Y23" s="141">
        <v>61434</v>
      </c>
      <c r="Z23" s="141">
        <v>4004</v>
      </c>
      <c r="AA23" s="141">
        <v>0</v>
      </c>
      <c r="AB23" s="141">
        <v>4160</v>
      </c>
      <c r="AC23" s="141">
        <v>0</v>
      </c>
      <c r="AD23" s="141">
        <v>25927</v>
      </c>
      <c r="AE23" s="141">
        <f t="shared" si="10"/>
        <v>301703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51687</v>
      </c>
      <c r="BE23" s="141">
        <v>0</v>
      </c>
      <c r="BF23" s="141">
        <v>0</v>
      </c>
      <c r="BG23" s="141">
        <f t="shared" si="17"/>
        <v>0</v>
      </c>
      <c r="BH23" s="141">
        <f t="shared" si="18"/>
        <v>33926</v>
      </c>
      <c r="BI23" s="141">
        <f t="shared" si="19"/>
        <v>33926</v>
      </c>
      <c r="BJ23" s="141">
        <f t="shared" si="20"/>
        <v>0</v>
      </c>
      <c r="BK23" s="141">
        <f t="shared" si="21"/>
        <v>33926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241850</v>
      </c>
      <c r="BQ23" s="141">
        <f t="shared" si="27"/>
        <v>27203</v>
      </c>
      <c r="BR23" s="141">
        <f t="shared" si="28"/>
        <v>23103</v>
      </c>
      <c r="BS23" s="141">
        <f t="shared" si="29"/>
        <v>0</v>
      </c>
      <c r="BT23" s="141">
        <f t="shared" si="30"/>
        <v>4100</v>
      </c>
      <c r="BU23" s="141">
        <f t="shared" si="31"/>
        <v>0</v>
      </c>
      <c r="BV23" s="141">
        <f t="shared" si="32"/>
        <v>81824</v>
      </c>
      <c r="BW23" s="141">
        <f t="shared" si="33"/>
        <v>5969</v>
      </c>
      <c r="BX23" s="141">
        <f t="shared" si="34"/>
        <v>30149</v>
      </c>
      <c r="BY23" s="141">
        <f t="shared" si="35"/>
        <v>45706</v>
      </c>
      <c r="BZ23" s="141">
        <f t="shared" si="36"/>
        <v>0</v>
      </c>
      <c r="CA23" s="141">
        <f t="shared" si="37"/>
        <v>132823</v>
      </c>
      <c r="CB23" s="141">
        <f t="shared" si="38"/>
        <v>67385</v>
      </c>
      <c r="CC23" s="141">
        <f t="shared" si="39"/>
        <v>61434</v>
      </c>
      <c r="CD23" s="141">
        <f t="shared" si="40"/>
        <v>4004</v>
      </c>
      <c r="CE23" s="141">
        <f t="shared" si="41"/>
        <v>0</v>
      </c>
      <c r="CF23" s="141">
        <f t="shared" si="42"/>
        <v>55847</v>
      </c>
      <c r="CG23" s="141">
        <f t="shared" si="43"/>
        <v>0</v>
      </c>
      <c r="CH23" s="141">
        <f t="shared" si="44"/>
        <v>25927</v>
      </c>
      <c r="CI23" s="141">
        <f t="shared" si="45"/>
        <v>301703</v>
      </c>
    </row>
    <row r="24" spans="1:87" ht="12" customHeight="1">
      <c r="A24" s="142" t="s">
        <v>88</v>
      </c>
      <c r="B24" s="140" t="s">
        <v>342</v>
      </c>
      <c r="C24" s="142" t="s">
        <v>379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23245</v>
      </c>
      <c r="M24" s="141">
        <f t="shared" si="7"/>
        <v>3605</v>
      </c>
      <c r="N24" s="141">
        <v>0</v>
      </c>
      <c r="O24" s="141">
        <v>0</v>
      </c>
      <c r="P24" s="141">
        <v>3605</v>
      </c>
      <c r="Q24" s="141">
        <v>0</v>
      </c>
      <c r="R24" s="141">
        <f t="shared" si="8"/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f t="shared" si="9"/>
        <v>19640</v>
      </c>
      <c r="X24" s="141">
        <v>2965</v>
      </c>
      <c r="Y24" s="141">
        <v>16052</v>
      </c>
      <c r="Z24" s="141">
        <v>623</v>
      </c>
      <c r="AA24" s="141">
        <v>0</v>
      </c>
      <c r="AB24" s="141">
        <v>0</v>
      </c>
      <c r="AC24" s="141">
        <v>0</v>
      </c>
      <c r="AD24" s="141">
        <v>14177</v>
      </c>
      <c r="AE24" s="141">
        <f t="shared" si="10"/>
        <v>37422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0</v>
      </c>
      <c r="BE24" s="141">
        <v>0</v>
      </c>
      <c r="BF24" s="141">
        <v>10887</v>
      </c>
      <c r="BG24" s="141">
        <f t="shared" si="17"/>
        <v>10887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23245</v>
      </c>
      <c r="BQ24" s="141">
        <f t="shared" si="27"/>
        <v>3605</v>
      </c>
      <c r="BR24" s="141">
        <f t="shared" si="28"/>
        <v>0</v>
      </c>
      <c r="BS24" s="141">
        <f t="shared" si="29"/>
        <v>0</v>
      </c>
      <c r="BT24" s="141">
        <f t="shared" si="30"/>
        <v>3605</v>
      </c>
      <c r="BU24" s="141">
        <f t="shared" si="31"/>
        <v>0</v>
      </c>
      <c r="BV24" s="141">
        <f t="shared" si="32"/>
        <v>0</v>
      </c>
      <c r="BW24" s="141">
        <f t="shared" si="33"/>
        <v>0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19640</v>
      </c>
      <c r="CB24" s="141">
        <f t="shared" si="38"/>
        <v>2965</v>
      </c>
      <c r="CC24" s="141">
        <f t="shared" si="39"/>
        <v>16052</v>
      </c>
      <c r="CD24" s="141">
        <f t="shared" si="40"/>
        <v>623</v>
      </c>
      <c r="CE24" s="141">
        <f t="shared" si="41"/>
        <v>0</v>
      </c>
      <c r="CF24" s="141">
        <f t="shared" si="42"/>
        <v>0</v>
      </c>
      <c r="CG24" s="141">
        <f t="shared" si="43"/>
        <v>0</v>
      </c>
      <c r="CH24" s="141">
        <f t="shared" si="44"/>
        <v>25064</v>
      </c>
      <c r="CI24" s="141">
        <f t="shared" si="45"/>
        <v>48309</v>
      </c>
    </row>
    <row r="25" spans="1:87" ht="12" customHeight="1">
      <c r="A25" s="142" t="s">
        <v>88</v>
      </c>
      <c r="B25" s="140" t="s">
        <v>343</v>
      </c>
      <c r="C25" s="142" t="s">
        <v>380</v>
      </c>
      <c r="D25" s="141">
        <f t="shared" si="4"/>
        <v>949</v>
      </c>
      <c r="E25" s="141">
        <f t="shared" si="5"/>
        <v>949</v>
      </c>
      <c r="F25" s="141">
        <v>0</v>
      </c>
      <c r="G25" s="141">
        <v>949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42345</v>
      </c>
      <c r="M25" s="141">
        <f t="shared" si="7"/>
        <v>13780</v>
      </c>
      <c r="N25" s="141">
        <v>5528</v>
      </c>
      <c r="O25" s="141">
        <v>8252</v>
      </c>
      <c r="P25" s="141">
        <v>0</v>
      </c>
      <c r="Q25" s="141">
        <v>0</v>
      </c>
      <c r="R25" s="141">
        <f t="shared" si="8"/>
        <v>19715</v>
      </c>
      <c r="S25" s="141">
        <v>0</v>
      </c>
      <c r="T25" s="141">
        <v>19715</v>
      </c>
      <c r="U25" s="141">
        <v>0</v>
      </c>
      <c r="V25" s="141">
        <v>0</v>
      </c>
      <c r="W25" s="141">
        <f t="shared" si="9"/>
        <v>8850</v>
      </c>
      <c r="X25" s="141">
        <v>5715</v>
      </c>
      <c r="Y25" s="141">
        <v>1772</v>
      </c>
      <c r="Z25" s="141">
        <v>1363</v>
      </c>
      <c r="AA25" s="141">
        <v>0</v>
      </c>
      <c r="AB25" s="141">
        <v>0</v>
      </c>
      <c r="AC25" s="141">
        <v>0</v>
      </c>
      <c r="AD25" s="141">
        <v>0</v>
      </c>
      <c r="AE25" s="141">
        <f t="shared" si="10"/>
        <v>43294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17543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17543</v>
      </c>
      <c r="AU25" s="141">
        <v>0</v>
      </c>
      <c r="AV25" s="141">
        <v>17543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0</v>
      </c>
      <c r="BE25" s="141">
        <v>0</v>
      </c>
      <c r="BF25" s="141">
        <v>0</v>
      </c>
      <c r="BG25" s="141">
        <f t="shared" si="17"/>
        <v>17543</v>
      </c>
      <c r="BH25" s="141">
        <f t="shared" si="18"/>
        <v>949</v>
      </c>
      <c r="BI25" s="141">
        <f t="shared" si="19"/>
        <v>949</v>
      </c>
      <c r="BJ25" s="141">
        <f t="shared" si="20"/>
        <v>0</v>
      </c>
      <c r="BK25" s="141">
        <f t="shared" si="21"/>
        <v>949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59888</v>
      </c>
      <c r="BQ25" s="141">
        <f t="shared" si="27"/>
        <v>13780</v>
      </c>
      <c r="BR25" s="141">
        <f t="shared" si="28"/>
        <v>5528</v>
      </c>
      <c r="BS25" s="141">
        <f t="shared" si="29"/>
        <v>8252</v>
      </c>
      <c r="BT25" s="141">
        <f t="shared" si="30"/>
        <v>0</v>
      </c>
      <c r="BU25" s="141">
        <f t="shared" si="31"/>
        <v>0</v>
      </c>
      <c r="BV25" s="141">
        <f t="shared" si="32"/>
        <v>37258</v>
      </c>
      <c r="BW25" s="141">
        <f t="shared" si="33"/>
        <v>0</v>
      </c>
      <c r="BX25" s="141">
        <f t="shared" si="34"/>
        <v>37258</v>
      </c>
      <c r="BY25" s="141">
        <f t="shared" si="35"/>
        <v>0</v>
      </c>
      <c r="BZ25" s="141">
        <f t="shared" si="36"/>
        <v>0</v>
      </c>
      <c r="CA25" s="141">
        <f t="shared" si="37"/>
        <v>8850</v>
      </c>
      <c r="CB25" s="141">
        <f t="shared" si="38"/>
        <v>5715</v>
      </c>
      <c r="CC25" s="141">
        <f t="shared" si="39"/>
        <v>1772</v>
      </c>
      <c r="CD25" s="141">
        <f t="shared" si="40"/>
        <v>1363</v>
      </c>
      <c r="CE25" s="141">
        <f t="shared" si="41"/>
        <v>0</v>
      </c>
      <c r="CF25" s="141">
        <f t="shared" si="42"/>
        <v>0</v>
      </c>
      <c r="CG25" s="141">
        <f t="shared" si="43"/>
        <v>0</v>
      </c>
      <c r="CH25" s="141">
        <f t="shared" si="44"/>
        <v>0</v>
      </c>
      <c r="CI25" s="141">
        <f t="shared" si="45"/>
        <v>60837</v>
      </c>
    </row>
    <row r="26" spans="1:87" ht="12" customHeight="1">
      <c r="A26" s="142" t="s">
        <v>88</v>
      </c>
      <c r="B26" s="140" t="s">
        <v>344</v>
      </c>
      <c r="C26" s="142" t="s">
        <v>381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12613</v>
      </c>
      <c r="L26" s="141">
        <f t="shared" si="6"/>
        <v>0</v>
      </c>
      <c r="M26" s="141">
        <f t="shared" si="7"/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f t="shared" si="8"/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f t="shared" si="9"/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92075</v>
      </c>
      <c r="AC26" s="141">
        <v>0</v>
      </c>
      <c r="AD26" s="141">
        <v>0</v>
      </c>
      <c r="AE26" s="141">
        <f t="shared" si="10"/>
        <v>0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1286</v>
      </c>
      <c r="AN26" s="141">
        <f t="shared" si="13"/>
        <v>0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68958</v>
      </c>
      <c r="BE26" s="141">
        <v>0</v>
      </c>
      <c r="BF26" s="141">
        <v>0</v>
      </c>
      <c r="BG26" s="141">
        <f t="shared" si="17"/>
        <v>0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13899</v>
      </c>
      <c r="BP26" s="141">
        <f t="shared" si="26"/>
        <v>0</v>
      </c>
      <c r="BQ26" s="141">
        <f t="shared" si="27"/>
        <v>0</v>
      </c>
      <c r="BR26" s="141">
        <f t="shared" si="28"/>
        <v>0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0</v>
      </c>
      <c r="BW26" s="141">
        <f t="shared" si="33"/>
        <v>0</v>
      </c>
      <c r="BX26" s="141">
        <f t="shared" si="34"/>
        <v>0</v>
      </c>
      <c r="BY26" s="141">
        <f t="shared" si="35"/>
        <v>0</v>
      </c>
      <c r="BZ26" s="141">
        <f t="shared" si="36"/>
        <v>0</v>
      </c>
      <c r="CA26" s="141">
        <f t="shared" si="37"/>
        <v>0</v>
      </c>
      <c r="CB26" s="141">
        <f t="shared" si="38"/>
        <v>0</v>
      </c>
      <c r="CC26" s="141">
        <f t="shared" si="39"/>
        <v>0</v>
      </c>
      <c r="CD26" s="141">
        <f t="shared" si="40"/>
        <v>0</v>
      </c>
      <c r="CE26" s="141">
        <f t="shared" si="41"/>
        <v>0</v>
      </c>
      <c r="CF26" s="141">
        <f t="shared" si="42"/>
        <v>161033</v>
      </c>
      <c r="CG26" s="141">
        <f t="shared" si="43"/>
        <v>0</v>
      </c>
      <c r="CH26" s="141">
        <f t="shared" si="44"/>
        <v>0</v>
      </c>
      <c r="CI26" s="141">
        <f t="shared" si="45"/>
        <v>0</v>
      </c>
    </row>
    <row r="27" spans="1:87" ht="12" customHeight="1">
      <c r="A27" s="142" t="s">
        <v>88</v>
      </c>
      <c r="B27" s="140" t="s">
        <v>345</v>
      </c>
      <c r="C27" s="142" t="s">
        <v>382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3456</v>
      </c>
      <c r="L27" s="141">
        <f t="shared" si="6"/>
        <v>0</v>
      </c>
      <c r="M27" s="141">
        <f t="shared" si="7"/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f t="shared" si="8"/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f t="shared" si="9"/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25233</v>
      </c>
      <c r="AC27" s="141">
        <v>0</v>
      </c>
      <c r="AD27" s="141">
        <v>0</v>
      </c>
      <c r="AE27" s="141">
        <f t="shared" si="10"/>
        <v>0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353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18898</v>
      </c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3809</v>
      </c>
      <c r="BP27" s="141">
        <f t="shared" si="26"/>
        <v>0</v>
      </c>
      <c r="BQ27" s="141">
        <f t="shared" si="27"/>
        <v>0</v>
      </c>
      <c r="BR27" s="141">
        <f t="shared" si="28"/>
        <v>0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0</v>
      </c>
      <c r="BW27" s="141">
        <f t="shared" si="33"/>
        <v>0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0</v>
      </c>
      <c r="CB27" s="141">
        <f t="shared" si="38"/>
        <v>0</v>
      </c>
      <c r="CC27" s="141">
        <f t="shared" si="39"/>
        <v>0</v>
      </c>
      <c r="CD27" s="141">
        <f t="shared" si="40"/>
        <v>0</v>
      </c>
      <c r="CE27" s="141">
        <f t="shared" si="41"/>
        <v>0</v>
      </c>
      <c r="CF27" s="141">
        <f t="shared" si="42"/>
        <v>44131</v>
      </c>
      <c r="CG27" s="141">
        <f t="shared" si="43"/>
        <v>0</v>
      </c>
      <c r="CH27" s="141">
        <f t="shared" si="44"/>
        <v>0</v>
      </c>
      <c r="CI27" s="141">
        <f t="shared" si="45"/>
        <v>0</v>
      </c>
    </row>
    <row r="28" spans="1:87" ht="12" customHeight="1">
      <c r="A28" s="142" t="s">
        <v>88</v>
      </c>
      <c r="B28" s="140" t="s">
        <v>346</v>
      </c>
      <c r="C28" s="142" t="s">
        <v>383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116360</v>
      </c>
      <c r="M28" s="141">
        <f t="shared" si="7"/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f t="shared" si="8"/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f t="shared" si="9"/>
        <v>116360</v>
      </c>
      <c r="X28" s="141">
        <v>21995</v>
      </c>
      <c r="Y28" s="141">
        <v>82360</v>
      </c>
      <c r="Z28" s="141">
        <v>11314</v>
      </c>
      <c r="AA28" s="141">
        <v>691</v>
      </c>
      <c r="AB28" s="141">
        <v>0</v>
      </c>
      <c r="AC28" s="141">
        <v>0</v>
      </c>
      <c r="AD28" s="141">
        <v>0</v>
      </c>
      <c r="AE28" s="141">
        <f t="shared" si="10"/>
        <v>116360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0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35451</v>
      </c>
      <c r="BE28" s="141">
        <v>0</v>
      </c>
      <c r="BF28" s="141">
        <v>0</v>
      </c>
      <c r="BG28" s="141">
        <f t="shared" si="17"/>
        <v>0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116360</v>
      </c>
      <c r="BQ28" s="141">
        <f t="shared" si="27"/>
        <v>0</v>
      </c>
      <c r="BR28" s="141">
        <f t="shared" si="28"/>
        <v>0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0</v>
      </c>
      <c r="BW28" s="141">
        <f t="shared" si="33"/>
        <v>0</v>
      </c>
      <c r="BX28" s="141">
        <f t="shared" si="34"/>
        <v>0</v>
      </c>
      <c r="BY28" s="141">
        <f t="shared" si="35"/>
        <v>0</v>
      </c>
      <c r="BZ28" s="141">
        <f t="shared" si="36"/>
        <v>0</v>
      </c>
      <c r="CA28" s="141">
        <f t="shared" si="37"/>
        <v>116360</v>
      </c>
      <c r="CB28" s="141">
        <f t="shared" si="38"/>
        <v>21995</v>
      </c>
      <c r="CC28" s="141">
        <f t="shared" si="39"/>
        <v>82360</v>
      </c>
      <c r="CD28" s="141">
        <f t="shared" si="40"/>
        <v>11314</v>
      </c>
      <c r="CE28" s="141">
        <f t="shared" si="41"/>
        <v>691</v>
      </c>
      <c r="CF28" s="141">
        <f t="shared" si="42"/>
        <v>35451</v>
      </c>
      <c r="CG28" s="141">
        <f t="shared" si="43"/>
        <v>0</v>
      </c>
      <c r="CH28" s="141">
        <f t="shared" si="44"/>
        <v>0</v>
      </c>
      <c r="CI28" s="141">
        <f t="shared" si="45"/>
        <v>116360</v>
      </c>
    </row>
    <row r="29" spans="1:87" ht="12" customHeight="1">
      <c r="A29" s="142" t="s">
        <v>88</v>
      </c>
      <c r="B29" s="140" t="s">
        <v>347</v>
      </c>
      <c r="C29" s="142" t="s">
        <v>384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0</v>
      </c>
      <c r="M29" s="141">
        <f t="shared" si="7"/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f t="shared" si="8"/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f t="shared" si="9"/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146168</v>
      </c>
      <c r="AC29" s="141">
        <v>0</v>
      </c>
      <c r="AD29" s="141">
        <v>0</v>
      </c>
      <c r="AE29" s="141">
        <f t="shared" si="10"/>
        <v>0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0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62177</v>
      </c>
      <c r="BE29" s="141">
        <v>0</v>
      </c>
      <c r="BF29" s="141">
        <v>0</v>
      </c>
      <c r="BG29" s="141">
        <f t="shared" si="17"/>
        <v>0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0</v>
      </c>
      <c r="BQ29" s="141">
        <f t="shared" si="27"/>
        <v>0</v>
      </c>
      <c r="BR29" s="141">
        <f t="shared" si="28"/>
        <v>0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0</v>
      </c>
      <c r="BW29" s="141">
        <f t="shared" si="33"/>
        <v>0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0</v>
      </c>
      <c r="CB29" s="141">
        <f t="shared" si="38"/>
        <v>0</v>
      </c>
      <c r="CC29" s="141">
        <f t="shared" si="39"/>
        <v>0</v>
      </c>
      <c r="CD29" s="141">
        <f t="shared" si="40"/>
        <v>0</v>
      </c>
      <c r="CE29" s="141">
        <f t="shared" si="41"/>
        <v>0</v>
      </c>
      <c r="CF29" s="141">
        <f t="shared" si="42"/>
        <v>208345</v>
      </c>
      <c r="CG29" s="141">
        <f t="shared" si="43"/>
        <v>0</v>
      </c>
      <c r="CH29" s="141">
        <f t="shared" si="44"/>
        <v>0</v>
      </c>
      <c r="CI29" s="141">
        <f t="shared" si="45"/>
        <v>0</v>
      </c>
    </row>
    <row r="30" spans="1:87" ht="12" customHeight="1">
      <c r="A30" s="142" t="s">
        <v>88</v>
      </c>
      <c r="B30" s="140" t="s">
        <v>348</v>
      </c>
      <c r="C30" s="142" t="s">
        <v>385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2729</v>
      </c>
      <c r="L30" s="141">
        <f t="shared" si="6"/>
        <v>0</v>
      </c>
      <c r="M30" s="141">
        <f t="shared" si="7"/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85782</v>
      </c>
      <c r="AC30" s="141">
        <v>0</v>
      </c>
      <c r="AD30" s="141">
        <v>0</v>
      </c>
      <c r="AE30" s="141">
        <f t="shared" si="10"/>
        <v>0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0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36235</v>
      </c>
      <c r="BE30" s="141">
        <v>0</v>
      </c>
      <c r="BF30" s="141">
        <v>0</v>
      </c>
      <c r="BG30" s="141">
        <f t="shared" si="17"/>
        <v>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2729</v>
      </c>
      <c r="BP30" s="141">
        <f t="shared" si="26"/>
        <v>0</v>
      </c>
      <c r="BQ30" s="141">
        <f t="shared" si="27"/>
        <v>0</v>
      </c>
      <c r="BR30" s="141">
        <f t="shared" si="28"/>
        <v>0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0</v>
      </c>
      <c r="BW30" s="141">
        <f t="shared" si="33"/>
        <v>0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0</v>
      </c>
      <c r="CB30" s="141">
        <f t="shared" si="38"/>
        <v>0</v>
      </c>
      <c r="CC30" s="141">
        <f t="shared" si="39"/>
        <v>0</v>
      </c>
      <c r="CD30" s="141">
        <f t="shared" si="40"/>
        <v>0</v>
      </c>
      <c r="CE30" s="141">
        <f t="shared" si="41"/>
        <v>0</v>
      </c>
      <c r="CF30" s="141">
        <f t="shared" si="42"/>
        <v>122017</v>
      </c>
      <c r="CG30" s="141">
        <f t="shared" si="43"/>
        <v>0</v>
      </c>
      <c r="CH30" s="141">
        <f t="shared" si="44"/>
        <v>0</v>
      </c>
      <c r="CI30" s="141">
        <f t="shared" si="45"/>
        <v>0</v>
      </c>
    </row>
    <row r="31" spans="1:87" ht="12" customHeight="1">
      <c r="A31" s="142" t="s">
        <v>88</v>
      </c>
      <c r="B31" s="140" t="s">
        <v>349</v>
      </c>
      <c r="C31" s="142" t="s">
        <v>386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5122</v>
      </c>
      <c r="L31" s="141">
        <f t="shared" si="6"/>
        <v>0</v>
      </c>
      <c r="M31" s="141">
        <f t="shared" si="7"/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f t="shared" si="8"/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f t="shared" si="9"/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150479</v>
      </c>
      <c r="AC31" s="141">
        <v>0</v>
      </c>
      <c r="AD31" s="141">
        <v>0</v>
      </c>
      <c r="AE31" s="141">
        <f t="shared" si="10"/>
        <v>0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44367</v>
      </c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5122</v>
      </c>
      <c r="BP31" s="141">
        <f t="shared" si="26"/>
        <v>0</v>
      </c>
      <c r="BQ31" s="141">
        <f t="shared" si="27"/>
        <v>0</v>
      </c>
      <c r="BR31" s="141">
        <f t="shared" si="28"/>
        <v>0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0</v>
      </c>
      <c r="BW31" s="141">
        <f t="shared" si="33"/>
        <v>0</v>
      </c>
      <c r="BX31" s="141">
        <f t="shared" si="34"/>
        <v>0</v>
      </c>
      <c r="BY31" s="141">
        <f t="shared" si="35"/>
        <v>0</v>
      </c>
      <c r="BZ31" s="141">
        <f t="shared" si="36"/>
        <v>0</v>
      </c>
      <c r="CA31" s="141">
        <f t="shared" si="37"/>
        <v>0</v>
      </c>
      <c r="CB31" s="141">
        <f t="shared" si="38"/>
        <v>0</v>
      </c>
      <c r="CC31" s="141">
        <f t="shared" si="39"/>
        <v>0</v>
      </c>
      <c r="CD31" s="141">
        <f t="shared" si="40"/>
        <v>0</v>
      </c>
      <c r="CE31" s="141">
        <f t="shared" si="41"/>
        <v>0</v>
      </c>
      <c r="CF31" s="141">
        <f t="shared" si="42"/>
        <v>194846</v>
      </c>
      <c r="CG31" s="141">
        <f t="shared" si="43"/>
        <v>0</v>
      </c>
      <c r="CH31" s="141">
        <f t="shared" si="44"/>
        <v>0</v>
      </c>
      <c r="CI31" s="141">
        <f t="shared" si="45"/>
        <v>0</v>
      </c>
    </row>
    <row r="32" spans="1:87" ht="12" customHeight="1">
      <c r="A32" s="142" t="s">
        <v>88</v>
      </c>
      <c r="B32" s="140" t="s">
        <v>350</v>
      </c>
      <c r="C32" s="142" t="s">
        <v>387</v>
      </c>
      <c r="D32" s="141">
        <f t="shared" si="4"/>
        <v>17496</v>
      </c>
      <c r="E32" s="141">
        <f t="shared" si="5"/>
        <v>17496</v>
      </c>
      <c r="F32" s="141">
        <v>0</v>
      </c>
      <c r="G32" s="141">
        <v>17496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178108</v>
      </c>
      <c r="M32" s="141">
        <f t="shared" si="7"/>
        <v>83884</v>
      </c>
      <c r="N32" s="141">
        <v>83884</v>
      </c>
      <c r="O32" s="141">
        <v>0</v>
      </c>
      <c r="P32" s="141">
        <v>0</v>
      </c>
      <c r="Q32" s="141">
        <v>0</v>
      </c>
      <c r="R32" s="141">
        <f t="shared" si="8"/>
        <v>34508</v>
      </c>
      <c r="S32" s="141">
        <v>0</v>
      </c>
      <c r="T32" s="141">
        <v>34508</v>
      </c>
      <c r="U32" s="141">
        <v>0</v>
      </c>
      <c r="V32" s="141">
        <v>0</v>
      </c>
      <c r="W32" s="141">
        <f t="shared" si="9"/>
        <v>59716</v>
      </c>
      <c r="X32" s="141">
        <v>49802</v>
      </c>
      <c r="Y32" s="141">
        <v>9914</v>
      </c>
      <c r="Z32" s="141">
        <v>0</v>
      </c>
      <c r="AA32" s="141">
        <v>0</v>
      </c>
      <c r="AB32" s="141">
        <v>0</v>
      </c>
      <c r="AC32" s="141">
        <v>0</v>
      </c>
      <c r="AD32" s="141">
        <v>1898</v>
      </c>
      <c r="AE32" s="141">
        <f t="shared" si="10"/>
        <v>197502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20039</v>
      </c>
      <c r="BE32" s="141">
        <v>0</v>
      </c>
      <c r="BF32" s="141">
        <v>0</v>
      </c>
      <c r="BG32" s="141">
        <f t="shared" si="17"/>
        <v>0</v>
      </c>
      <c r="BH32" s="141">
        <f t="shared" si="18"/>
        <v>17496</v>
      </c>
      <c r="BI32" s="141">
        <f t="shared" si="19"/>
        <v>17496</v>
      </c>
      <c r="BJ32" s="141">
        <f t="shared" si="20"/>
        <v>0</v>
      </c>
      <c r="BK32" s="141">
        <f t="shared" si="21"/>
        <v>17496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178108</v>
      </c>
      <c r="BQ32" s="141">
        <f t="shared" si="27"/>
        <v>83884</v>
      </c>
      <c r="BR32" s="141">
        <f t="shared" si="28"/>
        <v>83884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34508</v>
      </c>
      <c r="BW32" s="141">
        <f t="shared" si="33"/>
        <v>0</v>
      </c>
      <c r="BX32" s="141">
        <f t="shared" si="34"/>
        <v>34508</v>
      </c>
      <c r="BY32" s="141">
        <f t="shared" si="35"/>
        <v>0</v>
      </c>
      <c r="BZ32" s="141">
        <f t="shared" si="36"/>
        <v>0</v>
      </c>
      <c r="CA32" s="141">
        <f t="shared" si="37"/>
        <v>59716</v>
      </c>
      <c r="CB32" s="141">
        <f t="shared" si="38"/>
        <v>49802</v>
      </c>
      <c r="CC32" s="141">
        <f t="shared" si="39"/>
        <v>9914</v>
      </c>
      <c r="CD32" s="141">
        <f t="shared" si="40"/>
        <v>0</v>
      </c>
      <c r="CE32" s="141">
        <f t="shared" si="41"/>
        <v>0</v>
      </c>
      <c r="CF32" s="141">
        <f t="shared" si="42"/>
        <v>20039</v>
      </c>
      <c r="CG32" s="141">
        <f t="shared" si="43"/>
        <v>0</v>
      </c>
      <c r="CH32" s="141">
        <f t="shared" si="44"/>
        <v>1898</v>
      </c>
      <c r="CI32" s="141">
        <f t="shared" si="45"/>
        <v>197502</v>
      </c>
    </row>
    <row r="33" spans="1:87" ht="12" customHeight="1">
      <c r="A33" s="142" t="s">
        <v>88</v>
      </c>
      <c r="B33" s="140" t="s">
        <v>403</v>
      </c>
      <c r="C33" s="142" t="s">
        <v>388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691</v>
      </c>
      <c r="L33" s="141">
        <f t="shared" si="6"/>
        <v>0</v>
      </c>
      <c r="M33" s="141">
        <f t="shared" si="7"/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f t="shared" si="8"/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f t="shared" si="9"/>
        <v>0</v>
      </c>
      <c r="X33" s="141">
        <v>0</v>
      </c>
      <c r="Y33" s="141">
        <v>0</v>
      </c>
      <c r="Z33" s="141">
        <v>0</v>
      </c>
      <c r="AA33" s="141">
        <v>0</v>
      </c>
      <c r="AB33" s="141">
        <v>19471</v>
      </c>
      <c r="AC33" s="141">
        <v>0</v>
      </c>
      <c r="AD33" s="141">
        <v>0</v>
      </c>
      <c r="AE33" s="141">
        <f t="shared" si="10"/>
        <v>0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8848</v>
      </c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691</v>
      </c>
      <c r="BP33" s="141">
        <f t="shared" si="26"/>
        <v>0</v>
      </c>
      <c r="BQ33" s="141">
        <f t="shared" si="27"/>
        <v>0</v>
      </c>
      <c r="BR33" s="141">
        <f t="shared" si="28"/>
        <v>0</v>
      </c>
      <c r="BS33" s="141">
        <f t="shared" si="29"/>
        <v>0</v>
      </c>
      <c r="BT33" s="141">
        <f t="shared" si="30"/>
        <v>0</v>
      </c>
      <c r="BU33" s="141">
        <f t="shared" si="31"/>
        <v>0</v>
      </c>
      <c r="BV33" s="141">
        <f t="shared" si="32"/>
        <v>0</v>
      </c>
      <c r="BW33" s="141">
        <f t="shared" si="33"/>
        <v>0</v>
      </c>
      <c r="BX33" s="141">
        <f t="shared" si="34"/>
        <v>0</v>
      </c>
      <c r="BY33" s="141">
        <f t="shared" si="35"/>
        <v>0</v>
      </c>
      <c r="BZ33" s="141">
        <f t="shared" si="36"/>
        <v>0</v>
      </c>
      <c r="CA33" s="141">
        <f t="shared" si="37"/>
        <v>0</v>
      </c>
      <c r="CB33" s="141">
        <f t="shared" si="38"/>
        <v>0</v>
      </c>
      <c r="CC33" s="141">
        <f t="shared" si="39"/>
        <v>0</v>
      </c>
      <c r="CD33" s="141">
        <f t="shared" si="40"/>
        <v>0</v>
      </c>
      <c r="CE33" s="141">
        <f t="shared" si="41"/>
        <v>0</v>
      </c>
      <c r="CF33" s="141">
        <f t="shared" si="42"/>
        <v>28319</v>
      </c>
      <c r="CG33" s="141">
        <f t="shared" si="43"/>
        <v>0</v>
      </c>
      <c r="CH33" s="141">
        <f t="shared" si="44"/>
        <v>0</v>
      </c>
      <c r="CI33" s="141">
        <f t="shared" si="45"/>
        <v>0</v>
      </c>
    </row>
    <row r="34" spans="1:87" ht="12" customHeight="1">
      <c r="A34" s="142" t="s">
        <v>88</v>
      </c>
      <c r="B34" s="140" t="s">
        <v>351</v>
      </c>
      <c r="C34" s="142" t="s">
        <v>389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f t="shared" si="6"/>
        <v>0</v>
      </c>
      <c r="M34" s="141">
        <f t="shared" si="7"/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f t="shared" si="8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9"/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27848</v>
      </c>
      <c r="AC34" s="141">
        <v>0</v>
      </c>
      <c r="AD34" s="141">
        <v>0</v>
      </c>
      <c r="AE34" s="141">
        <f t="shared" si="10"/>
        <v>0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0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10929</v>
      </c>
      <c r="BE34" s="141">
        <v>0</v>
      </c>
      <c r="BF34" s="141">
        <v>0</v>
      </c>
      <c r="BG34" s="141">
        <f t="shared" si="17"/>
        <v>0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0</v>
      </c>
      <c r="BQ34" s="141">
        <f t="shared" si="27"/>
        <v>0</v>
      </c>
      <c r="BR34" s="141">
        <f t="shared" si="28"/>
        <v>0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0</v>
      </c>
      <c r="BW34" s="141">
        <f t="shared" si="33"/>
        <v>0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0</v>
      </c>
      <c r="CB34" s="141">
        <f t="shared" si="38"/>
        <v>0</v>
      </c>
      <c r="CC34" s="141">
        <f t="shared" si="39"/>
        <v>0</v>
      </c>
      <c r="CD34" s="141">
        <f t="shared" si="40"/>
        <v>0</v>
      </c>
      <c r="CE34" s="141">
        <f t="shared" si="41"/>
        <v>0</v>
      </c>
      <c r="CF34" s="141">
        <f t="shared" si="42"/>
        <v>38777</v>
      </c>
      <c r="CG34" s="141">
        <f t="shared" si="43"/>
        <v>0</v>
      </c>
      <c r="CH34" s="141">
        <f t="shared" si="44"/>
        <v>0</v>
      </c>
      <c r="CI34" s="141">
        <f t="shared" si="45"/>
        <v>0</v>
      </c>
    </row>
    <row r="35" spans="1:87" ht="12" customHeight="1">
      <c r="A35" s="142" t="s">
        <v>88</v>
      </c>
      <c r="B35" s="140" t="s">
        <v>352</v>
      </c>
      <c r="C35" s="142" t="s">
        <v>390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f t="shared" si="6"/>
        <v>0</v>
      </c>
      <c r="M35" s="141">
        <f t="shared" si="7"/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f t="shared" si="8"/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f t="shared" si="9"/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95637</v>
      </c>
      <c r="AC35" s="141">
        <v>0</v>
      </c>
      <c r="AD35" s="141">
        <v>0</v>
      </c>
      <c r="AE35" s="141">
        <f t="shared" si="10"/>
        <v>0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>
        <v>37190</v>
      </c>
      <c r="BE35" s="141">
        <v>0</v>
      </c>
      <c r="BF35" s="141">
        <v>0</v>
      </c>
      <c r="BG35" s="141">
        <f t="shared" si="17"/>
        <v>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0</v>
      </c>
      <c r="BQ35" s="141">
        <f t="shared" si="27"/>
        <v>0</v>
      </c>
      <c r="BR35" s="141">
        <f t="shared" si="28"/>
        <v>0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0</v>
      </c>
      <c r="BW35" s="141">
        <f t="shared" si="33"/>
        <v>0</v>
      </c>
      <c r="BX35" s="141">
        <f t="shared" si="34"/>
        <v>0</v>
      </c>
      <c r="BY35" s="141">
        <f t="shared" si="35"/>
        <v>0</v>
      </c>
      <c r="BZ35" s="141">
        <f t="shared" si="36"/>
        <v>0</v>
      </c>
      <c r="CA35" s="141">
        <f t="shared" si="37"/>
        <v>0</v>
      </c>
      <c r="CB35" s="141">
        <f t="shared" si="38"/>
        <v>0</v>
      </c>
      <c r="CC35" s="141">
        <f t="shared" si="39"/>
        <v>0</v>
      </c>
      <c r="CD35" s="141">
        <f t="shared" si="40"/>
        <v>0</v>
      </c>
      <c r="CE35" s="141">
        <f t="shared" si="41"/>
        <v>0</v>
      </c>
      <c r="CF35" s="141">
        <f t="shared" si="42"/>
        <v>132827</v>
      </c>
      <c r="CG35" s="141">
        <f t="shared" si="43"/>
        <v>0</v>
      </c>
      <c r="CH35" s="141">
        <f t="shared" si="44"/>
        <v>0</v>
      </c>
      <c r="CI35" s="141">
        <f t="shared" si="45"/>
        <v>0</v>
      </c>
    </row>
    <row r="36" spans="1:87" ht="12" customHeight="1">
      <c r="A36" s="142" t="s">
        <v>88</v>
      </c>
      <c r="B36" s="140" t="s">
        <v>353</v>
      </c>
      <c r="C36" s="142" t="s">
        <v>391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f t="shared" si="6"/>
        <v>0</v>
      </c>
      <c r="M36" s="141">
        <f t="shared" si="7"/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f t="shared" si="8"/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f t="shared" si="9"/>
        <v>0</v>
      </c>
      <c r="X36" s="141">
        <v>0</v>
      </c>
      <c r="Y36" s="141">
        <v>0</v>
      </c>
      <c r="Z36" s="141">
        <v>0</v>
      </c>
      <c r="AA36" s="141">
        <v>0</v>
      </c>
      <c r="AB36" s="141">
        <v>73607</v>
      </c>
      <c r="AC36" s="141">
        <v>0</v>
      </c>
      <c r="AD36" s="141">
        <v>0</v>
      </c>
      <c r="AE36" s="141">
        <f t="shared" si="10"/>
        <v>0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0</v>
      </c>
      <c r="AO36" s="141">
        <f t="shared" si="14"/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>
        <v>31546</v>
      </c>
      <c r="BE36" s="141">
        <v>0</v>
      </c>
      <c r="BF36" s="141">
        <v>0</v>
      </c>
      <c r="BG36" s="141">
        <f t="shared" si="17"/>
        <v>0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0</v>
      </c>
      <c r="BQ36" s="141">
        <f t="shared" si="27"/>
        <v>0</v>
      </c>
      <c r="BR36" s="141">
        <f t="shared" si="28"/>
        <v>0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0</v>
      </c>
      <c r="BW36" s="141">
        <f t="shared" si="33"/>
        <v>0</v>
      </c>
      <c r="BX36" s="141">
        <f t="shared" si="34"/>
        <v>0</v>
      </c>
      <c r="BY36" s="141">
        <f t="shared" si="35"/>
        <v>0</v>
      </c>
      <c r="BZ36" s="141">
        <f t="shared" si="36"/>
        <v>0</v>
      </c>
      <c r="CA36" s="141">
        <f t="shared" si="37"/>
        <v>0</v>
      </c>
      <c r="CB36" s="141">
        <f t="shared" si="38"/>
        <v>0</v>
      </c>
      <c r="CC36" s="141">
        <f t="shared" si="39"/>
        <v>0</v>
      </c>
      <c r="CD36" s="141">
        <f t="shared" si="40"/>
        <v>0</v>
      </c>
      <c r="CE36" s="141">
        <f t="shared" si="41"/>
        <v>0</v>
      </c>
      <c r="CF36" s="141">
        <f t="shared" si="42"/>
        <v>105153</v>
      </c>
      <c r="CG36" s="141">
        <f t="shared" si="43"/>
        <v>0</v>
      </c>
      <c r="CH36" s="141">
        <f t="shared" si="44"/>
        <v>0</v>
      </c>
      <c r="CI36" s="141">
        <f t="shared" si="45"/>
        <v>0</v>
      </c>
    </row>
    <row r="37" spans="1:87" ht="12" customHeight="1">
      <c r="A37" s="142" t="s">
        <v>88</v>
      </c>
      <c r="B37" s="140" t="s">
        <v>354</v>
      </c>
      <c r="C37" s="142" t="s">
        <v>392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f t="shared" si="6"/>
        <v>11781</v>
      </c>
      <c r="M37" s="141">
        <f t="shared" si="7"/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f t="shared" si="8"/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f t="shared" si="9"/>
        <v>11781</v>
      </c>
      <c r="X37" s="141">
        <v>10763</v>
      </c>
      <c r="Y37" s="141">
        <v>236</v>
      </c>
      <c r="Z37" s="141">
        <v>305</v>
      </c>
      <c r="AA37" s="141">
        <v>477</v>
      </c>
      <c r="AB37" s="141">
        <v>10892</v>
      </c>
      <c r="AC37" s="141">
        <v>0</v>
      </c>
      <c r="AD37" s="141">
        <v>0</v>
      </c>
      <c r="AE37" s="141">
        <f t="shared" si="10"/>
        <v>11781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f t="shared" si="13"/>
        <v>0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0</v>
      </c>
      <c r="AZ37" s="141">
        <v>0</v>
      </c>
      <c r="BA37" s="141">
        <v>0</v>
      </c>
      <c r="BB37" s="141">
        <v>0</v>
      </c>
      <c r="BC37" s="141">
        <v>0</v>
      </c>
      <c r="BD37" s="141">
        <v>9062</v>
      </c>
      <c r="BE37" s="141">
        <v>0</v>
      </c>
      <c r="BF37" s="141">
        <v>0</v>
      </c>
      <c r="BG37" s="141">
        <f t="shared" si="17"/>
        <v>0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11781</v>
      </c>
      <c r="BQ37" s="141">
        <f t="shared" si="27"/>
        <v>0</v>
      </c>
      <c r="BR37" s="141">
        <f t="shared" si="28"/>
        <v>0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0</v>
      </c>
      <c r="BW37" s="141">
        <f t="shared" si="33"/>
        <v>0</v>
      </c>
      <c r="BX37" s="141">
        <f t="shared" si="34"/>
        <v>0</v>
      </c>
      <c r="BY37" s="141">
        <f t="shared" si="35"/>
        <v>0</v>
      </c>
      <c r="BZ37" s="141">
        <f t="shared" si="36"/>
        <v>0</v>
      </c>
      <c r="CA37" s="141">
        <f t="shared" si="37"/>
        <v>11781</v>
      </c>
      <c r="CB37" s="141">
        <f t="shared" si="38"/>
        <v>10763</v>
      </c>
      <c r="CC37" s="141">
        <f t="shared" si="39"/>
        <v>236</v>
      </c>
      <c r="CD37" s="141">
        <f t="shared" si="40"/>
        <v>305</v>
      </c>
      <c r="CE37" s="141">
        <f t="shared" si="41"/>
        <v>477</v>
      </c>
      <c r="CF37" s="141">
        <f t="shared" si="42"/>
        <v>19954</v>
      </c>
      <c r="CG37" s="141">
        <f t="shared" si="43"/>
        <v>0</v>
      </c>
      <c r="CH37" s="141">
        <f t="shared" si="44"/>
        <v>0</v>
      </c>
      <c r="CI37" s="141">
        <f t="shared" si="45"/>
        <v>11781</v>
      </c>
    </row>
    <row r="38" spans="1:87" ht="12" customHeight="1">
      <c r="A38" s="142" t="s">
        <v>88</v>
      </c>
      <c r="B38" s="140" t="s">
        <v>355</v>
      </c>
      <c r="C38" s="142" t="s">
        <v>393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20927</v>
      </c>
      <c r="L38" s="141">
        <f t="shared" si="6"/>
        <v>9796</v>
      </c>
      <c r="M38" s="141">
        <f t="shared" si="7"/>
        <v>60</v>
      </c>
      <c r="N38" s="141">
        <v>60</v>
      </c>
      <c r="O38" s="141">
        <v>0</v>
      </c>
      <c r="P38" s="141">
        <v>0</v>
      </c>
      <c r="Q38" s="141">
        <v>0</v>
      </c>
      <c r="R38" s="141">
        <f t="shared" si="8"/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f t="shared" si="9"/>
        <v>9736</v>
      </c>
      <c r="X38" s="141">
        <v>5897</v>
      </c>
      <c r="Y38" s="141">
        <v>2527</v>
      </c>
      <c r="Z38" s="141">
        <v>1312</v>
      </c>
      <c r="AA38" s="141">
        <v>0</v>
      </c>
      <c r="AB38" s="141">
        <v>16904</v>
      </c>
      <c r="AC38" s="141">
        <v>0</v>
      </c>
      <c r="AD38" s="141">
        <v>0</v>
      </c>
      <c r="AE38" s="141">
        <f t="shared" si="10"/>
        <v>9796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15286</v>
      </c>
      <c r="AN38" s="141">
        <f t="shared" si="13"/>
        <v>0</v>
      </c>
      <c r="AO38" s="141">
        <f t="shared" si="14"/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f t="shared" si="15"/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f t="shared" si="16"/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14760</v>
      </c>
      <c r="BE38" s="141">
        <v>0</v>
      </c>
      <c r="BF38" s="141">
        <v>0</v>
      </c>
      <c r="BG38" s="141">
        <f t="shared" si="17"/>
        <v>0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36213</v>
      </c>
      <c r="BP38" s="141">
        <f t="shared" si="26"/>
        <v>9796</v>
      </c>
      <c r="BQ38" s="141">
        <f t="shared" si="27"/>
        <v>60</v>
      </c>
      <c r="BR38" s="141">
        <f t="shared" si="28"/>
        <v>60</v>
      </c>
      <c r="BS38" s="141">
        <f t="shared" si="29"/>
        <v>0</v>
      </c>
      <c r="BT38" s="141">
        <f t="shared" si="30"/>
        <v>0</v>
      </c>
      <c r="BU38" s="141">
        <f t="shared" si="31"/>
        <v>0</v>
      </c>
      <c r="BV38" s="141">
        <f t="shared" si="32"/>
        <v>0</v>
      </c>
      <c r="BW38" s="141">
        <f t="shared" si="33"/>
        <v>0</v>
      </c>
      <c r="BX38" s="141">
        <f t="shared" si="34"/>
        <v>0</v>
      </c>
      <c r="BY38" s="141">
        <f t="shared" si="35"/>
        <v>0</v>
      </c>
      <c r="BZ38" s="141">
        <f t="shared" si="36"/>
        <v>0</v>
      </c>
      <c r="CA38" s="141">
        <f t="shared" si="37"/>
        <v>9736</v>
      </c>
      <c r="CB38" s="141">
        <f t="shared" si="38"/>
        <v>5897</v>
      </c>
      <c r="CC38" s="141">
        <f t="shared" si="39"/>
        <v>2527</v>
      </c>
      <c r="CD38" s="141">
        <f t="shared" si="40"/>
        <v>1312</v>
      </c>
      <c r="CE38" s="141">
        <f t="shared" si="41"/>
        <v>0</v>
      </c>
      <c r="CF38" s="141">
        <f t="shared" si="42"/>
        <v>31664</v>
      </c>
      <c r="CG38" s="141">
        <f t="shared" si="43"/>
        <v>0</v>
      </c>
      <c r="CH38" s="141">
        <f t="shared" si="44"/>
        <v>0</v>
      </c>
      <c r="CI38" s="141">
        <f t="shared" si="45"/>
        <v>9796</v>
      </c>
    </row>
    <row r="39" spans="1:87" ht="12" customHeight="1">
      <c r="A39" s="142" t="s">
        <v>88</v>
      </c>
      <c r="B39" s="140" t="s">
        <v>356</v>
      </c>
      <c r="C39" s="142" t="s">
        <v>394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f t="shared" si="6"/>
        <v>524387</v>
      </c>
      <c r="M39" s="141">
        <f t="shared" si="7"/>
        <v>97932</v>
      </c>
      <c r="N39" s="141">
        <v>21684</v>
      </c>
      <c r="O39" s="141">
        <v>38302</v>
      </c>
      <c r="P39" s="141">
        <v>37946</v>
      </c>
      <c r="Q39" s="141">
        <v>0</v>
      </c>
      <c r="R39" s="141">
        <f t="shared" si="8"/>
        <v>67536</v>
      </c>
      <c r="S39" s="141">
        <v>15532</v>
      </c>
      <c r="T39" s="141">
        <v>52004</v>
      </c>
      <c r="U39" s="141">
        <v>0</v>
      </c>
      <c r="V39" s="141">
        <v>5586</v>
      </c>
      <c r="W39" s="141">
        <f t="shared" si="9"/>
        <v>353333</v>
      </c>
      <c r="X39" s="141">
        <v>46173</v>
      </c>
      <c r="Y39" s="141">
        <v>307160</v>
      </c>
      <c r="Z39" s="141">
        <v>0</v>
      </c>
      <c r="AA39" s="141">
        <v>0</v>
      </c>
      <c r="AB39" s="141">
        <v>0</v>
      </c>
      <c r="AC39" s="141">
        <v>0</v>
      </c>
      <c r="AD39" s="141">
        <v>76877</v>
      </c>
      <c r="AE39" s="141">
        <f t="shared" si="10"/>
        <v>601264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f t="shared" si="13"/>
        <v>71189</v>
      </c>
      <c r="AO39" s="141">
        <f t="shared" si="14"/>
        <v>35322</v>
      </c>
      <c r="AP39" s="141">
        <v>0</v>
      </c>
      <c r="AQ39" s="141">
        <v>0</v>
      </c>
      <c r="AR39" s="141">
        <v>35322</v>
      </c>
      <c r="AS39" s="141">
        <v>0</v>
      </c>
      <c r="AT39" s="141">
        <f t="shared" si="15"/>
        <v>32663</v>
      </c>
      <c r="AU39" s="141">
        <v>0</v>
      </c>
      <c r="AV39" s="141">
        <v>32663</v>
      </c>
      <c r="AW39" s="141">
        <v>0</v>
      </c>
      <c r="AX39" s="141">
        <v>0</v>
      </c>
      <c r="AY39" s="141">
        <f t="shared" si="16"/>
        <v>3204</v>
      </c>
      <c r="AZ39" s="141">
        <v>0</v>
      </c>
      <c r="BA39" s="141">
        <v>3204</v>
      </c>
      <c r="BB39" s="141">
        <v>0</v>
      </c>
      <c r="BC39" s="141">
        <v>0</v>
      </c>
      <c r="BD39" s="141">
        <v>0</v>
      </c>
      <c r="BE39" s="141">
        <v>0</v>
      </c>
      <c r="BF39" s="141">
        <v>41264</v>
      </c>
      <c r="BG39" s="141">
        <f t="shared" si="17"/>
        <v>112453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595576</v>
      </c>
      <c r="BQ39" s="141">
        <f t="shared" si="27"/>
        <v>133254</v>
      </c>
      <c r="BR39" s="141">
        <f t="shared" si="28"/>
        <v>21684</v>
      </c>
      <c r="BS39" s="141">
        <f t="shared" si="29"/>
        <v>38302</v>
      </c>
      <c r="BT39" s="141">
        <f t="shared" si="30"/>
        <v>73268</v>
      </c>
      <c r="BU39" s="141">
        <f t="shared" si="31"/>
        <v>0</v>
      </c>
      <c r="BV39" s="141">
        <f t="shared" si="32"/>
        <v>100199</v>
      </c>
      <c r="BW39" s="141">
        <f t="shared" si="33"/>
        <v>15532</v>
      </c>
      <c r="BX39" s="141">
        <f t="shared" si="34"/>
        <v>84667</v>
      </c>
      <c r="BY39" s="141">
        <f t="shared" si="35"/>
        <v>0</v>
      </c>
      <c r="BZ39" s="141">
        <f t="shared" si="36"/>
        <v>5586</v>
      </c>
      <c r="CA39" s="141">
        <f t="shared" si="37"/>
        <v>356537</v>
      </c>
      <c r="CB39" s="141">
        <f t="shared" si="38"/>
        <v>46173</v>
      </c>
      <c r="CC39" s="141">
        <f t="shared" si="39"/>
        <v>310364</v>
      </c>
      <c r="CD39" s="141">
        <f t="shared" si="40"/>
        <v>0</v>
      </c>
      <c r="CE39" s="141">
        <f t="shared" si="41"/>
        <v>0</v>
      </c>
      <c r="CF39" s="141">
        <f t="shared" si="42"/>
        <v>0</v>
      </c>
      <c r="CG39" s="141">
        <f t="shared" si="43"/>
        <v>0</v>
      </c>
      <c r="CH39" s="141">
        <f t="shared" si="44"/>
        <v>118141</v>
      </c>
      <c r="CI39" s="141">
        <f t="shared" si="45"/>
        <v>713717</v>
      </c>
    </row>
    <row r="40" spans="1:87" ht="12" customHeight="1">
      <c r="A40" s="142" t="s">
        <v>88</v>
      </c>
      <c r="B40" s="140" t="s">
        <v>357</v>
      </c>
      <c r="C40" s="142" t="s">
        <v>395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f t="shared" si="6"/>
        <v>489719</v>
      </c>
      <c r="M40" s="141">
        <f t="shared" si="7"/>
        <v>9215</v>
      </c>
      <c r="N40" s="141">
        <v>9215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480504</v>
      </c>
      <c r="X40" s="141">
        <v>82609</v>
      </c>
      <c r="Y40" s="141">
        <v>348828</v>
      </c>
      <c r="Z40" s="141">
        <v>49067</v>
      </c>
      <c r="AA40" s="141">
        <v>0</v>
      </c>
      <c r="AB40" s="141">
        <v>0</v>
      </c>
      <c r="AC40" s="141">
        <v>0</v>
      </c>
      <c r="AD40" s="141">
        <v>5869</v>
      </c>
      <c r="AE40" s="141">
        <f t="shared" si="10"/>
        <v>495588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f t="shared" si="13"/>
        <v>66722</v>
      </c>
      <c r="AO40" s="141">
        <f t="shared" si="14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66722</v>
      </c>
      <c r="AZ40" s="141">
        <v>0</v>
      </c>
      <c r="BA40" s="141">
        <v>0</v>
      </c>
      <c r="BB40" s="141">
        <v>66722</v>
      </c>
      <c r="BC40" s="141">
        <v>0</v>
      </c>
      <c r="BD40" s="141">
        <v>0</v>
      </c>
      <c r="BE40" s="141">
        <v>0</v>
      </c>
      <c r="BF40" s="141">
        <v>0</v>
      </c>
      <c r="BG40" s="141">
        <f t="shared" si="17"/>
        <v>66722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556441</v>
      </c>
      <c r="BQ40" s="141">
        <f t="shared" si="27"/>
        <v>9215</v>
      </c>
      <c r="BR40" s="141">
        <f t="shared" si="28"/>
        <v>9215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0</v>
      </c>
      <c r="BW40" s="141">
        <f t="shared" si="33"/>
        <v>0</v>
      </c>
      <c r="BX40" s="141">
        <f t="shared" si="34"/>
        <v>0</v>
      </c>
      <c r="BY40" s="141">
        <f t="shared" si="35"/>
        <v>0</v>
      </c>
      <c r="BZ40" s="141">
        <f t="shared" si="36"/>
        <v>0</v>
      </c>
      <c r="CA40" s="141">
        <f t="shared" si="37"/>
        <v>547226</v>
      </c>
      <c r="CB40" s="141">
        <f t="shared" si="38"/>
        <v>82609</v>
      </c>
      <c r="CC40" s="141">
        <f t="shared" si="39"/>
        <v>348828</v>
      </c>
      <c r="CD40" s="141">
        <f t="shared" si="40"/>
        <v>115789</v>
      </c>
      <c r="CE40" s="141">
        <f t="shared" si="41"/>
        <v>0</v>
      </c>
      <c r="CF40" s="141">
        <f t="shared" si="42"/>
        <v>0</v>
      </c>
      <c r="CG40" s="141">
        <f t="shared" si="43"/>
        <v>0</v>
      </c>
      <c r="CH40" s="141">
        <f t="shared" si="44"/>
        <v>5869</v>
      </c>
      <c r="CI40" s="141">
        <f t="shared" si="45"/>
        <v>562310</v>
      </c>
    </row>
    <row r="41" spans="1:87" ht="12" customHeight="1">
      <c r="A41" s="142" t="s">
        <v>88</v>
      </c>
      <c r="B41" s="140" t="s">
        <v>358</v>
      </c>
      <c r="C41" s="142" t="s">
        <v>396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f t="shared" si="6"/>
        <v>183892</v>
      </c>
      <c r="M41" s="141">
        <f t="shared" si="7"/>
        <v>18375</v>
      </c>
      <c r="N41" s="141">
        <v>18375</v>
      </c>
      <c r="O41" s="141">
        <v>0</v>
      </c>
      <c r="P41" s="141">
        <v>0</v>
      </c>
      <c r="Q41" s="141">
        <v>0</v>
      </c>
      <c r="R41" s="141">
        <f t="shared" si="8"/>
        <v>80590</v>
      </c>
      <c r="S41" s="141">
        <v>9742</v>
      </c>
      <c r="T41" s="141">
        <v>70848</v>
      </c>
      <c r="U41" s="141">
        <v>0</v>
      </c>
      <c r="V41" s="141">
        <v>0</v>
      </c>
      <c r="W41" s="141">
        <f t="shared" si="9"/>
        <v>84927</v>
      </c>
      <c r="X41" s="141">
        <v>25000</v>
      </c>
      <c r="Y41" s="141">
        <v>42283</v>
      </c>
      <c r="Z41" s="141">
        <v>8231</v>
      </c>
      <c r="AA41" s="141">
        <v>9413</v>
      </c>
      <c r="AB41" s="141">
        <v>0</v>
      </c>
      <c r="AC41" s="141">
        <v>0</v>
      </c>
      <c r="AD41" s="141">
        <v>27309</v>
      </c>
      <c r="AE41" s="141">
        <f t="shared" si="10"/>
        <v>211201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1744</v>
      </c>
      <c r="AN41" s="141">
        <f t="shared" si="13"/>
        <v>0</v>
      </c>
      <c r="AO41" s="141">
        <f t="shared" si="14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0</v>
      </c>
      <c r="AZ41" s="141">
        <v>0</v>
      </c>
      <c r="BA41" s="141">
        <v>0</v>
      </c>
      <c r="BB41" s="141">
        <v>0</v>
      </c>
      <c r="BC41" s="141">
        <v>0</v>
      </c>
      <c r="BD41" s="141">
        <v>34503</v>
      </c>
      <c r="BE41" s="141">
        <v>0</v>
      </c>
      <c r="BF41" s="141">
        <v>0</v>
      </c>
      <c r="BG41" s="141">
        <f t="shared" si="17"/>
        <v>0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1744</v>
      </c>
      <c r="BP41" s="141">
        <f t="shared" si="26"/>
        <v>183892</v>
      </c>
      <c r="BQ41" s="141">
        <f t="shared" si="27"/>
        <v>18375</v>
      </c>
      <c r="BR41" s="141">
        <f t="shared" si="28"/>
        <v>18375</v>
      </c>
      <c r="BS41" s="141">
        <f t="shared" si="29"/>
        <v>0</v>
      </c>
      <c r="BT41" s="141">
        <f t="shared" si="30"/>
        <v>0</v>
      </c>
      <c r="BU41" s="141">
        <f t="shared" si="31"/>
        <v>0</v>
      </c>
      <c r="BV41" s="141">
        <f t="shared" si="32"/>
        <v>80590</v>
      </c>
      <c r="BW41" s="141">
        <f t="shared" si="33"/>
        <v>9742</v>
      </c>
      <c r="BX41" s="141">
        <f t="shared" si="34"/>
        <v>70848</v>
      </c>
      <c r="BY41" s="141">
        <f t="shared" si="35"/>
        <v>0</v>
      </c>
      <c r="BZ41" s="141">
        <f t="shared" si="36"/>
        <v>0</v>
      </c>
      <c r="CA41" s="141">
        <f t="shared" si="37"/>
        <v>84927</v>
      </c>
      <c r="CB41" s="141">
        <f t="shared" si="38"/>
        <v>25000</v>
      </c>
      <c r="CC41" s="141">
        <f t="shared" si="39"/>
        <v>42283</v>
      </c>
      <c r="CD41" s="141">
        <f t="shared" si="40"/>
        <v>8231</v>
      </c>
      <c r="CE41" s="141">
        <f t="shared" si="41"/>
        <v>9413</v>
      </c>
      <c r="CF41" s="141">
        <f t="shared" si="42"/>
        <v>34503</v>
      </c>
      <c r="CG41" s="141">
        <f t="shared" si="43"/>
        <v>0</v>
      </c>
      <c r="CH41" s="141">
        <f t="shared" si="44"/>
        <v>27309</v>
      </c>
      <c r="CI41" s="141">
        <f t="shared" si="45"/>
        <v>211201</v>
      </c>
    </row>
    <row r="42" spans="1:87" ht="12" customHeight="1">
      <c r="A42" s="142" t="s">
        <v>88</v>
      </c>
      <c r="B42" s="140" t="s">
        <v>359</v>
      </c>
      <c r="C42" s="142" t="s">
        <v>397</v>
      </c>
      <c r="D42" s="141">
        <f t="shared" si="4"/>
        <v>14401</v>
      </c>
      <c r="E42" s="141">
        <f t="shared" si="5"/>
        <v>14401</v>
      </c>
      <c r="F42" s="141">
        <v>14401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f t="shared" si="6"/>
        <v>122704</v>
      </c>
      <c r="M42" s="141">
        <f t="shared" si="7"/>
        <v>3546</v>
      </c>
      <c r="N42" s="141">
        <v>3414</v>
      </c>
      <c r="O42" s="141">
        <v>132</v>
      </c>
      <c r="P42" s="141">
        <v>0</v>
      </c>
      <c r="Q42" s="141">
        <v>0</v>
      </c>
      <c r="R42" s="141">
        <f t="shared" si="8"/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f t="shared" si="9"/>
        <v>119158</v>
      </c>
      <c r="X42" s="141">
        <v>5972</v>
      </c>
      <c r="Y42" s="141">
        <v>93373</v>
      </c>
      <c r="Z42" s="141">
        <v>10906</v>
      </c>
      <c r="AA42" s="141">
        <v>8907</v>
      </c>
      <c r="AB42" s="141">
        <v>0</v>
      </c>
      <c r="AC42" s="141">
        <v>0</v>
      </c>
      <c r="AD42" s="141">
        <v>24737</v>
      </c>
      <c r="AE42" s="141">
        <f t="shared" si="10"/>
        <v>161842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1239</v>
      </c>
      <c r="AN42" s="141">
        <f t="shared" si="13"/>
        <v>0</v>
      </c>
      <c r="AO42" s="141">
        <f t="shared" si="14"/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0</v>
      </c>
      <c r="AZ42" s="141">
        <v>0</v>
      </c>
      <c r="BA42" s="141">
        <v>0</v>
      </c>
      <c r="BB42" s="141">
        <v>0</v>
      </c>
      <c r="BC42" s="141">
        <v>0</v>
      </c>
      <c r="BD42" s="141">
        <v>24427</v>
      </c>
      <c r="BE42" s="141">
        <v>0</v>
      </c>
      <c r="BF42" s="141">
        <v>0</v>
      </c>
      <c r="BG42" s="141">
        <f t="shared" si="17"/>
        <v>0</v>
      </c>
      <c r="BH42" s="141">
        <f t="shared" si="18"/>
        <v>14401</v>
      </c>
      <c r="BI42" s="141">
        <f t="shared" si="19"/>
        <v>14401</v>
      </c>
      <c r="BJ42" s="141">
        <f t="shared" si="20"/>
        <v>14401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1239</v>
      </c>
      <c r="BP42" s="141">
        <f t="shared" si="26"/>
        <v>122704</v>
      </c>
      <c r="BQ42" s="141">
        <f t="shared" si="27"/>
        <v>3546</v>
      </c>
      <c r="BR42" s="141">
        <f t="shared" si="28"/>
        <v>3414</v>
      </c>
      <c r="BS42" s="141">
        <f t="shared" si="29"/>
        <v>132</v>
      </c>
      <c r="BT42" s="141">
        <f t="shared" si="30"/>
        <v>0</v>
      </c>
      <c r="BU42" s="141">
        <f t="shared" si="31"/>
        <v>0</v>
      </c>
      <c r="BV42" s="141">
        <f t="shared" si="32"/>
        <v>0</v>
      </c>
      <c r="BW42" s="141">
        <f t="shared" si="33"/>
        <v>0</v>
      </c>
      <c r="BX42" s="141">
        <f t="shared" si="34"/>
        <v>0</v>
      </c>
      <c r="BY42" s="141">
        <f t="shared" si="35"/>
        <v>0</v>
      </c>
      <c r="BZ42" s="141">
        <f t="shared" si="36"/>
        <v>0</v>
      </c>
      <c r="CA42" s="141">
        <f t="shared" si="37"/>
        <v>119158</v>
      </c>
      <c r="CB42" s="141">
        <f t="shared" si="38"/>
        <v>5972</v>
      </c>
      <c r="CC42" s="141">
        <f t="shared" si="39"/>
        <v>93373</v>
      </c>
      <c r="CD42" s="141">
        <f t="shared" si="40"/>
        <v>10906</v>
      </c>
      <c r="CE42" s="141">
        <f t="shared" si="41"/>
        <v>8907</v>
      </c>
      <c r="CF42" s="141">
        <f t="shared" si="42"/>
        <v>24427</v>
      </c>
      <c r="CG42" s="141">
        <f t="shared" si="43"/>
        <v>0</v>
      </c>
      <c r="CH42" s="141">
        <f t="shared" si="44"/>
        <v>24737</v>
      </c>
      <c r="CI42" s="141">
        <f t="shared" si="45"/>
        <v>161842</v>
      </c>
    </row>
    <row r="43" spans="1:87" ht="12" customHeight="1">
      <c r="A43" s="142" t="s">
        <v>88</v>
      </c>
      <c r="B43" s="140" t="s">
        <v>360</v>
      </c>
      <c r="C43" s="142" t="s">
        <v>398</v>
      </c>
      <c r="D43" s="141">
        <f t="shared" si="4"/>
        <v>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f t="shared" si="6"/>
        <v>0</v>
      </c>
      <c r="M43" s="141">
        <f t="shared" si="7"/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f t="shared" si="8"/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f t="shared" si="9"/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147375</v>
      </c>
      <c r="AC43" s="141">
        <v>0</v>
      </c>
      <c r="AD43" s="141">
        <v>0</v>
      </c>
      <c r="AE43" s="141">
        <f t="shared" si="10"/>
        <v>0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1517</v>
      </c>
      <c r="AN43" s="141">
        <f t="shared" si="13"/>
        <v>0</v>
      </c>
      <c r="AO43" s="141">
        <f t="shared" si="14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5"/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f t="shared" si="16"/>
        <v>0</v>
      </c>
      <c r="AZ43" s="141">
        <v>0</v>
      </c>
      <c r="BA43" s="141">
        <v>0</v>
      </c>
      <c r="BB43" s="141">
        <v>0</v>
      </c>
      <c r="BC43" s="141">
        <v>0</v>
      </c>
      <c r="BD43" s="141">
        <v>30022</v>
      </c>
      <c r="BE43" s="141">
        <v>0</v>
      </c>
      <c r="BF43" s="141">
        <v>0</v>
      </c>
      <c r="BG43" s="141">
        <f t="shared" si="17"/>
        <v>0</v>
      </c>
      <c r="BH43" s="141">
        <f t="shared" si="18"/>
        <v>0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0</v>
      </c>
      <c r="BO43" s="141">
        <f t="shared" si="25"/>
        <v>1517</v>
      </c>
      <c r="BP43" s="141">
        <f t="shared" si="26"/>
        <v>0</v>
      </c>
      <c r="BQ43" s="141">
        <f t="shared" si="27"/>
        <v>0</v>
      </c>
      <c r="BR43" s="141">
        <f t="shared" si="28"/>
        <v>0</v>
      </c>
      <c r="BS43" s="141">
        <f t="shared" si="29"/>
        <v>0</v>
      </c>
      <c r="BT43" s="141">
        <f t="shared" si="30"/>
        <v>0</v>
      </c>
      <c r="BU43" s="141">
        <f t="shared" si="31"/>
        <v>0</v>
      </c>
      <c r="BV43" s="141">
        <f t="shared" si="32"/>
        <v>0</v>
      </c>
      <c r="BW43" s="141">
        <f t="shared" si="33"/>
        <v>0</v>
      </c>
      <c r="BX43" s="141">
        <f t="shared" si="34"/>
        <v>0</v>
      </c>
      <c r="BY43" s="141">
        <f t="shared" si="35"/>
        <v>0</v>
      </c>
      <c r="BZ43" s="141">
        <f t="shared" si="36"/>
        <v>0</v>
      </c>
      <c r="CA43" s="141">
        <f t="shared" si="37"/>
        <v>0</v>
      </c>
      <c r="CB43" s="141">
        <f t="shared" si="38"/>
        <v>0</v>
      </c>
      <c r="CC43" s="141">
        <f t="shared" si="39"/>
        <v>0</v>
      </c>
      <c r="CD43" s="141">
        <f t="shared" si="40"/>
        <v>0</v>
      </c>
      <c r="CE43" s="141">
        <f t="shared" si="41"/>
        <v>0</v>
      </c>
      <c r="CF43" s="141">
        <f t="shared" si="42"/>
        <v>177397</v>
      </c>
      <c r="CG43" s="141">
        <f t="shared" si="43"/>
        <v>0</v>
      </c>
      <c r="CH43" s="141">
        <f t="shared" si="44"/>
        <v>0</v>
      </c>
      <c r="CI43" s="141">
        <f t="shared" si="45"/>
        <v>0</v>
      </c>
    </row>
    <row r="44" spans="1:87" ht="12" customHeight="1">
      <c r="A44" s="142" t="s">
        <v>88</v>
      </c>
      <c r="B44" s="140" t="s">
        <v>361</v>
      </c>
      <c r="C44" s="142" t="s">
        <v>399</v>
      </c>
      <c r="D44" s="141">
        <f t="shared" si="4"/>
        <v>0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f t="shared" si="6"/>
        <v>0</v>
      </c>
      <c r="M44" s="141">
        <f t="shared" si="7"/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f t="shared" si="8"/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f t="shared" si="9"/>
        <v>0</v>
      </c>
      <c r="X44" s="141">
        <v>0</v>
      </c>
      <c r="Y44" s="141">
        <v>0</v>
      </c>
      <c r="Z44" s="141">
        <v>0</v>
      </c>
      <c r="AA44" s="141">
        <v>0</v>
      </c>
      <c r="AB44" s="141">
        <v>473173</v>
      </c>
      <c r="AC44" s="141">
        <v>0</v>
      </c>
      <c r="AD44" s="141">
        <v>12027</v>
      </c>
      <c r="AE44" s="141">
        <f t="shared" si="10"/>
        <v>12027</v>
      </c>
      <c r="AF44" s="141">
        <f t="shared" si="11"/>
        <v>14070</v>
      </c>
      <c r="AG44" s="141">
        <f t="shared" si="12"/>
        <v>14070</v>
      </c>
      <c r="AH44" s="141">
        <v>0</v>
      </c>
      <c r="AI44" s="141">
        <v>14070</v>
      </c>
      <c r="AJ44" s="141">
        <v>0</v>
      </c>
      <c r="AK44" s="141">
        <v>0</v>
      </c>
      <c r="AL44" s="141">
        <v>0</v>
      </c>
      <c r="AM44" s="141">
        <v>0</v>
      </c>
      <c r="AN44" s="141">
        <f t="shared" si="13"/>
        <v>290042</v>
      </c>
      <c r="AO44" s="141">
        <f t="shared" si="14"/>
        <v>10254</v>
      </c>
      <c r="AP44" s="141">
        <v>10254</v>
      </c>
      <c r="AQ44" s="141">
        <v>0</v>
      </c>
      <c r="AR44" s="141">
        <v>0</v>
      </c>
      <c r="AS44" s="141">
        <v>0</v>
      </c>
      <c r="AT44" s="141">
        <f t="shared" si="15"/>
        <v>101491</v>
      </c>
      <c r="AU44" s="141">
        <v>0</v>
      </c>
      <c r="AV44" s="141">
        <v>101306</v>
      </c>
      <c r="AW44" s="141">
        <v>185</v>
      </c>
      <c r="AX44" s="141">
        <v>0</v>
      </c>
      <c r="AY44" s="141">
        <f t="shared" si="16"/>
        <v>178297</v>
      </c>
      <c r="AZ44" s="141">
        <v>0</v>
      </c>
      <c r="BA44" s="141">
        <v>177738</v>
      </c>
      <c r="BB44" s="141">
        <v>0</v>
      </c>
      <c r="BC44" s="141">
        <v>559</v>
      </c>
      <c r="BD44" s="141">
        <v>0</v>
      </c>
      <c r="BE44" s="141">
        <v>0</v>
      </c>
      <c r="BF44" s="141">
        <v>0</v>
      </c>
      <c r="BG44" s="141">
        <f t="shared" si="17"/>
        <v>304112</v>
      </c>
      <c r="BH44" s="141">
        <f t="shared" si="18"/>
        <v>14070</v>
      </c>
      <c r="BI44" s="141">
        <f t="shared" si="19"/>
        <v>14070</v>
      </c>
      <c r="BJ44" s="141">
        <f t="shared" si="20"/>
        <v>0</v>
      </c>
      <c r="BK44" s="141">
        <f t="shared" si="21"/>
        <v>14070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290042</v>
      </c>
      <c r="BQ44" s="141">
        <f t="shared" si="27"/>
        <v>10254</v>
      </c>
      <c r="BR44" s="141">
        <f t="shared" si="28"/>
        <v>10254</v>
      </c>
      <c r="BS44" s="141">
        <f t="shared" si="29"/>
        <v>0</v>
      </c>
      <c r="BT44" s="141">
        <f t="shared" si="30"/>
        <v>0</v>
      </c>
      <c r="BU44" s="141">
        <f t="shared" si="31"/>
        <v>0</v>
      </c>
      <c r="BV44" s="141">
        <f t="shared" si="32"/>
        <v>101491</v>
      </c>
      <c r="BW44" s="141">
        <f t="shared" si="33"/>
        <v>0</v>
      </c>
      <c r="BX44" s="141">
        <f t="shared" si="34"/>
        <v>101306</v>
      </c>
      <c r="BY44" s="141">
        <f t="shared" si="35"/>
        <v>185</v>
      </c>
      <c r="BZ44" s="141">
        <f t="shared" si="36"/>
        <v>0</v>
      </c>
      <c r="CA44" s="141">
        <f t="shared" si="37"/>
        <v>178297</v>
      </c>
      <c r="CB44" s="141">
        <f t="shared" si="38"/>
        <v>0</v>
      </c>
      <c r="CC44" s="141">
        <f t="shared" si="39"/>
        <v>177738</v>
      </c>
      <c r="CD44" s="141">
        <f t="shared" si="40"/>
        <v>0</v>
      </c>
      <c r="CE44" s="141">
        <f t="shared" si="41"/>
        <v>559</v>
      </c>
      <c r="CF44" s="141">
        <f t="shared" si="42"/>
        <v>473173</v>
      </c>
      <c r="CG44" s="141">
        <f t="shared" si="43"/>
        <v>0</v>
      </c>
      <c r="CH44" s="141">
        <f t="shared" si="44"/>
        <v>12027</v>
      </c>
      <c r="CI44" s="141">
        <f t="shared" si="45"/>
        <v>316139</v>
      </c>
    </row>
    <row r="45" spans="1:87" ht="12" customHeight="1">
      <c r="A45" s="142" t="s">
        <v>88</v>
      </c>
      <c r="B45" s="140" t="s">
        <v>362</v>
      </c>
      <c r="C45" s="142" t="s">
        <v>400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f t="shared" si="6"/>
        <v>63814</v>
      </c>
      <c r="M45" s="141">
        <f t="shared" si="7"/>
        <v>29972</v>
      </c>
      <c r="N45" s="141">
        <v>28043</v>
      </c>
      <c r="O45" s="141">
        <v>1929</v>
      </c>
      <c r="P45" s="141">
        <v>0</v>
      </c>
      <c r="Q45" s="141">
        <v>0</v>
      </c>
      <c r="R45" s="141">
        <f t="shared" si="8"/>
        <v>1929</v>
      </c>
      <c r="S45" s="141">
        <v>1929</v>
      </c>
      <c r="T45" s="141">
        <v>0</v>
      </c>
      <c r="U45" s="141">
        <v>0</v>
      </c>
      <c r="V45" s="141">
        <v>0</v>
      </c>
      <c r="W45" s="141">
        <f t="shared" si="9"/>
        <v>31913</v>
      </c>
      <c r="X45" s="141">
        <v>31913</v>
      </c>
      <c r="Y45" s="141">
        <v>0</v>
      </c>
      <c r="Z45" s="141">
        <v>0</v>
      </c>
      <c r="AA45" s="141">
        <v>0</v>
      </c>
      <c r="AB45" s="141">
        <v>192803</v>
      </c>
      <c r="AC45" s="141">
        <v>0</v>
      </c>
      <c r="AD45" s="141">
        <v>1163</v>
      </c>
      <c r="AE45" s="141">
        <f t="shared" si="10"/>
        <v>64977</v>
      </c>
      <c r="AF45" s="141">
        <f t="shared" si="11"/>
        <v>6331</v>
      </c>
      <c r="AG45" s="141">
        <f t="shared" si="12"/>
        <v>6331</v>
      </c>
      <c r="AH45" s="141">
        <v>0</v>
      </c>
      <c r="AI45" s="141">
        <v>6331</v>
      </c>
      <c r="AJ45" s="141">
        <v>0</v>
      </c>
      <c r="AK45" s="141">
        <v>0</v>
      </c>
      <c r="AL45" s="141">
        <v>0</v>
      </c>
      <c r="AM45" s="141">
        <v>0</v>
      </c>
      <c r="AN45" s="141">
        <f t="shared" si="13"/>
        <v>156175</v>
      </c>
      <c r="AO45" s="141">
        <f t="shared" si="14"/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f t="shared" si="15"/>
        <v>30782</v>
      </c>
      <c r="AU45" s="141">
        <v>0</v>
      </c>
      <c r="AV45" s="141">
        <v>30782</v>
      </c>
      <c r="AW45" s="141">
        <v>0</v>
      </c>
      <c r="AX45" s="141">
        <v>0</v>
      </c>
      <c r="AY45" s="141">
        <f t="shared" si="16"/>
        <v>125393</v>
      </c>
      <c r="AZ45" s="141">
        <v>0</v>
      </c>
      <c r="BA45" s="141">
        <v>125393</v>
      </c>
      <c r="BB45" s="141">
        <v>0</v>
      </c>
      <c r="BC45" s="141">
        <v>0</v>
      </c>
      <c r="BD45" s="141">
        <v>0</v>
      </c>
      <c r="BE45" s="141">
        <v>0</v>
      </c>
      <c r="BF45" s="141">
        <v>0</v>
      </c>
      <c r="BG45" s="141">
        <f t="shared" si="17"/>
        <v>162506</v>
      </c>
      <c r="BH45" s="141">
        <f t="shared" si="18"/>
        <v>6331</v>
      </c>
      <c r="BI45" s="141">
        <f t="shared" si="19"/>
        <v>6331</v>
      </c>
      <c r="BJ45" s="141">
        <f t="shared" si="20"/>
        <v>0</v>
      </c>
      <c r="BK45" s="141">
        <f t="shared" si="21"/>
        <v>6331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219989</v>
      </c>
      <c r="BQ45" s="141">
        <f t="shared" si="27"/>
        <v>29972</v>
      </c>
      <c r="BR45" s="141">
        <f t="shared" si="28"/>
        <v>28043</v>
      </c>
      <c r="BS45" s="141">
        <f t="shared" si="29"/>
        <v>1929</v>
      </c>
      <c r="BT45" s="141">
        <f t="shared" si="30"/>
        <v>0</v>
      </c>
      <c r="BU45" s="141">
        <f t="shared" si="31"/>
        <v>0</v>
      </c>
      <c r="BV45" s="141">
        <f t="shared" si="32"/>
        <v>32711</v>
      </c>
      <c r="BW45" s="141">
        <f t="shared" si="33"/>
        <v>1929</v>
      </c>
      <c r="BX45" s="141">
        <f t="shared" si="34"/>
        <v>30782</v>
      </c>
      <c r="BY45" s="141">
        <f t="shared" si="35"/>
        <v>0</v>
      </c>
      <c r="BZ45" s="141">
        <f t="shared" si="36"/>
        <v>0</v>
      </c>
      <c r="CA45" s="141">
        <f t="shared" si="37"/>
        <v>157306</v>
      </c>
      <c r="CB45" s="141">
        <f t="shared" si="38"/>
        <v>31913</v>
      </c>
      <c r="CC45" s="141">
        <f t="shared" si="39"/>
        <v>125393</v>
      </c>
      <c r="CD45" s="141">
        <f t="shared" si="40"/>
        <v>0</v>
      </c>
      <c r="CE45" s="141">
        <f t="shared" si="41"/>
        <v>0</v>
      </c>
      <c r="CF45" s="141">
        <f t="shared" si="42"/>
        <v>192803</v>
      </c>
      <c r="CG45" s="141">
        <f t="shared" si="43"/>
        <v>0</v>
      </c>
      <c r="CH45" s="141">
        <f t="shared" si="44"/>
        <v>1163</v>
      </c>
      <c r="CI45" s="141">
        <f t="shared" si="45"/>
        <v>227483</v>
      </c>
    </row>
    <row r="46" spans="1:87" ht="12" customHeight="1">
      <c r="A46" s="142" t="s">
        <v>88</v>
      </c>
      <c r="B46" s="140" t="s">
        <v>404</v>
      </c>
      <c r="C46" s="142" t="s">
        <v>416</v>
      </c>
      <c r="D46" s="141">
        <f t="shared" si="4"/>
        <v>0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/>
      <c r="L46" s="141">
        <f t="shared" si="6"/>
        <v>0</v>
      </c>
      <c r="M46" s="141">
        <f t="shared" si="7"/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f t="shared" si="8"/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f t="shared" si="9"/>
        <v>0</v>
      </c>
      <c r="X46" s="141">
        <v>0</v>
      </c>
      <c r="Y46" s="141">
        <v>0</v>
      </c>
      <c r="Z46" s="141">
        <v>0</v>
      </c>
      <c r="AA46" s="141">
        <v>0</v>
      </c>
      <c r="AB46" s="141"/>
      <c r="AC46" s="141">
        <v>0</v>
      </c>
      <c r="AD46" s="141">
        <v>0</v>
      </c>
      <c r="AE46" s="141">
        <f t="shared" si="10"/>
        <v>0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/>
      <c r="AN46" s="141">
        <f t="shared" si="13"/>
        <v>255327</v>
      </c>
      <c r="AO46" s="141">
        <f t="shared" si="14"/>
        <v>114744</v>
      </c>
      <c r="AP46" s="141">
        <v>114744</v>
      </c>
      <c r="AQ46" s="141">
        <v>0</v>
      </c>
      <c r="AR46" s="141">
        <v>0</v>
      </c>
      <c r="AS46" s="141">
        <v>0</v>
      </c>
      <c r="AT46" s="141">
        <f t="shared" si="15"/>
        <v>131671</v>
      </c>
      <c r="AU46" s="141">
        <v>0</v>
      </c>
      <c r="AV46" s="141">
        <v>131671</v>
      </c>
      <c r="AW46" s="141">
        <v>0</v>
      </c>
      <c r="AX46" s="141">
        <v>0</v>
      </c>
      <c r="AY46" s="141">
        <f t="shared" si="16"/>
        <v>8912</v>
      </c>
      <c r="AZ46" s="141">
        <v>0</v>
      </c>
      <c r="BA46" s="141">
        <v>0</v>
      </c>
      <c r="BB46" s="141">
        <v>0</v>
      </c>
      <c r="BC46" s="141">
        <v>8912</v>
      </c>
      <c r="BD46" s="141"/>
      <c r="BE46" s="141">
        <v>0</v>
      </c>
      <c r="BF46" s="141">
        <v>0</v>
      </c>
      <c r="BG46" s="141">
        <f t="shared" si="17"/>
        <v>255327</v>
      </c>
      <c r="BH46" s="141">
        <f t="shared" si="18"/>
        <v>0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0</v>
      </c>
      <c r="BP46" s="141">
        <f t="shared" si="26"/>
        <v>255327</v>
      </c>
      <c r="BQ46" s="141">
        <f t="shared" si="27"/>
        <v>114744</v>
      </c>
      <c r="BR46" s="141">
        <f t="shared" si="28"/>
        <v>114744</v>
      </c>
      <c r="BS46" s="141">
        <f t="shared" si="29"/>
        <v>0</v>
      </c>
      <c r="BT46" s="141">
        <f t="shared" si="30"/>
        <v>0</v>
      </c>
      <c r="BU46" s="141">
        <f t="shared" si="31"/>
        <v>0</v>
      </c>
      <c r="BV46" s="141">
        <f t="shared" si="32"/>
        <v>131671</v>
      </c>
      <c r="BW46" s="141">
        <f t="shared" si="33"/>
        <v>0</v>
      </c>
      <c r="BX46" s="141">
        <f t="shared" si="34"/>
        <v>131671</v>
      </c>
      <c r="BY46" s="141">
        <f t="shared" si="35"/>
        <v>0</v>
      </c>
      <c r="BZ46" s="141">
        <f t="shared" si="36"/>
        <v>0</v>
      </c>
      <c r="CA46" s="141">
        <f t="shared" si="37"/>
        <v>8912</v>
      </c>
      <c r="CB46" s="141">
        <f t="shared" si="38"/>
        <v>0</v>
      </c>
      <c r="CC46" s="141">
        <f t="shared" si="39"/>
        <v>0</v>
      </c>
      <c r="CD46" s="141">
        <f t="shared" si="40"/>
        <v>0</v>
      </c>
      <c r="CE46" s="141">
        <f t="shared" si="41"/>
        <v>8912</v>
      </c>
      <c r="CF46" s="141">
        <f t="shared" si="42"/>
        <v>0</v>
      </c>
      <c r="CG46" s="141">
        <f t="shared" si="43"/>
        <v>0</v>
      </c>
      <c r="CH46" s="141">
        <f t="shared" si="44"/>
        <v>0</v>
      </c>
      <c r="CI46" s="141">
        <f t="shared" si="45"/>
        <v>255327</v>
      </c>
    </row>
    <row r="47" spans="1:87" ht="12" customHeight="1">
      <c r="A47" s="142" t="s">
        <v>88</v>
      </c>
      <c r="B47" s="140" t="s">
        <v>405</v>
      </c>
      <c r="C47" s="142" t="s">
        <v>417</v>
      </c>
      <c r="D47" s="141">
        <f t="shared" si="4"/>
        <v>16069</v>
      </c>
      <c r="E47" s="141">
        <f t="shared" si="5"/>
        <v>16069</v>
      </c>
      <c r="F47" s="141">
        <v>0</v>
      </c>
      <c r="G47" s="141">
        <v>14871</v>
      </c>
      <c r="H47" s="141">
        <v>1198</v>
      </c>
      <c r="I47" s="141">
        <v>0</v>
      </c>
      <c r="J47" s="141">
        <v>0</v>
      </c>
      <c r="K47" s="141"/>
      <c r="L47" s="141">
        <f t="shared" si="6"/>
        <v>117308</v>
      </c>
      <c r="M47" s="141">
        <f t="shared" si="7"/>
        <v>58097</v>
      </c>
      <c r="N47" s="141">
        <v>18086</v>
      </c>
      <c r="O47" s="141">
        <v>0</v>
      </c>
      <c r="P47" s="141">
        <v>34797</v>
      </c>
      <c r="Q47" s="141">
        <v>5214</v>
      </c>
      <c r="R47" s="141">
        <f t="shared" si="8"/>
        <v>31876</v>
      </c>
      <c r="S47" s="141">
        <v>0</v>
      </c>
      <c r="T47" s="141">
        <v>23670</v>
      </c>
      <c r="U47" s="141">
        <v>8206</v>
      </c>
      <c r="V47" s="141">
        <v>0</v>
      </c>
      <c r="W47" s="141">
        <f t="shared" si="9"/>
        <v>27335</v>
      </c>
      <c r="X47" s="141">
        <v>16814</v>
      </c>
      <c r="Y47" s="141">
        <v>8066</v>
      </c>
      <c r="Z47" s="141">
        <v>2455</v>
      </c>
      <c r="AA47" s="141">
        <v>0</v>
      </c>
      <c r="AB47" s="141"/>
      <c r="AC47" s="141">
        <v>0</v>
      </c>
      <c r="AD47" s="141">
        <v>0</v>
      </c>
      <c r="AE47" s="141">
        <f t="shared" si="10"/>
        <v>133377</v>
      </c>
      <c r="AF47" s="141">
        <f t="shared" si="11"/>
        <v>1639</v>
      </c>
      <c r="AG47" s="141">
        <f t="shared" si="12"/>
        <v>1639</v>
      </c>
      <c r="AH47" s="141">
        <v>0</v>
      </c>
      <c r="AI47" s="141">
        <v>1639</v>
      </c>
      <c r="AJ47" s="141">
        <v>0</v>
      </c>
      <c r="AK47" s="141">
        <v>0</v>
      </c>
      <c r="AL47" s="141">
        <v>0</v>
      </c>
      <c r="AM47" s="141"/>
      <c r="AN47" s="141">
        <f t="shared" si="13"/>
        <v>87856</v>
      </c>
      <c r="AO47" s="141">
        <f t="shared" si="14"/>
        <v>30510</v>
      </c>
      <c r="AP47" s="141">
        <v>9043</v>
      </c>
      <c r="AQ47" s="141">
        <v>0</v>
      </c>
      <c r="AR47" s="141">
        <v>21467</v>
      </c>
      <c r="AS47" s="141">
        <v>0</v>
      </c>
      <c r="AT47" s="141">
        <f t="shared" si="15"/>
        <v>31537</v>
      </c>
      <c r="AU47" s="141">
        <v>0</v>
      </c>
      <c r="AV47" s="141">
        <v>31537</v>
      </c>
      <c r="AW47" s="141">
        <v>0</v>
      </c>
      <c r="AX47" s="141">
        <v>0</v>
      </c>
      <c r="AY47" s="141">
        <f t="shared" si="16"/>
        <v>25809</v>
      </c>
      <c r="AZ47" s="141">
        <v>0</v>
      </c>
      <c r="BA47" s="141">
        <v>25809</v>
      </c>
      <c r="BB47" s="141">
        <v>0</v>
      </c>
      <c r="BC47" s="141">
        <v>0</v>
      </c>
      <c r="BD47" s="141"/>
      <c r="BE47" s="141">
        <v>0</v>
      </c>
      <c r="BF47" s="141">
        <v>0</v>
      </c>
      <c r="BG47" s="141">
        <f t="shared" si="17"/>
        <v>89495</v>
      </c>
      <c r="BH47" s="141">
        <f t="shared" si="18"/>
        <v>17708</v>
      </c>
      <c r="BI47" s="141">
        <f t="shared" si="19"/>
        <v>17708</v>
      </c>
      <c r="BJ47" s="141">
        <f t="shared" si="20"/>
        <v>0</v>
      </c>
      <c r="BK47" s="141">
        <f t="shared" si="21"/>
        <v>16510</v>
      </c>
      <c r="BL47" s="141">
        <f t="shared" si="22"/>
        <v>1198</v>
      </c>
      <c r="BM47" s="141">
        <f t="shared" si="23"/>
        <v>0</v>
      </c>
      <c r="BN47" s="141">
        <f t="shared" si="24"/>
        <v>0</v>
      </c>
      <c r="BO47" s="141">
        <f t="shared" si="25"/>
        <v>0</v>
      </c>
      <c r="BP47" s="141">
        <f t="shared" si="26"/>
        <v>205164</v>
      </c>
      <c r="BQ47" s="141">
        <f t="shared" si="27"/>
        <v>88607</v>
      </c>
      <c r="BR47" s="141">
        <f t="shared" si="28"/>
        <v>27129</v>
      </c>
      <c r="BS47" s="141">
        <f t="shared" si="29"/>
        <v>0</v>
      </c>
      <c r="BT47" s="141">
        <f t="shared" si="30"/>
        <v>56264</v>
      </c>
      <c r="BU47" s="141">
        <f t="shared" si="31"/>
        <v>5214</v>
      </c>
      <c r="BV47" s="141">
        <f t="shared" si="32"/>
        <v>63413</v>
      </c>
      <c r="BW47" s="141">
        <f t="shared" si="33"/>
        <v>0</v>
      </c>
      <c r="BX47" s="141">
        <f t="shared" si="34"/>
        <v>55207</v>
      </c>
      <c r="BY47" s="141">
        <f t="shared" si="35"/>
        <v>8206</v>
      </c>
      <c r="BZ47" s="141">
        <f t="shared" si="36"/>
        <v>0</v>
      </c>
      <c r="CA47" s="141">
        <f t="shared" si="37"/>
        <v>53144</v>
      </c>
      <c r="CB47" s="141">
        <f t="shared" si="38"/>
        <v>16814</v>
      </c>
      <c r="CC47" s="141">
        <f t="shared" si="39"/>
        <v>33875</v>
      </c>
      <c r="CD47" s="141">
        <f t="shared" si="40"/>
        <v>2455</v>
      </c>
      <c r="CE47" s="141">
        <f t="shared" si="41"/>
        <v>0</v>
      </c>
      <c r="CF47" s="141">
        <f t="shared" si="42"/>
        <v>0</v>
      </c>
      <c r="CG47" s="141">
        <f t="shared" si="43"/>
        <v>0</v>
      </c>
      <c r="CH47" s="141">
        <f t="shared" si="44"/>
        <v>0</v>
      </c>
      <c r="CI47" s="141">
        <f t="shared" si="45"/>
        <v>222872</v>
      </c>
    </row>
    <row r="48" spans="1:87" ht="12" customHeight="1">
      <c r="A48" s="142" t="s">
        <v>88</v>
      </c>
      <c r="B48" s="140" t="s">
        <v>406</v>
      </c>
      <c r="C48" s="142" t="s">
        <v>418</v>
      </c>
      <c r="D48" s="141">
        <f t="shared" si="4"/>
        <v>0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/>
      <c r="L48" s="141">
        <f t="shared" si="6"/>
        <v>0</v>
      </c>
      <c r="M48" s="141">
        <f t="shared" si="7"/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f t="shared" si="8"/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f t="shared" si="9"/>
        <v>0</v>
      </c>
      <c r="X48" s="141">
        <v>0</v>
      </c>
      <c r="Y48" s="141">
        <v>0</v>
      </c>
      <c r="Z48" s="141">
        <v>0</v>
      </c>
      <c r="AA48" s="141">
        <v>0</v>
      </c>
      <c r="AB48" s="141"/>
      <c r="AC48" s="141">
        <v>0</v>
      </c>
      <c r="AD48" s="141">
        <v>0</v>
      </c>
      <c r="AE48" s="141">
        <f t="shared" si="10"/>
        <v>0</v>
      </c>
      <c r="AF48" s="141">
        <f t="shared" si="11"/>
        <v>10322</v>
      </c>
      <c r="AG48" s="141">
        <f t="shared" si="12"/>
        <v>10322</v>
      </c>
      <c r="AH48" s="141">
        <v>0</v>
      </c>
      <c r="AI48" s="141">
        <v>10322</v>
      </c>
      <c r="AJ48" s="141">
        <v>0</v>
      </c>
      <c r="AK48" s="141">
        <v>0</v>
      </c>
      <c r="AL48" s="141">
        <v>0</v>
      </c>
      <c r="AM48" s="141"/>
      <c r="AN48" s="141">
        <f t="shared" si="13"/>
        <v>249636</v>
      </c>
      <c r="AO48" s="141">
        <f t="shared" si="14"/>
        <v>60516</v>
      </c>
      <c r="AP48" s="141">
        <v>32602</v>
      </c>
      <c r="AQ48" s="141">
        <v>0</v>
      </c>
      <c r="AR48" s="141">
        <v>27914</v>
      </c>
      <c r="AS48" s="141">
        <v>0</v>
      </c>
      <c r="AT48" s="141">
        <f t="shared" si="15"/>
        <v>147962</v>
      </c>
      <c r="AU48" s="141">
        <v>1854</v>
      </c>
      <c r="AV48" s="141">
        <v>146108</v>
      </c>
      <c r="AW48" s="141">
        <v>0</v>
      </c>
      <c r="AX48" s="141">
        <v>0</v>
      </c>
      <c r="AY48" s="141">
        <f t="shared" si="16"/>
        <v>41158</v>
      </c>
      <c r="AZ48" s="141">
        <v>38892</v>
      </c>
      <c r="BA48" s="141">
        <v>2266</v>
      </c>
      <c r="BB48" s="141">
        <v>0</v>
      </c>
      <c r="BC48" s="141">
        <v>0</v>
      </c>
      <c r="BD48" s="141"/>
      <c r="BE48" s="141">
        <v>0</v>
      </c>
      <c r="BF48" s="141">
        <v>0</v>
      </c>
      <c r="BG48" s="141">
        <f t="shared" si="17"/>
        <v>259958</v>
      </c>
      <c r="BH48" s="141">
        <f t="shared" si="18"/>
        <v>10322</v>
      </c>
      <c r="BI48" s="141">
        <f t="shared" si="19"/>
        <v>10322</v>
      </c>
      <c r="BJ48" s="141">
        <f t="shared" si="20"/>
        <v>0</v>
      </c>
      <c r="BK48" s="141">
        <f t="shared" si="21"/>
        <v>10322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0</v>
      </c>
      <c r="BP48" s="141">
        <f t="shared" si="26"/>
        <v>249636</v>
      </c>
      <c r="BQ48" s="141">
        <f t="shared" si="27"/>
        <v>60516</v>
      </c>
      <c r="BR48" s="141">
        <f t="shared" si="28"/>
        <v>32602</v>
      </c>
      <c r="BS48" s="141">
        <f t="shared" si="29"/>
        <v>0</v>
      </c>
      <c r="BT48" s="141">
        <f t="shared" si="30"/>
        <v>27914</v>
      </c>
      <c r="BU48" s="141">
        <f t="shared" si="31"/>
        <v>0</v>
      </c>
      <c r="BV48" s="141">
        <f t="shared" si="32"/>
        <v>147962</v>
      </c>
      <c r="BW48" s="141">
        <f t="shared" si="33"/>
        <v>1854</v>
      </c>
      <c r="BX48" s="141">
        <f t="shared" si="34"/>
        <v>146108</v>
      </c>
      <c r="BY48" s="141">
        <f t="shared" si="35"/>
        <v>0</v>
      </c>
      <c r="BZ48" s="141">
        <f t="shared" si="36"/>
        <v>0</v>
      </c>
      <c r="CA48" s="141">
        <f t="shared" si="37"/>
        <v>41158</v>
      </c>
      <c r="CB48" s="141">
        <f t="shared" si="38"/>
        <v>38892</v>
      </c>
      <c r="CC48" s="141">
        <f t="shared" si="39"/>
        <v>2266</v>
      </c>
      <c r="CD48" s="141">
        <f t="shared" si="40"/>
        <v>0</v>
      </c>
      <c r="CE48" s="141">
        <f t="shared" si="41"/>
        <v>0</v>
      </c>
      <c r="CF48" s="141">
        <f t="shared" si="42"/>
        <v>0</v>
      </c>
      <c r="CG48" s="141">
        <f t="shared" si="43"/>
        <v>0</v>
      </c>
      <c r="CH48" s="141">
        <f t="shared" si="44"/>
        <v>0</v>
      </c>
      <c r="CI48" s="141">
        <f t="shared" si="45"/>
        <v>259958</v>
      </c>
    </row>
    <row r="49" spans="1:87" ht="12" customHeight="1">
      <c r="A49" s="142" t="s">
        <v>88</v>
      </c>
      <c r="B49" s="140" t="s">
        <v>407</v>
      </c>
      <c r="C49" s="142" t="s">
        <v>419</v>
      </c>
      <c r="D49" s="141">
        <f t="shared" si="4"/>
        <v>0</v>
      </c>
      <c r="E49" s="141">
        <f t="shared" si="5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/>
      <c r="L49" s="141">
        <f t="shared" si="6"/>
        <v>366831</v>
      </c>
      <c r="M49" s="141">
        <f t="shared" si="7"/>
        <v>95964</v>
      </c>
      <c r="N49" s="141">
        <v>37426</v>
      </c>
      <c r="O49" s="141">
        <v>0</v>
      </c>
      <c r="P49" s="141">
        <v>58538</v>
      </c>
      <c r="Q49" s="141">
        <v>0</v>
      </c>
      <c r="R49" s="141">
        <f t="shared" si="8"/>
        <v>116538</v>
      </c>
      <c r="S49" s="141">
        <v>0</v>
      </c>
      <c r="T49" s="141">
        <v>113679</v>
      </c>
      <c r="U49" s="141">
        <v>2859</v>
      </c>
      <c r="V49" s="141">
        <v>0</v>
      </c>
      <c r="W49" s="141">
        <f t="shared" si="9"/>
        <v>154329</v>
      </c>
      <c r="X49" s="141">
        <v>110827</v>
      </c>
      <c r="Y49" s="141">
        <v>38661</v>
      </c>
      <c r="Z49" s="141">
        <v>0</v>
      </c>
      <c r="AA49" s="141">
        <v>4841</v>
      </c>
      <c r="AB49" s="141"/>
      <c r="AC49" s="141">
        <v>0</v>
      </c>
      <c r="AD49" s="141">
        <v>26358</v>
      </c>
      <c r="AE49" s="141">
        <f t="shared" si="10"/>
        <v>393189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/>
      <c r="AN49" s="141">
        <f t="shared" si="13"/>
        <v>128793</v>
      </c>
      <c r="AO49" s="141">
        <f t="shared" si="14"/>
        <v>39017</v>
      </c>
      <c r="AP49" s="141">
        <v>15607</v>
      </c>
      <c r="AQ49" s="141">
        <v>0</v>
      </c>
      <c r="AR49" s="141">
        <v>23410</v>
      </c>
      <c r="AS49" s="141">
        <v>0</v>
      </c>
      <c r="AT49" s="141">
        <f t="shared" si="15"/>
        <v>51840</v>
      </c>
      <c r="AU49" s="141">
        <v>0</v>
      </c>
      <c r="AV49" s="141">
        <v>51752</v>
      </c>
      <c r="AW49" s="141">
        <v>88</v>
      </c>
      <c r="AX49" s="141">
        <v>0</v>
      </c>
      <c r="AY49" s="141">
        <f t="shared" si="16"/>
        <v>37936</v>
      </c>
      <c r="AZ49" s="141">
        <v>0</v>
      </c>
      <c r="BA49" s="141">
        <v>37936</v>
      </c>
      <c r="BB49" s="141">
        <v>0</v>
      </c>
      <c r="BC49" s="141">
        <v>0</v>
      </c>
      <c r="BD49" s="141"/>
      <c r="BE49" s="141">
        <v>0</v>
      </c>
      <c r="BF49" s="141">
        <v>2050</v>
      </c>
      <c r="BG49" s="141">
        <f t="shared" si="17"/>
        <v>130843</v>
      </c>
      <c r="BH49" s="141">
        <f t="shared" si="18"/>
        <v>0</v>
      </c>
      <c r="BI49" s="141">
        <f t="shared" si="19"/>
        <v>0</v>
      </c>
      <c r="BJ49" s="141">
        <f t="shared" si="20"/>
        <v>0</v>
      </c>
      <c r="BK49" s="141">
        <f t="shared" si="21"/>
        <v>0</v>
      </c>
      <c r="BL49" s="141">
        <f t="shared" si="22"/>
        <v>0</v>
      </c>
      <c r="BM49" s="141">
        <f t="shared" si="23"/>
        <v>0</v>
      </c>
      <c r="BN49" s="141">
        <f t="shared" si="24"/>
        <v>0</v>
      </c>
      <c r="BO49" s="141">
        <f t="shared" si="25"/>
        <v>0</v>
      </c>
      <c r="BP49" s="141">
        <f t="shared" si="26"/>
        <v>495624</v>
      </c>
      <c r="BQ49" s="141">
        <f t="shared" si="27"/>
        <v>134981</v>
      </c>
      <c r="BR49" s="141">
        <f t="shared" si="28"/>
        <v>53033</v>
      </c>
      <c r="BS49" s="141">
        <f t="shared" si="29"/>
        <v>0</v>
      </c>
      <c r="BT49" s="141">
        <f t="shared" si="30"/>
        <v>81948</v>
      </c>
      <c r="BU49" s="141">
        <f t="shared" si="31"/>
        <v>0</v>
      </c>
      <c r="BV49" s="141">
        <f t="shared" si="32"/>
        <v>168378</v>
      </c>
      <c r="BW49" s="141">
        <f t="shared" si="33"/>
        <v>0</v>
      </c>
      <c r="BX49" s="141">
        <f t="shared" si="34"/>
        <v>165431</v>
      </c>
      <c r="BY49" s="141">
        <f t="shared" si="35"/>
        <v>2947</v>
      </c>
      <c r="BZ49" s="141">
        <f t="shared" si="36"/>
        <v>0</v>
      </c>
      <c r="CA49" s="141">
        <f t="shared" si="37"/>
        <v>192265</v>
      </c>
      <c r="CB49" s="141">
        <f t="shared" si="38"/>
        <v>110827</v>
      </c>
      <c r="CC49" s="141">
        <f t="shared" si="39"/>
        <v>76597</v>
      </c>
      <c r="CD49" s="141">
        <f t="shared" si="40"/>
        <v>0</v>
      </c>
      <c r="CE49" s="141">
        <f t="shared" si="41"/>
        <v>4841</v>
      </c>
      <c r="CF49" s="141">
        <f t="shared" si="42"/>
        <v>0</v>
      </c>
      <c r="CG49" s="141">
        <f t="shared" si="43"/>
        <v>0</v>
      </c>
      <c r="CH49" s="141">
        <f t="shared" si="44"/>
        <v>28408</v>
      </c>
      <c r="CI49" s="141">
        <f t="shared" si="45"/>
        <v>524032</v>
      </c>
    </row>
    <row r="50" spans="1:87" ht="12" customHeight="1">
      <c r="A50" s="142" t="s">
        <v>88</v>
      </c>
      <c r="B50" s="140" t="s">
        <v>408</v>
      </c>
      <c r="C50" s="142" t="s">
        <v>420</v>
      </c>
      <c r="D50" s="141">
        <f t="shared" si="4"/>
        <v>0</v>
      </c>
      <c r="E50" s="141">
        <f t="shared" si="5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/>
      <c r="L50" s="141">
        <f t="shared" si="6"/>
        <v>0</v>
      </c>
      <c r="M50" s="141">
        <f t="shared" si="7"/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f t="shared" si="8"/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f t="shared" si="9"/>
        <v>0</v>
      </c>
      <c r="X50" s="141">
        <v>0</v>
      </c>
      <c r="Y50" s="141">
        <v>0</v>
      </c>
      <c r="Z50" s="141">
        <v>0</v>
      </c>
      <c r="AA50" s="141">
        <v>0</v>
      </c>
      <c r="AB50" s="141"/>
      <c r="AC50" s="141">
        <v>0</v>
      </c>
      <c r="AD50" s="141">
        <v>0</v>
      </c>
      <c r="AE50" s="141">
        <f t="shared" si="10"/>
        <v>0</v>
      </c>
      <c r="AF50" s="141">
        <f t="shared" si="11"/>
        <v>0</v>
      </c>
      <c r="AG50" s="141">
        <f t="shared" si="12"/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/>
      <c r="AN50" s="141">
        <f t="shared" si="13"/>
        <v>112994</v>
      </c>
      <c r="AO50" s="141">
        <f t="shared" si="14"/>
        <v>48885</v>
      </c>
      <c r="AP50" s="141">
        <v>22764</v>
      </c>
      <c r="AQ50" s="141">
        <v>0</v>
      </c>
      <c r="AR50" s="141">
        <v>26121</v>
      </c>
      <c r="AS50" s="141">
        <v>0</v>
      </c>
      <c r="AT50" s="141">
        <f t="shared" si="15"/>
        <v>61266</v>
      </c>
      <c r="AU50" s="141">
        <v>0</v>
      </c>
      <c r="AV50" s="141">
        <v>61266</v>
      </c>
      <c r="AW50" s="141">
        <v>0</v>
      </c>
      <c r="AX50" s="141">
        <v>0</v>
      </c>
      <c r="AY50" s="141">
        <f t="shared" si="16"/>
        <v>2843</v>
      </c>
      <c r="AZ50" s="141">
        <v>0</v>
      </c>
      <c r="BA50" s="141">
        <v>0</v>
      </c>
      <c r="BB50" s="141">
        <v>0</v>
      </c>
      <c r="BC50" s="141">
        <v>2843</v>
      </c>
      <c r="BD50" s="141"/>
      <c r="BE50" s="141">
        <v>0</v>
      </c>
      <c r="BF50" s="141">
        <v>0</v>
      </c>
      <c r="BG50" s="141">
        <f t="shared" si="17"/>
        <v>112994</v>
      </c>
      <c r="BH50" s="141">
        <f t="shared" si="18"/>
        <v>0</v>
      </c>
      <c r="BI50" s="141">
        <f t="shared" si="19"/>
        <v>0</v>
      </c>
      <c r="BJ50" s="141">
        <f t="shared" si="20"/>
        <v>0</v>
      </c>
      <c r="BK50" s="141">
        <f t="shared" si="21"/>
        <v>0</v>
      </c>
      <c r="BL50" s="141">
        <f t="shared" si="22"/>
        <v>0</v>
      </c>
      <c r="BM50" s="141">
        <f t="shared" si="23"/>
        <v>0</v>
      </c>
      <c r="BN50" s="141">
        <f t="shared" si="24"/>
        <v>0</v>
      </c>
      <c r="BO50" s="141">
        <f t="shared" si="25"/>
        <v>0</v>
      </c>
      <c r="BP50" s="141">
        <f t="shared" si="26"/>
        <v>112994</v>
      </c>
      <c r="BQ50" s="141">
        <f t="shared" si="27"/>
        <v>48885</v>
      </c>
      <c r="BR50" s="141">
        <f t="shared" si="28"/>
        <v>22764</v>
      </c>
      <c r="BS50" s="141">
        <f t="shared" si="29"/>
        <v>0</v>
      </c>
      <c r="BT50" s="141">
        <f t="shared" si="30"/>
        <v>26121</v>
      </c>
      <c r="BU50" s="141">
        <f t="shared" si="31"/>
        <v>0</v>
      </c>
      <c r="BV50" s="141">
        <f t="shared" si="32"/>
        <v>61266</v>
      </c>
      <c r="BW50" s="141">
        <f t="shared" si="33"/>
        <v>0</v>
      </c>
      <c r="BX50" s="141">
        <f t="shared" si="34"/>
        <v>61266</v>
      </c>
      <c r="BY50" s="141">
        <f t="shared" si="35"/>
        <v>0</v>
      </c>
      <c r="BZ50" s="141">
        <f t="shared" si="36"/>
        <v>0</v>
      </c>
      <c r="CA50" s="141">
        <f t="shared" si="37"/>
        <v>2843</v>
      </c>
      <c r="CB50" s="141">
        <f t="shared" si="38"/>
        <v>0</v>
      </c>
      <c r="CC50" s="141">
        <f t="shared" si="39"/>
        <v>0</v>
      </c>
      <c r="CD50" s="141">
        <f t="shared" si="40"/>
        <v>0</v>
      </c>
      <c r="CE50" s="141">
        <f t="shared" si="41"/>
        <v>2843</v>
      </c>
      <c r="CF50" s="141">
        <f t="shared" si="42"/>
        <v>0</v>
      </c>
      <c r="CG50" s="141">
        <f t="shared" si="43"/>
        <v>0</v>
      </c>
      <c r="CH50" s="141">
        <f t="shared" si="44"/>
        <v>0</v>
      </c>
      <c r="CI50" s="141">
        <f t="shared" si="45"/>
        <v>112994</v>
      </c>
    </row>
    <row r="51" spans="1:87" ht="12" customHeight="1">
      <c r="A51" s="142" t="s">
        <v>88</v>
      </c>
      <c r="B51" s="140" t="s">
        <v>409</v>
      </c>
      <c r="C51" s="142" t="s">
        <v>421</v>
      </c>
      <c r="D51" s="141">
        <f t="shared" si="4"/>
        <v>101472</v>
      </c>
      <c r="E51" s="141">
        <f t="shared" si="5"/>
        <v>101472</v>
      </c>
      <c r="F51" s="141">
        <v>0</v>
      </c>
      <c r="G51" s="141">
        <v>84787</v>
      </c>
      <c r="H51" s="141">
        <v>16685</v>
      </c>
      <c r="I51" s="141">
        <v>0</v>
      </c>
      <c r="J51" s="141">
        <v>0</v>
      </c>
      <c r="K51" s="141"/>
      <c r="L51" s="141">
        <f t="shared" si="6"/>
        <v>235133</v>
      </c>
      <c r="M51" s="141">
        <f t="shared" si="7"/>
        <v>73341</v>
      </c>
      <c r="N51" s="141">
        <v>19809</v>
      </c>
      <c r="O51" s="141">
        <v>0</v>
      </c>
      <c r="P51" s="141">
        <v>41114</v>
      </c>
      <c r="Q51" s="141">
        <v>12418</v>
      </c>
      <c r="R51" s="141">
        <f t="shared" si="8"/>
        <v>38116</v>
      </c>
      <c r="S51" s="141">
        <v>0</v>
      </c>
      <c r="T51" s="141">
        <v>33581</v>
      </c>
      <c r="U51" s="141">
        <v>4535</v>
      </c>
      <c r="V51" s="141">
        <v>1093</v>
      </c>
      <c r="W51" s="141">
        <f t="shared" si="9"/>
        <v>122583</v>
      </c>
      <c r="X51" s="141">
        <v>82768</v>
      </c>
      <c r="Y51" s="141">
        <v>37201</v>
      </c>
      <c r="Z51" s="141">
        <v>2614</v>
      </c>
      <c r="AA51" s="141">
        <v>0</v>
      </c>
      <c r="AB51" s="141"/>
      <c r="AC51" s="141">
        <v>0</v>
      </c>
      <c r="AD51" s="141">
        <v>65599</v>
      </c>
      <c r="AE51" s="141">
        <f t="shared" si="10"/>
        <v>402204</v>
      </c>
      <c r="AF51" s="141">
        <f t="shared" si="11"/>
        <v>0</v>
      </c>
      <c r="AG51" s="141">
        <f t="shared" si="12"/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/>
      <c r="AN51" s="141">
        <f t="shared" si="13"/>
        <v>0</v>
      </c>
      <c r="AO51" s="141">
        <f t="shared" si="14"/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f t="shared" si="15"/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f t="shared" si="16"/>
        <v>0</v>
      </c>
      <c r="AZ51" s="141">
        <v>0</v>
      </c>
      <c r="BA51" s="141">
        <v>0</v>
      </c>
      <c r="BB51" s="141">
        <v>0</v>
      </c>
      <c r="BC51" s="141">
        <v>0</v>
      </c>
      <c r="BD51" s="141"/>
      <c r="BE51" s="141">
        <v>0</v>
      </c>
      <c r="BF51" s="141">
        <v>0</v>
      </c>
      <c r="BG51" s="141">
        <f t="shared" si="17"/>
        <v>0</v>
      </c>
      <c r="BH51" s="141">
        <f t="shared" si="18"/>
        <v>101472</v>
      </c>
      <c r="BI51" s="141">
        <f t="shared" si="19"/>
        <v>101472</v>
      </c>
      <c r="BJ51" s="141">
        <f t="shared" si="20"/>
        <v>0</v>
      </c>
      <c r="BK51" s="141">
        <f t="shared" si="21"/>
        <v>84787</v>
      </c>
      <c r="BL51" s="141">
        <f t="shared" si="22"/>
        <v>16685</v>
      </c>
      <c r="BM51" s="141">
        <f t="shared" si="23"/>
        <v>0</v>
      </c>
      <c r="BN51" s="141">
        <f t="shared" si="24"/>
        <v>0</v>
      </c>
      <c r="BO51" s="141">
        <f t="shared" si="25"/>
        <v>0</v>
      </c>
      <c r="BP51" s="141">
        <f t="shared" si="26"/>
        <v>235133</v>
      </c>
      <c r="BQ51" s="141">
        <f t="shared" si="27"/>
        <v>73341</v>
      </c>
      <c r="BR51" s="141">
        <f t="shared" si="28"/>
        <v>19809</v>
      </c>
      <c r="BS51" s="141">
        <f t="shared" si="29"/>
        <v>0</v>
      </c>
      <c r="BT51" s="141">
        <f t="shared" si="30"/>
        <v>41114</v>
      </c>
      <c r="BU51" s="141">
        <f t="shared" si="31"/>
        <v>12418</v>
      </c>
      <c r="BV51" s="141">
        <f t="shared" si="32"/>
        <v>38116</v>
      </c>
      <c r="BW51" s="141">
        <f t="shared" si="33"/>
        <v>0</v>
      </c>
      <c r="BX51" s="141">
        <f t="shared" si="34"/>
        <v>33581</v>
      </c>
      <c r="BY51" s="141">
        <f t="shared" si="35"/>
        <v>4535</v>
      </c>
      <c r="BZ51" s="141">
        <f t="shared" si="36"/>
        <v>1093</v>
      </c>
      <c r="CA51" s="141">
        <f t="shared" si="37"/>
        <v>122583</v>
      </c>
      <c r="CB51" s="141">
        <f t="shared" si="38"/>
        <v>82768</v>
      </c>
      <c r="CC51" s="141">
        <f t="shared" si="39"/>
        <v>37201</v>
      </c>
      <c r="CD51" s="141">
        <f t="shared" si="40"/>
        <v>2614</v>
      </c>
      <c r="CE51" s="141">
        <f t="shared" si="41"/>
        <v>0</v>
      </c>
      <c r="CF51" s="141">
        <f t="shared" si="42"/>
        <v>0</v>
      </c>
      <c r="CG51" s="141">
        <f t="shared" si="43"/>
        <v>0</v>
      </c>
      <c r="CH51" s="141">
        <f t="shared" si="44"/>
        <v>65599</v>
      </c>
      <c r="CI51" s="141">
        <f t="shared" si="45"/>
        <v>402204</v>
      </c>
    </row>
    <row r="52" spans="1:87" ht="12" customHeight="1">
      <c r="A52" s="142" t="s">
        <v>88</v>
      </c>
      <c r="B52" s="140" t="s">
        <v>410</v>
      </c>
      <c r="C52" s="142" t="s">
        <v>422</v>
      </c>
      <c r="D52" s="141">
        <f t="shared" si="4"/>
        <v>145567</v>
      </c>
      <c r="E52" s="141">
        <f t="shared" si="5"/>
        <v>145567</v>
      </c>
      <c r="F52" s="141">
        <v>0</v>
      </c>
      <c r="G52" s="141">
        <v>145567</v>
      </c>
      <c r="H52" s="141">
        <v>0</v>
      </c>
      <c r="I52" s="141">
        <v>0</v>
      </c>
      <c r="J52" s="141">
        <v>0</v>
      </c>
      <c r="K52" s="141"/>
      <c r="L52" s="141">
        <f t="shared" si="6"/>
        <v>699984</v>
      </c>
      <c r="M52" s="141">
        <f t="shared" si="7"/>
        <v>83306</v>
      </c>
      <c r="N52" s="141">
        <v>37025</v>
      </c>
      <c r="O52" s="141">
        <v>0</v>
      </c>
      <c r="P52" s="141">
        <v>46281</v>
      </c>
      <c r="Q52" s="141">
        <v>0</v>
      </c>
      <c r="R52" s="141">
        <f t="shared" si="8"/>
        <v>400506</v>
      </c>
      <c r="S52" s="141">
        <v>0</v>
      </c>
      <c r="T52" s="141">
        <v>390686</v>
      </c>
      <c r="U52" s="141">
        <v>9820</v>
      </c>
      <c r="V52" s="141">
        <v>0</v>
      </c>
      <c r="W52" s="141">
        <f t="shared" si="9"/>
        <v>216172</v>
      </c>
      <c r="X52" s="141">
        <v>0</v>
      </c>
      <c r="Y52" s="141">
        <v>216172</v>
      </c>
      <c r="Z52" s="141">
        <v>0</v>
      </c>
      <c r="AA52" s="141">
        <v>0</v>
      </c>
      <c r="AB52" s="141"/>
      <c r="AC52" s="141">
        <v>0</v>
      </c>
      <c r="AD52" s="141">
        <v>58000</v>
      </c>
      <c r="AE52" s="141">
        <f t="shared" si="10"/>
        <v>903551</v>
      </c>
      <c r="AF52" s="141">
        <f t="shared" si="11"/>
        <v>0</v>
      </c>
      <c r="AG52" s="141">
        <f t="shared" si="12"/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/>
      <c r="AN52" s="141">
        <f t="shared" si="13"/>
        <v>131324</v>
      </c>
      <c r="AO52" s="141">
        <f t="shared" si="14"/>
        <v>20638</v>
      </c>
      <c r="AP52" s="141">
        <v>20638</v>
      </c>
      <c r="AQ52" s="141">
        <v>0</v>
      </c>
      <c r="AR52" s="141">
        <v>0</v>
      </c>
      <c r="AS52" s="141">
        <v>0</v>
      </c>
      <c r="AT52" s="141">
        <f t="shared" si="15"/>
        <v>81305</v>
      </c>
      <c r="AU52" s="141">
        <v>0</v>
      </c>
      <c r="AV52" s="141">
        <v>81305</v>
      </c>
      <c r="AW52" s="141">
        <v>0</v>
      </c>
      <c r="AX52" s="141">
        <v>0</v>
      </c>
      <c r="AY52" s="141">
        <f t="shared" si="16"/>
        <v>29381</v>
      </c>
      <c r="AZ52" s="141">
        <v>0</v>
      </c>
      <c r="BA52" s="141">
        <v>29381</v>
      </c>
      <c r="BB52" s="141">
        <v>0</v>
      </c>
      <c r="BC52" s="141">
        <v>0</v>
      </c>
      <c r="BD52" s="141"/>
      <c r="BE52" s="141">
        <v>0</v>
      </c>
      <c r="BF52" s="141">
        <v>0</v>
      </c>
      <c r="BG52" s="141">
        <f t="shared" si="17"/>
        <v>131324</v>
      </c>
      <c r="BH52" s="141">
        <f t="shared" si="18"/>
        <v>145567</v>
      </c>
      <c r="BI52" s="141">
        <f t="shared" si="19"/>
        <v>145567</v>
      </c>
      <c r="BJ52" s="141">
        <f t="shared" si="20"/>
        <v>0</v>
      </c>
      <c r="BK52" s="141">
        <f t="shared" si="21"/>
        <v>145567</v>
      </c>
      <c r="BL52" s="141">
        <f t="shared" si="22"/>
        <v>0</v>
      </c>
      <c r="BM52" s="141">
        <f t="shared" si="23"/>
        <v>0</v>
      </c>
      <c r="BN52" s="141">
        <f t="shared" si="24"/>
        <v>0</v>
      </c>
      <c r="BO52" s="141">
        <f t="shared" si="25"/>
        <v>0</v>
      </c>
      <c r="BP52" s="141">
        <f t="shared" si="26"/>
        <v>831308</v>
      </c>
      <c r="BQ52" s="141">
        <f t="shared" si="27"/>
        <v>103944</v>
      </c>
      <c r="BR52" s="141">
        <f t="shared" si="28"/>
        <v>57663</v>
      </c>
      <c r="BS52" s="141">
        <f t="shared" si="29"/>
        <v>0</v>
      </c>
      <c r="BT52" s="141">
        <f t="shared" si="30"/>
        <v>46281</v>
      </c>
      <c r="BU52" s="141">
        <f t="shared" si="31"/>
        <v>0</v>
      </c>
      <c r="BV52" s="141">
        <f t="shared" si="32"/>
        <v>481811</v>
      </c>
      <c r="BW52" s="141">
        <f t="shared" si="33"/>
        <v>0</v>
      </c>
      <c r="BX52" s="141">
        <f t="shared" si="34"/>
        <v>471991</v>
      </c>
      <c r="BY52" s="141">
        <f t="shared" si="35"/>
        <v>9820</v>
      </c>
      <c r="BZ52" s="141">
        <f t="shared" si="36"/>
        <v>0</v>
      </c>
      <c r="CA52" s="141">
        <f t="shared" si="37"/>
        <v>245553</v>
      </c>
      <c r="CB52" s="141">
        <f t="shared" si="38"/>
        <v>0</v>
      </c>
      <c r="CC52" s="141">
        <f t="shared" si="39"/>
        <v>245553</v>
      </c>
      <c r="CD52" s="141">
        <f t="shared" si="40"/>
        <v>0</v>
      </c>
      <c r="CE52" s="141">
        <f t="shared" si="41"/>
        <v>0</v>
      </c>
      <c r="CF52" s="141">
        <f t="shared" si="42"/>
        <v>0</v>
      </c>
      <c r="CG52" s="141">
        <f t="shared" si="43"/>
        <v>0</v>
      </c>
      <c r="CH52" s="141">
        <f t="shared" si="44"/>
        <v>58000</v>
      </c>
      <c r="CI52" s="141">
        <f t="shared" si="45"/>
        <v>1034875</v>
      </c>
    </row>
    <row r="53" spans="1:87" ht="12" customHeight="1">
      <c r="A53" s="142" t="s">
        <v>88</v>
      </c>
      <c r="B53" s="140" t="s">
        <v>411</v>
      </c>
      <c r="C53" s="142" t="s">
        <v>423</v>
      </c>
      <c r="D53" s="141">
        <f t="shared" si="4"/>
        <v>0</v>
      </c>
      <c r="E53" s="141">
        <f t="shared" si="5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/>
      <c r="L53" s="141">
        <f t="shared" si="6"/>
        <v>243999</v>
      </c>
      <c r="M53" s="141">
        <f t="shared" si="7"/>
        <v>60848</v>
      </c>
      <c r="N53" s="141">
        <v>39023</v>
      </c>
      <c r="O53" s="141">
        <v>0</v>
      </c>
      <c r="P53" s="141">
        <v>21825</v>
      </c>
      <c r="Q53" s="141">
        <v>0</v>
      </c>
      <c r="R53" s="141">
        <f t="shared" si="8"/>
        <v>76551</v>
      </c>
      <c r="S53" s="141">
        <v>0</v>
      </c>
      <c r="T53" s="141">
        <v>76551</v>
      </c>
      <c r="U53" s="141">
        <v>0</v>
      </c>
      <c r="V53" s="141">
        <v>0</v>
      </c>
      <c r="W53" s="141">
        <f t="shared" si="9"/>
        <v>106600</v>
      </c>
      <c r="X53" s="141">
        <v>0</v>
      </c>
      <c r="Y53" s="141">
        <v>52636</v>
      </c>
      <c r="Z53" s="141">
        <v>53964</v>
      </c>
      <c r="AA53" s="141">
        <v>0</v>
      </c>
      <c r="AB53" s="141"/>
      <c r="AC53" s="141">
        <v>0</v>
      </c>
      <c r="AD53" s="141">
        <v>0</v>
      </c>
      <c r="AE53" s="141">
        <f t="shared" si="10"/>
        <v>243999</v>
      </c>
      <c r="AF53" s="141">
        <f t="shared" si="11"/>
        <v>0</v>
      </c>
      <c r="AG53" s="141">
        <f t="shared" si="12"/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/>
      <c r="AN53" s="141">
        <f t="shared" si="13"/>
        <v>132303</v>
      </c>
      <c r="AO53" s="141">
        <f t="shared" si="14"/>
        <v>44235</v>
      </c>
      <c r="AP53" s="141">
        <v>36648</v>
      </c>
      <c r="AQ53" s="141">
        <v>0</v>
      </c>
      <c r="AR53" s="141">
        <v>7587</v>
      </c>
      <c r="AS53" s="141">
        <v>0</v>
      </c>
      <c r="AT53" s="141">
        <f t="shared" si="15"/>
        <v>75821</v>
      </c>
      <c r="AU53" s="141">
        <v>0</v>
      </c>
      <c r="AV53" s="141">
        <v>75821</v>
      </c>
      <c r="AW53" s="141">
        <v>0</v>
      </c>
      <c r="AX53" s="141">
        <v>0</v>
      </c>
      <c r="AY53" s="141">
        <f t="shared" si="16"/>
        <v>12247</v>
      </c>
      <c r="AZ53" s="141">
        <v>0</v>
      </c>
      <c r="BA53" s="141">
        <v>11070</v>
      </c>
      <c r="BB53" s="141">
        <v>1177</v>
      </c>
      <c r="BC53" s="141">
        <v>0</v>
      </c>
      <c r="BD53" s="141"/>
      <c r="BE53" s="141">
        <v>0</v>
      </c>
      <c r="BF53" s="141">
        <v>0</v>
      </c>
      <c r="BG53" s="141">
        <f t="shared" si="17"/>
        <v>132303</v>
      </c>
      <c r="BH53" s="141">
        <f t="shared" si="18"/>
        <v>0</v>
      </c>
      <c r="BI53" s="141">
        <f t="shared" si="19"/>
        <v>0</v>
      </c>
      <c r="BJ53" s="141">
        <f t="shared" si="20"/>
        <v>0</v>
      </c>
      <c r="BK53" s="141">
        <f t="shared" si="21"/>
        <v>0</v>
      </c>
      <c r="BL53" s="141">
        <f t="shared" si="22"/>
        <v>0</v>
      </c>
      <c r="BM53" s="141">
        <f t="shared" si="23"/>
        <v>0</v>
      </c>
      <c r="BN53" s="141">
        <f t="shared" si="24"/>
        <v>0</v>
      </c>
      <c r="BO53" s="141">
        <f t="shared" si="25"/>
        <v>0</v>
      </c>
      <c r="BP53" s="141">
        <f t="shared" si="26"/>
        <v>376302</v>
      </c>
      <c r="BQ53" s="141">
        <f t="shared" si="27"/>
        <v>105083</v>
      </c>
      <c r="BR53" s="141">
        <f t="shared" si="28"/>
        <v>75671</v>
      </c>
      <c r="BS53" s="141">
        <f t="shared" si="29"/>
        <v>0</v>
      </c>
      <c r="BT53" s="141">
        <f t="shared" si="30"/>
        <v>29412</v>
      </c>
      <c r="BU53" s="141">
        <f t="shared" si="31"/>
        <v>0</v>
      </c>
      <c r="BV53" s="141">
        <f t="shared" si="32"/>
        <v>152372</v>
      </c>
      <c r="BW53" s="141">
        <f t="shared" si="33"/>
        <v>0</v>
      </c>
      <c r="BX53" s="141">
        <f t="shared" si="34"/>
        <v>152372</v>
      </c>
      <c r="BY53" s="141">
        <f t="shared" si="35"/>
        <v>0</v>
      </c>
      <c r="BZ53" s="141">
        <f t="shared" si="36"/>
        <v>0</v>
      </c>
      <c r="CA53" s="141">
        <f t="shared" si="37"/>
        <v>118847</v>
      </c>
      <c r="CB53" s="141">
        <f t="shared" si="38"/>
        <v>0</v>
      </c>
      <c r="CC53" s="141">
        <f t="shared" si="39"/>
        <v>63706</v>
      </c>
      <c r="CD53" s="141">
        <f t="shared" si="40"/>
        <v>55141</v>
      </c>
      <c r="CE53" s="141">
        <f t="shared" si="41"/>
        <v>0</v>
      </c>
      <c r="CF53" s="141">
        <f t="shared" si="42"/>
        <v>0</v>
      </c>
      <c r="CG53" s="141">
        <f t="shared" si="43"/>
        <v>0</v>
      </c>
      <c r="CH53" s="141">
        <f t="shared" si="44"/>
        <v>0</v>
      </c>
      <c r="CI53" s="141">
        <f t="shared" si="45"/>
        <v>376302</v>
      </c>
    </row>
    <row r="54" spans="1:87" ht="12" customHeight="1">
      <c r="A54" s="142" t="s">
        <v>88</v>
      </c>
      <c r="B54" s="140" t="s">
        <v>412</v>
      </c>
      <c r="C54" s="142" t="s">
        <v>424</v>
      </c>
      <c r="D54" s="141">
        <f t="shared" si="4"/>
        <v>0</v>
      </c>
      <c r="E54" s="141">
        <f t="shared" si="5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/>
      <c r="L54" s="141">
        <f t="shared" si="6"/>
        <v>44214</v>
      </c>
      <c r="M54" s="141">
        <f t="shared" si="7"/>
        <v>7679</v>
      </c>
      <c r="N54" s="141">
        <v>7679</v>
      </c>
      <c r="O54" s="141">
        <v>0</v>
      </c>
      <c r="P54" s="141">
        <v>0</v>
      </c>
      <c r="Q54" s="141">
        <v>0</v>
      </c>
      <c r="R54" s="141">
        <f t="shared" si="8"/>
        <v>15201</v>
      </c>
      <c r="S54" s="141">
        <v>0</v>
      </c>
      <c r="T54" s="141">
        <v>0</v>
      </c>
      <c r="U54" s="141">
        <v>15201</v>
      </c>
      <c r="V54" s="141">
        <v>0</v>
      </c>
      <c r="W54" s="141">
        <f t="shared" si="9"/>
        <v>21334</v>
      </c>
      <c r="X54" s="141">
        <v>0</v>
      </c>
      <c r="Y54" s="141">
        <v>0</v>
      </c>
      <c r="Z54" s="141">
        <v>21334</v>
      </c>
      <c r="AA54" s="141">
        <v>0</v>
      </c>
      <c r="AB54" s="141"/>
      <c r="AC54" s="141">
        <v>0</v>
      </c>
      <c r="AD54" s="141">
        <v>5908</v>
      </c>
      <c r="AE54" s="141">
        <f t="shared" si="10"/>
        <v>50122</v>
      </c>
      <c r="AF54" s="141">
        <f t="shared" si="11"/>
        <v>0</v>
      </c>
      <c r="AG54" s="141">
        <f t="shared" si="12"/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/>
      <c r="AN54" s="141">
        <f t="shared" si="13"/>
        <v>229626</v>
      </c>
      <c r="AO54" s="141">
        <f t="shared" si="14"/>
        <v>51216</v>
      </c>
      <c r="AP54" s="141">
        <v>51216</v>
      </c>
      <c r="AQ54" s="141">
        <v>0</v>
      </c>
      <c r="AR54" s="141">
        <v>0</v>
      </c>
      <c r="AS54" s="141">
        <v>0</v>
      </c>
      <c r="AT54" s="141">
        <f t="shared" si="15"/>
        <v>127089</v>
      </c>
      <c r="AU54" s="141">
        <v>0</v>
      </c>
      <c r="AV54" s="141">
        <v>127089</v>
      </c>
      <c r="AW54" s="141">
        <v>0</v>
      </c>
      <c r="AX54" s="141">
        <v>0</v>
      </c>
      <c r="AY54" s="141">
        <f t="shared" si="16"/>
        <v>51321</v>
      </c>
      <c r="AZ54" s="141">
        <v>0</v>
      </c>
      <c r="BA54" s="141">
        <v>46055</v>
      </c>
      <c r="BB54" s="141">
        <v>5266</v>
      </c>
      <c r="BC54" s="141">
        <v>0</v>
      </c>
      <c r="BD54" s="141"/>
      <c r="BE54" s="141">
        <v>0</v>
      </c>
      <c r="BF54" s="141">
        <v>2343</v>
      </c>
      <c r="BG54" s="141">
        <f t="shared" si="17"/>
        <v>231969</v>
      </c>
      <c r="BH54" s="141">
        <f t="shared" si="18"/>
        <v>0</v>
      </c>
      <c r="BI54" s="141">
        <f t="shared" si="19"/>
        <v>0</v>
      </c>
      <c r="BJ54" s="141">
        <f t="shared" si="20"/>
        <v>0</v>
      </c>
      <c r="BK54" s="141">
        <f t="shared" si="21"/>
        <v>0</v>
      </c>
      <c r="BL54" s="141">
        <f t="shared" si="22"/>
        <v>0</v>
      </c>
      <c r="BM54" s="141">
        <f t="shared" si="23"/>
        <v>0</v>
      </c>
      <c r="BN54" s="141">
        <f t="shared" si="24"/>
        <v>0</v>
      </c>
      <c r="BO54" s="141">
        <f t="shared" si="25"/>
        <v>0</v>
      </c>
      <c r="BP54" s="141">
        <f t="shared" si="26"/>
        <v>273840</v>
      </c>
      <c r="BQ54" s="141">
        <f t="shared" si="27"/>
        <v>58895</v>
      </c>
      <c r="BR54" s="141">
        <f t="shared" si="28"/>
        <v>58895</v>
      </c>
      <c r="BS54" s="141">
        <f t="shared" si="29"/>
        <v>0</v>
      </c>
      <c r="BT54" s="141">
        <f t="shared" si="30"/>
        <v>0</v>
      </c>
      <c r="BU54" s="141">
        <f t="shared" si="31"/>
        <v>0</v>
      </c>
      <c r="BV54" s="141">
        <f t="shared" si="32"/>
        <v>142290</v>
      </c>
      <c r="BW54" s="141">
        <f t="shared" si="33"/>
        <v>0</v>
      </c>
      <c r="BX54" s="141">
        <f t="shared" si="34"/>
        <v>127089</v>
      </c>
      <c r="BY54" s="141">
        <f t="shared" si="35"/>
        <v>15201</v>
      </c>
      <c r="BZ54" s="141">
        <f t="shared" si="36"/>
        <v>0</v>
      </c>
      <c r="CA54" s="141">
        <f t="shared" si="37"/>
        <v>72655</v>
      </c>
      <c r="CB54" s="141">
        <f t="shared" si="38"/>
        <v>0</v>
      </c>
      <c r="CC54" s="141">
        <f t="shared" si="39"/>
        <v>46055</v>
      </c>
      <c r="CD54" s="141">
        <f t="shared" si="40"/>
        <v>26600</v>
      </c>
      <c r="CE54" s="141">
        <f t="shared" si="41"/>
        <v>0</v>
      </c>
      <c r="CF54" s="141">
        <f t="shared" si="42"/>
        <v>0</v>
      </c>
      <c r="CG54" s="141">
        <f t="shared" si="43"/>
        <v>0</v>
      </c>
      <c r="CH54" s="141">
        <f t="shared" si="44"/>
        <v>8251</v>
      </c>
      <c r="CI54" s="141">
        <f t="shared" si="45"/>
        <v>282091</v>
      </c>
    </row>
    <row r="55" spans="1:87" ht="12" customHeight="1">
      <c r="A55" s="142" t="s">
        <v>88</v>
      </c>
      <c r="B55" s="140" t="s">
        <v>413</v>
      </c>
      <c r="C55" s="142" t="s">
        <v>425</v>
      </c>
      <c r="D55" s="141">
        <f t="shared" si="4"/>
        <v>0</v>
      </c>
      <c r="E55" s="141">
        <f t="shared" si="5"/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/>
      <c r="L55" s="141">
        <f t="shared" si="6"/>
        <v>803342</v>
      </c>
      <c r="M55" s="141">
        <f t="shared" si="7"/>
        <v>46626</v>
      </c>
      <c r="N55" s="141">
        <v>36304</v>
      </c>
      <c r="O55" s="141">
        <v>0</v>
      </c>
      <c r="P55" s="141">
        <v>10322</v>
      </c>
      <c r="Q55" s="141">
        <v>0</v>
      </c>
      <c r="R55" s="141">
        <f t="shared" si="8"/>
        <v>352366</v>
      </c>
      <c r="S55" s="141">
        <v>653</v>
      </c>
      <c r="T55" s="141">
        <v>292669</v>
      </c>
      <c r="U55" s="141">
        <v>59044</v>
      </c>
      <c r="V55" s="141">
        <v>0</v>
      </c>
      <c r="W55" s="141">
        <f t="shared" si="9"/>
        <v>404350</v>
      </c>
      <c r="X55" s="141">
        <v>198802</v>
      </c>
      <c r="Y55" s="141">
        <v>166068</v>
      </c>
      <c r="Z55" s="141">
        <v>39480</v>
      </c>
      <c r="AA55" s="141">
        <v>0</v>
      </c>
      <c r="AB55" s="141"/>
      <c r="AC55" s="141">
        <v>0</v>
      </c>
      <c r="AD55" s="141">
        <v>0</v>
      </c>
      <c r="AE55" s="141">
        <f t="shared" si="10"/>
        <v>803342</v>
      </c>
      <c r="AF55" s="141">
        <f t="shared" si="11"/>
        <v>0</v>
      </c>
      <c r="AG55" s="141">
        <f t="shared" si="12"/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/>
      <c r="AN55" s="141">
        <f t="shared" si="13"/>
        <v>0</v>
      </c>
      <c r="AO55" s="141">
        <f t="shared" si="14"/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f t="shared" si="15"/>
        <v>0</v>
      </c>
      <c r="AU55" s="141">
        <v>0</v>
      </c>
      <c r="AV55" s="141">
        <v>0</v>
      </c>
      <c r="AW55" s="141">
        <v>0</v>
      </c>
      <c r="AX55" s="141">
        <v>0</v>
      </c>
      <c r="AY55" s="141">
        <f t="shared" si="16"/>
        <v>0</v>
      </c>
      <c r="AZ55" s="141">
        <v>0</v>
      </c>
      <c r="BA55" s="141">
        <v>0</v>
      </c>
      <c r="BB55" s="141">
        <v>0</v>
      </c>
      <c r="BC55" s="141">
        <v>0</v>
      </c>
      <c r="BD55" s="141"/>
      <c r="BE55" s="141">
        <v>0</v>
      </c>
      <c r="BF55" s="141">
        <v>0</v>
      </c>
      <c r="BG55" s="141">
        <f t="shared" si="17"/>
        <v>0</v>
      </c>
      <c r="BH55" s="141">
        <f t="shared" si="18"/>
        <v>0</v>
      </c>
      <c r="BI55" s="141">
        <f t="shared" si="19"/>
        <v>0</v>
      </c>
      <c r="BJ55" s="141">
        <f t="shared" si="20"/>
        <v>0</v>
      </c>
      <c r="BK55" s="141">
        <f t="shared" si="21"/>
        <v>0</v>
      </c>
      <c r="BL55" s="141">
        <f t="shared" si="22"/>
        <v>0</v>
      </c>
      <c r="BM55" s="141">
        <f t="shared" si="23"/>
        <v>0</v>
      </c>
      <c r="BN55" s="141">
        <f t="shared" si="24"/>
        <v>0</v>
      </c>
      <c r="BO55" s="141">
        <f t="shared" si="25"/>
        <v>0</v>
      </c>
      <c r="BP55" s="141">
        <f t="shared" si="26"/>
        <v>803342</v>
      </c>
      <c r="BQ55" s="141">
        <f t="shared" si="27"/>
        <v>46626</v>
      </c>
      <c r="BR55" s="141">
        <f t="shared" si="28"/>
        <v>36304</v>
      </c>
      <c r="BS55" s="141">
        <f t="shared" si="29"/>
        <v>0</v>
      </c>
      <c r="BT55" s="141">
        <f t="shared" si="30"/>
        <v>10322</v>
      </c>
      <c r="BU55" s="141">
        <f t="shared" si="31"/>
        <v>0</v>
      </c>
      <c r="BV55" s="141">
        <f t="shared" si="32"/>
        <v>352366</v>
      </c>
      <c r="BW55" s="141">
        <f t="shared" si="33"/>
        <v>653</v>
      </c>
      <c r="BX55" s="141">
        <f t="shared" si="34"/>
        <v>292669</v>
      </c>
      <c r="BY55" s="141">
        <f t="shared" si="35"/>
        <v>59044</v>
      </c>
      <c r="BZ55" s="141">
        <f t="shared" si="36"/>
        <v>0</v>
      </c>
      <c r="CA55" s="141">
        <f t="shared" si="37"/>
        <v>404350</v>
      </c>
      <c r="CB55" s="141">
        <f t="shared" si="38"/>
        <v>198802</v>
      </c>
      <c r="CC55" s="141">
        <f t="shared" si="39"/>
        <v>166068</v>
      </c>
      <c r="CD55" s="141">
        <f t="shared" si="40"/>
        <v>39480</v>
      </c>
      <c r="CE55" s="141">
        <f t="shared" si="41"/>
        <v>0</v>
      </c>
      <c r="CF55" s="141">
        <f t="shared" si="42"/>
        <v>0</v>
      </c>
      <c r="CG55" s="141">
        <f t="shared" si="43"/>
        <v>0</v>
      </c>
      <c r="CH55" s="141">
        <f t="shared" si="44"/>
        <v>0</v>
      </c>
      <c r="CI55" s="141">
        <f t="shared" si="45"/>
        <v>803342</v>
      </c>
    </row>
    <row r="56" spans="1:87" ht="12" customHeight="1">
      <c r="A56" s="142" t="s">
        <v>88</v>
      </c>
      <c r="B56" s="140" t="s">
        <v>414</v>
      </c>
      <c r="C56" s="142" t="s">
        <v>426</v>
      </c>
      <c r="D56" s="141">
        <f t="shared" si="4"/>
        <v>0</v>
      </c>
      <c r="E56" s="141">
        <f t="shared" si="5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/>
      <c r="L56" s="141">
        <f t="shared" si="6"/>
        <v>196686</v>
      </c>
      <c r="M56" s="141">
        <f t="shared" si="7"/>
        <v>54020</v>
      </c>
      <c r="N56" s="141">
        <v>12892</v>
      </c>
      <c r="O56" s="141">
        <v>0</v>
      </c>
      <c r="P56" s="141">
        <v>41128</v>
      </c>
      <c r="Q56" s="141">
        <v>0</v>
      </c>
      <c r="R56" s="141">
        <f t="shared" si="8"/>
        <v>115053</v>
      </c>
      <c r="S56" s="141">
        <v>4811</v>
      </c>
      <c r="T56" s="141">
        <v>101089</v>
      </c>
      <c r="U56" s="141">
        <v>9153</v>
      </c>
      <c r="V56" s="141">
        <v>0</v>
      </c>
      <c r="W56" s="141">
        <f t="shared" si="9"/>
        <v>27613</v>
      </c>
      <c r="X56" s="141">
        <v>23644</v>
      </c>
      <c r="Y56" s="141">
        <v>0</v>
      </c>
      <c r="Z56" s="141">
        <v>3969</v>
      </c>
      <c r="AA56" s="141">
        <v>0</v>
      </c>
      <c r="AB56" s="141"/>
      <c r="AC56" s="141">
        <v>0</v>
      </c>
      <c r="AD56" s="141">
        <v>0</v>
      </c>
      <c r="AE56" s="141">
        <f t="shared" si="10"/>
        <v>196686</v>
      </c>
      <c r="AF56" s="141">
        <f t="shared" si="11"/>
        <v>0</v>
      </c>
      <c r="AG56" s="141">
        <f t="shared" si="12"/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/>
      <c r="AN56" s="141">
        <f t="shared" si="13"/>
        <v>75633</v>
      </c>
      <c r="AO56" s="141">
        <f t="shared" si="14"/>
        <v>23152</v>
      </c>
      <c r="AP56" s="141">
        <v>6445</v>
      </c>
      <c r="AQ56" s="141">
        <v>0</v>
      </c>
      <c r="AR56" s="141">
        <v>16707</v>
      </c>
      <c r="AS56" s="141">
        <v>0</v>
      </c>
      <c r="AT56" s="141">
        <f t="shared" si="15"/>
        <v>52481</v>
      </c>
      <c r="AU56" s="141">
        <v>0</v>
      </c>
      <c r="AV56" s="141">
        <v>52481</v>
      </c>
      <c r="AW56" s="141">
        <v>0</v>
      </c>
      <c r="AX56" s="141">
        <v>0</v>
      </c>
      <c r="AY56" s="141">
        <f t="shared" si="16"/>
        <v>0</v>
      </c>
      <c r="AZ56" s="141">
        <v>0</v>
      </c>
      <c r="BA56" s="141">
        <v>0</v>
      </c>
      <c r="BB56" s="141">
        <v>0</v>
      </c>
      <c r="BC56" s="141">
        <v>0</v>
      </c>
      <c r="BD56" s="141"/>
      <c r="BE56" s="141">
        <v>0</v>
      </c>
      <c r="BF56" s="141">
        <v>0</v>
      </c>
      <c r="BG56" s="141">
        <f t="shared" si="17"/>
        <v>75633</v>
      </c>
      <c r="BH56" s="141">
        <f t="shared" si="18"/>
        <v>0</v>
      </c>
      <c r="BI56" s="141">
        <f t="shared" si="19"/>
        <v>0</v>
      </c>
      <c r="BJ56" s="141">
        <f t="shared" si="20"/>
        <v>0</v>
      </c>
      <c r="BK56" s="141">
        <f t="shared" si="21"/>
        <v>0</v>
      </c>
      <c r="BL56" s="141">
        <f t="shared" si="22"/>
        <v>0</v>
      </c>
      <c r="BM56" s="141">
        <f t="shared" si="23"/>
        <v>0</v>
      </c>
      <c r="BN56" s="141">
        <f t="shared" si="24"/>
        <v>0</v>
      </c>
      <c r="BO56" s="141">
        <f t="shared" si="25"/>
        <v>0</v>
      </c>
      <c r="BP56" s="141">
        <f t="shared" si="26"/>
        <v>272319</v>
      </c>
      <c r="BQ56" s="141">
        <f t="shared" si="27"/>
        <v>77172</v>
      </c>
      <c r="BR56" s="141">
        <f t="shared" si="28"/>
        <v>19337</v>
      </c>
      <c r="BS56" s="141">
        <f t="shared" si="29"/>
        <v>0</v>
      </c>
      <c r="BT56" s="141">
        <f t="shared" si="30"/>
        <v>57835</v>
      </c>
      <c r="BU56" s="141">
        <f t="shared" si="31"/>
        <v>0</v>
      </c>
      <c r="BV56" s="141">
        <f t="shared" si="32"/>
        <v>167534</v>
      </c>
      <c r="BW56" s="141">
        <f t="shared" si="33"/>
        <v>4811</v>
      </c>
      <c r="BX56" s="141">
        <f t="shared" si="34"/>
        <v>153570</v>
      </c>
      <c r="BY56" s="141">
        <f t="shared" si="35"/>
        <v>9153</v>
      </c>
      <c r="BZ56" s="141">
        <f t="shared" si="36"/>
        <v>0</v>
      </c>
      <c r="CA56" s="141">
        <f t="shared" si="37"/>
        <v>27613</v>
      </c>
      <c r="CB56" s="141">
        <f t="shared" si="38"/>
        <v>23644</v>
      </c>
      <c r="CC56" s="141">
        <f t="shared" si="39"/>
        <v>0</v>
      </c>
      <c r="CD56" s="141">
        <f t="shared" si="40"/>
        <v>3969</v>
      </c>
      <c r="CE56" s="141">
        <f t="shared" si="41"/>
        <v>0</v>
      </c>
      <c r="CF56" s="141">
        <f t="shared" si="42"/>
        <v>0</v>
      </c>
      <c r="CG56" s="141">
        <f t="shared" si="43"/>
        <v>0</v>
      </c>
      <c r="CH56" s="141">
        <f t="shared" si="44"/>
        <v>0</v>
      </c>
      <c r="CI56" s="141">
        <f t="shared" si="45"/>
        <v>272319</v>
      </c>
    </row>
    <row r="57" spans="1:87" ht="12" customHeight="1">
      <c r="A57" s="142" t="s">
        <v>88</v>
      </c>
      <c r="B57" s="140" t="s">
        <v>415</v>
      </c>
      <c r="C57" s="142" t="s">
        <v>427</v>
      </c>
      <c r="D57" s="141">
        <f t="shared" si="4"/>
        <v>0</v>
      </c>
      <c r="E57" s="141">
        <f t="shared" si="5"/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/>
      <c r="L57" s="141">
        <f t="shared" si="6"/>
        <v>529912</v>
      </c>
      <c r="M57" s="141">
        <f t="shared" si="7"/>
        <v>61835</v>
      </c>
      <c r="N57" s="141">
        <v>61835</v>
      </c>
      <c r="O57" s="141">
        <v>0</v>
      </c>
      <c r="P57" s="141">
        <v>0</v>
      </c>
      <c r="Q57" s="141">
        <v>0</v>
      </c>
      <c r="R57" s="141">
        <f t="shared" si="8"/>
        <v>0</v>
      </c>
      <c r="S57" s="141">
        <v>0</v>
      </c>
      <c r="T57" s="141">
        <v>0</v>
      </c>
      <c r="U57" s="141">
        <v>0</v>
      </c>
      <c r="V57" s="141">
        <v>0</v>
      </c>
      <c r="W57" s="141">
        <f t="shared" si="9"/>
        <v>468077</v>
      </c>
      <c r="X57" s="141">
        <v>5021</v>
      </c>
      <c r="Y57" s="141">
        <v>345546</v>
      </c>
      <c r="Z57" s="141">
        <v>117510</v>
      </c>
      <c r="AA57" s="141">
        <v>0</v>
      </c>
      <c r="AB57" s="141"/>
      <c r="AC57" s="141">
        <v>0</v>
      </c>
      <c r="AD57" s="141">
        <v>28634</v>
      </c>
      <c r="AE57" s="141">
        <f t="shared" si="10"/>
        <v>558546</v>
      </c>
      <c r="AF57" s="141">
        <f t="shared" si="11"/>
        <v>0</v>
      </c>
      <c r="AG57" s="141">
        <f t="shared" si="12"/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/>
      <c r="AN57" s="141">
        <f t="shared" si="13"/>
        <v>0</v>
      </c>
      <c r="AO57" s="141">
        <f t="shared" si="14"/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f t="shared" si="15"/>
        <v>0</v>
      </c>
      <c r="AU57" s="141">
        <v>0</v>
      </c>
      <c r="AV57" s="141">
        <v>0</v>
      </c>
      <c r="AW57" s="141">
        <v>0</v>
      </c>
      <c r="AX57" s="141">
        <v>0</v>
      </c>
      <c r="AY57" s="141">
        <f t="shared" si="16"/>
        <v>0</v>
      </c>
      <c r="AZ57" s="141">
        <v>0</v>
      </c>
      <c r="BA57" s="141">
        <v>0</v>
      </c>
      <c r="BB57" s="141">
        <v>0</v>
      </c>
      <c r="BC57" s="141">
        <v>0</v>
      </c>
      <c r="BD57" s="141"/>
      <c r="BE57" s="141">
        <v>0</v>
      </c>
      <c r="BF57" s="141">
        <v>0</v>
      </c>
      <c r="BG57" s="141">
        <f t="shared" si="17"/>
        <v>0</v>
      </c>
      <c r="BH57" s="141">
        <f t="shared" si="18"/>
        <v>0</v>
      </c>
      <c r="BI57" s="141">
        <f t="shared" si="19"/>
        <v>0</v>
      </c>
      <c r="BJ57" s="141">
        <f t="shared" si="20"/>
        <v>0</v>
      </c>
      <c r="BK57" s="141">
        <f t="shared" si="21"/>
        <v>0</v>
      </c>
      <c r="BL57" s="141">
        <f t="shared" si="22"/>
        <v>0</v>
      </c>
      <c r="BM57" s="141">
        <f t="shared" si="23"/>
        <v>0</v>
      </c>
      <c r="BN57" s="141">
        <f t="shared" si="24"/>
        <v>0</v>
      </c>
      <c r="BO57" s="141">
        <f t="shared" si="25"/>
        <v>0</v>
      </c>
      <c r="BP57" s="141">
        <f t="shared" si="26"/>
        <v>529912</v>
      </c>
      <c r="BQ57" s="141">
        <f t="shared" si="27"/>
        <v>61835</v>
      </c>
      <c r="BR57" s="141">
        <f t="shared" si="28"/>
        <v>61835</v>
      </c>
      <c r="BS57" s="141">
        <f t="shared" si="29"/>
        <v>0</v>
      </c>
      <c r="BT57" s="141">
        <f t="shared" si="30"/>
        <v>0</v>
      </c>
      <c r="BU57" s="141">
        <f t="shared" si="31"/>
        <v>0</v>
      </c>
      <c r="BV57" s="141">
        <f t="shared" si="32"/>
        <v>0</v>
      </c>
      <c r="BW57" s="141">
        <f t="shared" si="33"/>
        <v>0</v>
      </c>
      <c r="BX57" s="141">
        <f t="shared" si="34"/>
        <v>0</v>
      </c>
      <c r="BY57" s="141">
        <f t="shared" si="35"/>
        <v>0</v>
      </c>
      <c r="BZ57" s="141">
        <f t="shared" si="36"/>
        <v>0</v>
      </c>
      <c r="CA57" s="141">
        <f t="shared" si="37"/>
        <v>468077</v>
      </c>
      <c r="CB57" s="141">
        <f t="shared" si="38"/>
        <v>5021</v>
      </c>
      <c r="CC57" s="141">
        <f t="shared" si="39"/>
        <v>345546</v>
      </c>
      <c r="CD57" s="141">
        <f t="shared" si="40"/>
        <v>117510</v>
      </c>
      <c r="CE57" s="141">
        <f t="shared" si="41"/>
        <v>0</v>
      </c>
      <c r="CF57" s="141">
        <f t="shared" si="42"/>
        <v>0</v>
      </c>
      <c r="CG57" s="141">
        <f t="shared" si="43"/>
        <v>0</v>
      </c>
      <c r="CH57" s="141">
        <f t="shared" si="44"/>
        <v>28634</v>
      </c>
      <c r="CI57" s="141">
        <f t="shared" si="45"/>
        <v>558546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440</v>
      </c>
      <c r="B7" s="140" t="s">
        <v>401</v>
      </c>
      <c r="C7" s="139" t="s">
        <v>441</v>
      </c>
      <c r="D7" s="141">
        <f aca="true" t="shared" si="0" ref="D7:I7">SUM(D8:D45)</f>
        <v>58319</v>
      </c>
      <c r="E7" s="141">
        <f t="shared" si="0"/>
        <v>2597104</v>
      </c>
      <c r="F7" s="141">
        <f t="shared" si="0"/>
        <v>2655423</v>
      </c>
      <c r="G7" s="141">
        <f t="shared" si="0"/>
        <v>27247</v>
      </c>
      <c r="H7" s="141">
        <f t="shared" si="0"/>
        <v>1248866</v>
      </c>
      <c r="I7" s="141">
        <f t="shared" si="0"/>
        <v>1276113</v>
      </c>
      <c r="J7" s="143" t="s">
        <v>433</v>
      </c>
      <c r="K7" s="143" t="s">
        <v>433</v>
      </c>
      <c r="L7" s="141">
        <f aca="true" t="shared" si="1" ref="L7:Q7">SUM(L8:L45)</f>
        <v>58319</v>
      </c>
      <c r="M7" s="141">
        <f t="shared" si="1"/>
        <v>2419737</v>
      </c>
      <c r="N7" s="141">
        <f t="shared" si="1"/>
        <v>2478056</v>
      </c>
      <c r="O7" s="141">
        <f t="shared" si="1"/>
        <v>25730</v>
      </c>
      <c r="P7" s="141">
        <f t="shared" si="1"/>
        <v>1046161</v>
      </c>
      <c r="Q7" s="141">
        <f t="shared" si="1"/>
        <v>1071891</v>
      </c>
      <c r="R7" s="143" t="s">
        <v>433</v>
      </c>
      <c r="S7" s="143" t="s">
        <v>433</v>
      </c>
      <c r="T7" s="141">
        <f aca="true" t="shared" si="2" ref="T7:Y7">SUM(T8:T45)</f>
        <v>0</v>
      </c>
      <c r="U7" s="141">
        <f t="shared" si="2"/>
        <v>177367</v>
      </c>
      <c r="V7" s="141">
        <f t="shared" si="2"/>
        <v>177367</v>
      </c>
      <c r="W7" s="141">
        <f t="shared" si="2"/>
        <v>0</v>
      </c>
      <c r="X7" s="141">
        <f t="shared" si="2"/>
        <v>172683</v>
      </c>
      <c r="Y7" s="141">
        <f t="shared" si="2"/>
        <v>172683</v>
      </c>
      <c r="Z7" s="143" t="s">
        <v>433</v>
      </c>
      <c r="AA7" s="143" t="s">
        <v>433</v>
      </c>
      <c r="AB7" s="141">
        <f>SUM(AB8:AB45)</f>
        <v>0</v>
      </c>
      <c r="AC7" s="141">
        <f>SUM(AC8:AC45)</f>
        <v>0</v>
      </c>
      <c r="AD7" s="141">
        <f>SUM(AD8:AD45)</f>
        <v>0</v>
      </c>
      <c r="AE7" s="141"/>
      <c r="AF7" s="141"/>
      <c r="AG7" s="141"/>
      <c r="AH7" s="143" t="s">
        <v>433</v>
      </c>
      <c r="AI7" s="143" t="s">
        <v>433</v>
      </c>
      <c r="AJ7" s="141">
        <f aca="true" t="shared" si="3" ref="AJ7:AO7">SUM(AJ8:AJ45)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433</v>
      </c>
      <c r="AQ7" s="143" t="s">
        <v>433</v>
      </c>
      <c r="AR7" s="141">
        <f aca="true" t="shared" si="4" ref="AR7:AW7">SUM(AR8:AR45)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433</v>
      </c>
      <c r="AY7" s="143" t="s">
        <v>433</v>
      </c>
      <c r="AZ7" s="141">
        <f aca="true" t="shared" si="5" ref="AZ7:BE7">SUM(AZ8:AZ45)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88</v>
      </c>
      <c r="B8" s="140" t="s">
        <v>326</v>
      </c>
      <c r="C8" s="142" t="s">
        <v>363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88</v>
      </c>
      <c r="B9" s="140" t="s">
        <v>327</v>
      </c>
      <c r="C9" s="142" t="s">
        <v>364</v>
      </c>
      <c r="D9" s="141">
        <f aca="true" t="shared" si="6" ref="D9:D45">SUM(L9,T9,AB9,AJ9,AR9,AZ9)</f>
        <v>0</v>
      </c>
      <c r="E9" s="141">
        <f aca="true" t="shared" si="7" ref="E9:E45">SUM(M9,U9,AC9,AK9,AS9,BA9)</f>
        <v>0</v>
      </c>
      <c r="F9" s="141">
        <f aca="true" t="shared" si="8" ref="F9:F45">SUM(D9:E9)</f>
        <v>0</v>
      </c>
      <c r="G9" s="141">
        <f aca="true" t="shared" si="9" ref="G9:G45">SUM(O9,W9,AE9,AM9,AU9,BC9)</f>
        <v>0</v>
      </c>
      <c r="H9" s="141">
        <f aca="true" t="shared" si="10" ref="H9:H45">SUM(P9,X9,AF9,AN9,AV9,BD9)</f>
        <v>0</v>
      </c>
      <c r="I9" s="141">
        <f aca="true" t="shared" si="11" ref="I9:I45">SUM(G9:H9)</f>
        <v>0</v>
      </c>
      <c r="J9" s="143"/>
      <c r="K9" s="143"/>
      <c r="L9" s="141">
        <v>0</v>
      </c>
      <c r="M9" s="141">
        <v>0</v>
      </c>
      <c r="N9" s="141">
        <f aca="true" t="shared" si="12" ref="N9:N45">SUM(L9,+M9)</f>
        <v>0</v>
      </c>
      <c r="O9" s="141">
        <v>0</v>
      </c>
      <c r="P9" s="141">
        <v>0</v>
      </c>
      <c r="Q9" s="141">
        <f aca="true" t="shared" si="13" ref="Q9:Q45">SUM(O9,+P9)</f>
        <v>0</v>
      </c>
      <c r="R9" s="143"/>
      <c r="S9" s="143"/>
      <c r="T9" s="141">
        <v>0</v>
      </c>
      <c r="U9" s="141">
        <v>0</v>
      </c>
      <c r="V9" s="141">
        <f aca="true" t="shared" si="14" ref="V9:V45">+SUM(T9,U9)</f>
        <v>0</v>
      </c>
      <c r="W9" s="141">
        <v>0</v>
      </c>
      <c r="X9" s="141">
        <v>0</v>
      </c>
      <c r="Y9" s="141">
        <f aca="true" t="shared" si="15" ref="Y9:Y45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45">+SUM(AB9,AC9)</f>
        <v>0</v>
      </c>
      <c r="AE9" s="141">
        <v>0</v>
      </c>
      <c r="AF9" s="141">
        <v>0</v>
      </c>
      <c r="AG9" s="141">
        <f aca="true" t="shared" si="17" ref="AG9:AG45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45">SUM(AJ9,+AK9)</f>
        <v>0</v>
      </c>
      <c r="AM9" s="141">
        <v>0</v>
      </c>
      <c r="AN9" s="141">
        <v>0</v>
      </c>
      <c r="AO9" s="141">
        <f aca="true" t="shared" si="19" ref="AO9:AO45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45">SUM(AR9,+AS9)</f>
        <v>0</v>
      </c>
      <c r="AU9" s="141">
        <v>0</v>
      </c>
      <c r="AV9" s="141">
        <v>0</v>
      </c>
      <c r="AW9" s="141">
        <f aca="true" t="shared" si="21" ref="AW9:AW45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45">SUM(AZ9,BA9)</f>
        <v>0</v>
      </c>
      <c r="BC9" s="141">
        <v>0</v>
      </c>
      <c r="BD9" s="141">
        <v>0</v>
      </c>
      <c r="BE9" s="141">
        <f aca="true" t="shared" si="23" ref="BE9:BE45">SUM(BC9,+BD9)</f>
        <v>0</v>
      </c>
    </row>
    <row r="10" spans="1:57" ht="12" customHeight="1">
      <c r="A10" s="142" t="s">
        <v>88</v>
      </c>
      <c r="B10" s="140" t="s">
        <v>328</v>
      </c>
      <c r="C10" s="142" t="s">
        <v>365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/>
      <c r="K10" s="143"/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88</v>
      </c>
      <c r="B11" s="140" t="s">
        <v>329</v>
      </c>
      <c r="C11" s="142" t="s">
        <v>366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88</v>
      </c>
      <c r="B12" s="140" t="s">
        <v>330</v>
      </c>
      <c r="C12" s="142" t="s">
        <v>367</v>
      </c>
      <c r="D12" s="141">
        <f t="shared" si="6"/>
        <v>0</v>
      </c>
      <c r="E12" s="141">
        <f t="shared" si="7"/>
        <v>262752</v>
      </c>
      <c r="F12" s="141">
        <f t="shared" si="8"/>
        <v>262752</v>
      </c>
      <c r="G12" s="141">
        <f t="shared" si="9"/>
        <v>0</v>
      </c>
      <c r="H12" s="141">
        <f t="shared" si="10"/>
        <v>0</v>
      </c>
      <c r="I12" s="141">
        <f t="shared" si="11"/>
        <v>0</v>
      </c>
      <c r="J12" s="143" t="s">
        <v>415</v>
      </c>
      <c r="K12" s="143" t="s">
        <v>427</v>
      </c>
      <c r="L12" s="141">
        <v>0</v>
      </c>
      <c r="M12" s="141">
        <v>262752</v>
      </c>
      <c r="N12" s="141">
        <f t="shared" si="12"/>
        <v>262752</v>
      </c>
      <c r="O12" s="141">
        <v>0</v>
      </c>
      <c r="P12" s="141">
        <v>0</v>
      </c>
      <c r="Q12" s="141">
        <f t="shared" si="13"/>
        <v>0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88</v>
      </c>
      <c r="B13" s="140" t="s">
        <v>331</v>
      </c>
      <c r="C13" s="142" t="s">
        <v>368</v>
      </c>
      <c r="D13" s="141">
        <f t="shared" si="6"/>
        <v>0</v>
      </c>
      <c r="E13" s="141">
        <f t="shared" si="7"/>
        <v>214617</v>
      </c>
      <c r="F13" s="141">
        <f t="shared" si="8"/>
        <v>214617</v>
      </c>
      <c r="G13" s="141">
        <f t="shared" si="9"/>
        <v>0</v>
      </c>
      <c r="H13" s="141">
        <f t="shared" si="10"/>
        <v>120799</v>
      </c>
      <c r="I13" s="141">
        <f t="shared" si="11"/>
        <v>120799</v>
      </c>
      <c r="J13" s="143" t="s">
        <v>411</v>
      </c>
      <c r="K13" s="143" t="s">
        <v>423</v>
      </c>
      <c r="L13" s="141">
        <v>0</v>
      </c>
      <c r="M13" s="141">
        <v>141010</v>
      </c>
      <c r="N13" s="141">
        <f t="shared" si="12"/>
        <v>141010</v>
      </c>
      <c r="O13" s="141">
        <v>0</v>
      </c>
      <c r="P13" s="141">
        <v>89253</v>
      </c>
      <c r="Q13" s="141">
        <f t="shared" si="13"/>
        <v>89253</v>
      </c>
      <c r="R13" s="143" t="s">
        <v>414</v>
      </c>
      <c r="S13" s="143" t="s">
        <v>426</v>
      </c>
      <c r="T13" s="141">
        <v>0</v>
      </c>
      <c r="U13" s="141">
        <v>73607</v>
      </c>
      <c r="V13" s="141">
        <f t="shared" si="14"/>
        <v>73607</v>
      </c>
      <c r="W13" s="141">
        <v>0</v>
      </c>
      <c r="X13" s="141">
        <v>31546</v>
      </c>
      <c r="Y13" s="141">
        <f t="shared" si="15"/>
        <v>31546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88</v>
      </c>
      <c r="B14" s="140" t="s">
        <v>332</v>
      </c>
      <c r="C14" s="142" t="s">
        <v>369</v>
      </c>
      <c r="D14" s="141">
        <f t="shared" si="6"/>
        <v>0</v>
      </c>
      <c r="E14" s="141">
        <f t="shared" si="7"/>
        <v>0</v>
      </c>
      <c r="F14" s="141">
        <f t="shared" si="8"/>
        <v>0</v>
      </c>
      <c r="G14" s="141">
        <f t="shared" si="9"/>
        <v>5822</v>
      </c>
      <c r="H14" s="141">
        <f t="shared" si="10"/>
        <v>114967</v>
      </c>
      <c r="I14" s="141">
        <f t="shared" si="11"/>
        <v>120789</v>
      </c>
      <c r="J14" s="143" t="s">
        <v>406</v>
      </c>
      <c r="K14" s="143" t="s">
        <v>429</v>
      </c>
      <c r="L14" s="141">
        <v>0</v>
      </c>
      <c r="M14" s="141">
        <v>0</v>
      </c>
      <c r="N14" s="141">
        <f t="shared" si="12"/>
        <v>0</v>
      </c>
      <c r="O14" s="141">
        <v>5822</v>
      </c>
      <c r="P14" s="141">
        <v>114967</v>
      </c>
      <c r="Q14" s="141">
        <f t="shared" si="13"/>
        <v>120789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88</v>
      </c>
      <c r="B15" s="140" t="s">
        <v>333</v>
      </c>
      <c r="C15" s="142" t="s">
        <v>370</v>
      </c>
      <c r="D15" s="141">
        <f t="shared" si="6"/>
        <v>10120</v>
      </c>
      <c r="E15" s="141">
        <f t="shared" si="7"/>
        <v>350669</v>
      </c>
      <c r="F15" s="141">
        <f t="shared" si="8"/>
        <v>360789</v>
      </c>
      <c r="G15" s="141">
        <f t="shared" si="9"/>
        <v>0</v>
      </c>
      <c r="H15" s="141">
        <f t="shared" si="10"/>
        <v>95656</v>
      </c>
      <c r="I15" s="141">
        <f t="shared" si="11"/>
        <v>95656</v>
      </c>
      <c r="J15" s="143" t="s">
        <v>410</v>
      </c>
      <c r="K15" s="143" t="s">
        <v>422</v>
      </c>
      <c r="L15" s="141">
        <v>10120</v>
      </c>
      <c r="M15" s="141">
        <v>350669</v>
      </c>
      <c r="N15" s="141">
        <f t="shared" si="12"/>
        <v>360789</v>
      </c>
      <c r="O15" s="141">
        <v>0</v>
      </c>
      <c r="P15" s="141">
        <v>95656</v>
      </c>
      <c r="Q15" s="141">
        <f t="shared" si="13"/>
        <v>95656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88</v>
      </c>
      <c r="B16" s="140" t="s">
        <v>334</v>
      </c>
      <c r="C16" s="142" t="s">
        <v>371</v>
      </c>
      <c r="D16" s="141">
        <f t="shared" si="6"/>
        <v>0</v>
      </c>
      <c r="E16" s="141">
        <f t="shared" si="7"/>
        <v>37960</v>
      </c>
      <c r="F16" s="141">
        <f t="shared" si="8"/>
        <v>37960</v>
      </c>
      <c r="G16" s="141">
        <f t="shared" si="9"/>
        <v>0</v>
      </c>
      <c r="H16" s="141">
        <f t="shared" si="10"/>
        <v>159267</v>
      </c>
      <c r="I16" s="141">
        <f t="shared" si="11"/>
        <v>159267</v>
      </c>
      <c r="J16" s="143" t="s">
        <v>412</v>
      </c>
      <c r="K16" s="143" t="s">
        <v>430</v>
      </c>
      <c r="L16" s="141">
        <v>0</v>
      </c>
      <c r="M16" s="141">
        <v>37960</v>
      </c>
      <c r="N16" s="141">
        <f t="shared" si="12"/>
        <v>37960</v>
      </c>
      <c r="O16" s="141">
        <v>0</v>
      </c>
      <c r="P16" s="141">
        <v>159267</v>
      </c>
      <c r="Q16" s="141">
        <f t="shared" si="13"/>
        <v>159267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88</v>
      </c>
      <c r="B17" s="140" t="s">
        <v>335</v>
      </c>
      <c r="C17" s="142" t="s">
        <v>372</v>
      </c>
      <c r="D17" s="141">
        <f t="shared" si="6"/>
        <v>0</v>
      </c>
      <c r="E17" s="141">
        <f t="shared" si="7"/>
        <v>0</v>
      </c>
      <c r="F17" s="141">
        <f t="shared" si="8"/>
        <v>0</v>
      </c>
      <c r="G17" s="141">
        <f t="shared" si="9"/>
        <v>0</v>
      </c>
      <c r="H17" s="141">
        <f t="shared" si="10"/>
        <v>184387</v>
      </c>
      <c r="I17" s="141">
        <f t="shared" si="11"/>
        <v>184387</v>
      </c>
      <c r="J17" s="143" t="s">
        <v>404</v>
      </c>
      <c r="K17" s="143" t="s">
        <v>416</v>
      </c>
      <c r="L17" s="141">
        <v>0</v>
      </c>
      <c r="M17" s="141">
        <v>0</v>
      </c>
      <c r="N17" s="141">
        <f t="shared" si="12"/>
        <v>0</v>
      </c>
      <c r="O17" s="141">
        <v>0</v>
      </c>
      <c r="P17" s="141">
        <v>184387</v>
      </c>
      <c r="Q17" s="141">
        <f t="shared" si="13"/>
        <v>184387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88</v>
      </c>
      <c r="B18" s="140" t="s">
        <v>336</v>
      </c>
      <c r="C18" s="142" t="s">
        <v>373</v>
      </c>
      <c r="D18" s="141">
        <f t="shared" si="6"/>
        <v>0</v>
      </c>
      <c r="E18" s="141">
        <f t="shared" si="7"/>
        <v>0</v>
      </c>
      <c r="F18" s="141">
        <f t="shared" si="8"/>
        <v>0</v>
      </c>
      <c r="G18" s="141">
        <f t="shared" si="9"/>
        <v>0</v>
      </c>
      <c r="H18" s="141">
        <f t="shared" si="10"/>
        <v>0</v>
      </c>
      <c r="I18" s="141">
        <f t="shared" si="11"/>
        <v>0</v>
      </c>
      <c r="J18" s="143"/>
      <c r="K18" s="143"/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0</v>
      </c>
      <c r="Q18" s="141">
        <f t="shared" si="13"/>
        <v>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88</v>
      </c>
      <c r="B19" s="140" t="s">
        <v>337</v>
      </c>
      <c r="C19" s="142" t="s">
        <v>374</v>
      </c>
      <c r="D19" s="141">
        <f t="shared" si="6"/>
        <v>0</v>
      </c>
      <c r="E19" s="141">
        <f t="shared" si="7"/>
        <v>0</v>
      </c>
      <c r="F19" s="141">
        <f t="shared" si="8"/>
        <v>0</v>
      </c>
      <c r="G19" s="141">
        <f t="shared" si="9"/>
        <v>0</v>
      </c>
      <c r="H19" s="141">
        <f t="shared" si="10"/>
        <v>0</v>
      </c>
      <c r="I19" s="141">
        <f t="shared" si="11"/>
        <v>0</v>
      </c>
      <c r="J19" s="143"/>
      <c r="K19" s="143"/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0</v>
      </c>
      <c r="Q19" s="141">
        <f t="shared" si="13"/>
        <v>0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88</v>
      </c>
      <c r="B20" s="140" t="s">
        <v>338</v>
      </c>
      <c r="C20" s="142" t="s">
        <v>375</v>
      </c>
      <c r="D20" s="141">
        <f t="shared" si="6"/>
        <v>0</v>
      </c>
      <c r="E20" s="141">
        <f t="shared" si="7"/>
        <v>0</v>
      </c>
      <c r="F20" s="141">
        <f t="shared" si="8"/>
        <v>0</v>
      </c>
      <c r="G20" s="141">
        <f t="shared" si="9"/>
        <v>0</v>
      </c>
      <c r="H20" s="141">
        <f t="shared" si="10"/>
        <v>0</v>
      </c>
      <c r="I20" s="141">
        <f t="shared" si="11"/>
        <v>0</v>
      </c>
      <c r="J20" s="143"/>
      <c r="K20" s="143"/>
      <c r="L20" s="141">
        <v>0</v>
      </c>
      <c r="M20" s="141">
        <v>0</v>
      </c>
      <c r="N20" s="141">
        <f t="shared" si="12"/>
        <v>0</v>
      </c>
      <c r="O20" s="141">
        <v>0</v>
      </c>
      <c r="P20" s="141">
        <v>0</v>
      </c>
      <c r="Q20" s="141">
        <f t="shared" si="13"/>
        <v>0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88</v>
      </c>
      <c r="B21" s="140" t="s">
        <v>339</v>
      </c>
      <c r="C21" s="142" t="s">
        <v>376</v>
      </c>
      <c r="D21" s="141">
        <f t="shared" si="6"/>
        <v>0</v>
      </c>
      <c r="E21" s="141">
        <f t="shared" si="7"/>
        <v>77284</v>
      </c>
      <c r="F21" s="141">
        <f t="shared" si="8"/>
        <v>77284</v>
      </c>
      <c r="G21" s="141">
        <f t="shared" si="9"/>
        <v>0</v>
      </c>
      <c r="H21" s="141">
        <f t="shared" si="10"/>
        <v>18250</v>
      </c>
      <c r="I21" s="141">
        <f t="shared" si="11"/>
        <v>18250</v>
      </c>
      <c r="J21" s="143" t="s">
        <v>410</v>
      </c>
      <c r="K21" s="143" t="s">
        <v>422</v>
      </c>
      <c r="L21" s="141">
        <v>0</v>
      </c>
      <c r="M21" s="141">
        <v>77284</v>
      </c>
      <c r="N21" s="141">
        <f t="shared" si="12"/>
        <v>77284</v>
      </c>
      <c r="O21" s="141">
        <v>0</v>
      </c>
      <c r="P21" s="141">
        <v>18250</v>
      </c>
      <c r="Q21" s="141">
        <f t="shared" si="13"/>
        <v>18250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88</v>
      </c>
      <c r="B22" s="140" t="s">
        <v>340</v>
      </c>
      <c r="C22" s="142" t="s">
        <v>377</v>
      </c>
      <c r="D22" s="141">
        <f t="shared" si="6"/>
        <v>2661</v>
      </c>
      <c r="E22" s="141">
        <f t="shared" si="7"/>
        <v>92215</v>
      </c>
      <c r="F22" s="141">
        <f t="shared" si="8"/>
        <v>94876</v>
      </c>
      <c r="G22" s="141">
        <f t="shared" si="9"/>
        <v>0</v>
      </c>
      <c r="H22" s="141">
        <f t="shared" si="10"/>
        <v>16441</v>
      </c>
      <c r="I22" s="141">
        <f t="shared" si="11"/>
        <v>16441</v>
      </c>
      <c r="J22" s="143" t="s">
        <v>410</v>
      </c>
      <c r="K22" s="143" t="s">
        <v>422</v>
      </c>
      <c r="L22" s="141">
        <v>2661</v>
      </c>
      <c r="M22" s="141">
        <v>92215</v>
      </c>
      <c r="N22" s="141">
        <f t="shared" si="12"/>
        <v>94876</v>
      </c>
      <c r="O22" s="141">
        <v>0</v>
      </c>
      <c r="P22" s="141">
        <v>16441</v>
      </c>
      <c r="Q22" s="141">
        <f t="shared" si="13"/>
        <v>16441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88</v>
      </c>
      <c r="B23" s="140" t="s">
        <v>341</v>
      </c>
      <c r="C23" s="142" t="s">
        <v>378</v>
      </c>
      <c r="D23" s="141">
        <f t="shared" si="6"/>
        <v>0</v>
      </c>
      <c r="E23" s="141">
        <f t="shared" si="7"/>
        <v>4160</v>
      </c>
      <c r="F23" s="141">
        <f t="shared" si="8"/>
        <v>4160</v>
      </c>
      <c r="G23" s="141">
        <f t="shared" si="9"/>
        <v>0</v>
      </c>
      <c r="H23" s="141">
        <f t="shared" si="10"/>
        <v>51687</v>
      </c>
      <c r="I23" s="141">
        <f t="shared" si="11"/>
        <v>51687</v>
      </c>
      <c r="J23" s="143" t="s">
        <v>412</v>
      </c>
      <c r="K23" s="143" t="s">
        <v>431</v>
      </c>
      <c r="L23" s="141">
        <v>0</v>
      </c>
      <c r="M23" s="141">
        <v>4160</v>
      </c>
      <c r="N23" s="141">
        <f t="shared" si="12"/>
        <v>4160</v>
      </c>
      <c r="O23" s="141">
        <v>0</v>
      </c>
      <c r="P23" s="141">
        <v>0</v>
      </c>
      <c r="Q23" s="141">
        <f t="shared" si="13"/>
        <v>0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51687</v>
      </c>
      <c r="Y23" s="141">
        <f t="shared" si="15"/>
        <v>51687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88</v>
      </c>
      <c r="B24" s="140" t="s">
        <v>342</v>
      </c>
      <c r="C24" s="142" t="s">
        <v>379</v>
      </c>
      <c r="D24" s="141">
        <f t="shared" si="6"/>
        <v>0</v>
      </c>
      <c r="E24" s="141">
        <f t="shared" si="7"/>
        <v>0</v>
      </c>
      <c r="F24" s="141">
        <f t="shared" si="8"/>
        <v>0</v>
      </c>
      <c r="G24" s="141">
        <f t="shared" si="9"/>
        <v>0</v>
      </c>
      <c r="H24" s="141">
        <f t="shared" si="10"/>
        <v>0</v>
      </c>
      <c r="I24" s="141">
        <f t="shared" si="11"/>
        <v>0</v>
      </c>
      <c r="J24" s="143"/>
      <c r="K24" s="143"/>
      <c r="L24" s="141">
        <v>0</v>
      </c>
      <c r="M24" s="141">
        <v>0</v>
      </c>
      <c r="N24" s="141">
        <f t="shared" si="12"/>
        <v>0</v>
      </c>
      <c r="O24" s="141">
        <v>0</v>
      </c>
      <c r="P24" s="141">
        <v>0</v>
      </c>
      <c r="Q24" s="141">
        <f t="shared" si="13"/>
        <v>0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88</v>
      </c>
      <c r="B25" s="140" t="s">
        <v>343</v>
      </c>
      <c r="C25" s="142" t="s">
        <v>380</v>
      </c>
      <c r="D25" s="141">
        <f t="shared" si="6"/>
        <v>0</v>
      </c>
      <c r="E25" s="141">
        <f t="shared" si="7"/>
        <v>0</v>
      </c>
      <c r="F25" s="141">
        <f t="shared" si="8"/>
        <v>0</v>
      </c>
      <c r="G25" s="141">
        <f t="shared" si="9"/>
        <v>0</v>
      </c>
      <c r="H25" s="141">
        <f t="shared" si="10"/>
        <v>0</v>
      </c>
      <c r="I25" s="141">
        <f t="shared" si="11"/>
        <v>0</v>
      </c>
      <c r="J25" s="143"/>
      <c r="K25" s="143"/>
      <c r="L25" s="141">
        <v>0</v>
      </c>
      <c r="M25" s="141">
        <v>0</v>
      </c>
      <c r="N25" s="141">
        <f t="shared" si="12"/>
        <v>0</v>
      </c>
      <c r="O25" s="141">
        <v>0</v>
      </c>
      <c r="P25" s="141">
        <v>0</v>
      </c>
      <c r="Q25" s="141">
        <f t="shared" si="13"/>
        <v>0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88</v>
      </c>
      <c r="B26" s="140" t="s">
        <v>344</v>
      </c>
      <c r="C26" s="142" t="s">
        <v>381</v>
      </c>
      <c r="D26" s="141">
        <f t="shared" si="6"/>
        <v>12613</v>
      </c>
      <c r="E26" s="141">
        <f t="shared" si="7"/>
        <v>92075</v>
      </c>
      <c r="F26" s="141">
        <f t="shared" si="8"/>
        <v>104688</v>
      </c>
      <c r="G26" s="141">
        <f t="shared" si="9"/>
        <v>1286</v>
      </c>
      <c r="H26" s="141">
        <f t="shared" si="10"/>
        <v>68958</v>
      </c>
      <c r="I26" s="141">
        <f t="shared" si="11"/>
        <v>70244</v>
      </c>
      <c r="J26" s="143" t="s">
        <v>405</v>
      </c>
      <c r="K26" s="143" t="s">
        <v>417</v>
      </c>
      <c r="L26" s="141">
        <v>12613</v>
      </c>
      <c r="M26" s="141">
        <v>92075</v>
      </c>
      <c r="N26" s="141">
        <f t="shared" si="12"/>
        <v>104688</v>
      </c>
      <c r="O26" s="141">
        <v>1286</v>
      </c>
      <c r="P26" s="141">
        <v>68958</v>
      </c>
      <c r="Q26" s="141">
        <f t="shared" si="13"/>
        <v>70244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88</v>
      </c>
      <c r="B27" s="140" t="s">
        <v>345</v>
      </c>
      <c r="C27" s="142" t="s">
        <v>382</v>
      </c>
      <c r="D27" s="141">
        <f t="shared" si="6"/>
        <v>3456</v>
      </c>
      <c r="E27" s="141">
        <f t="shared" si="7"/>
        <v>25233</v>
      </c>
      <c r="F27" s="141">
        <f t="shared" si="8"/>
        <v>28689</v>
      </c>
      <c r="G27" s="141">
        <f t="shared" si="9"/>
        <v>353</v>
      </c>
      <c r="H27" s="141">
        <f t="shared" si="10"/>
        <v>18898</v>
      </c>
      <c r="I27" s="141">
        <f t="shared" si="11"/>
        <v>19251</v>
      </c>
      <c r="J27" s="143" t="s">
        <v>405</v>
      </c>
      <c r="K27" s="143" t="s">
        <v>417</v>
      </c>
      <c r="L27" s="141">
        <v>3456</v>
      </c>
      <c r="M27" s="141">
        <v>25233</v>
      </c>
      <c r="N27" s="141">
        <f t="shared" si="12"/>
        <v>28689</v>
      </c>
      <c r="O27" s="141">
        <v>353</v>
      </c>
      <c r="P27" s="141">
        <v>18898</v>
      </c>
      <c r="Q27" s="141">
        <f t="shared" si="13"/>
        <v>19251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88</v>
      </c>
      <c r="B28" s="140" t="s">
        <v>346</v>
      </c>
      <c r="C28" s="142" t="s">
        <v>383</v>
      </c>
      <c r="D28" s="141">
        <f t="shared" si="6"/>
        <v>0</v>
      </c>
      <c r="E28" s="141">
        <f t="shared" si="7"/>
        <v>0</v>
      </c>
      <c r="F28" s="141">
        <f t="shared" si="8"/>
        <v>0</v>
      </c>
      <c r="G28" s="141">
        <f t="shared" si="9"/>
        <v>0</v>
      </c>
      <c r="H28" s="141">
        <f t="shared" si="10"/>
        <v>35451</v>
      </c>
      <c r="I28" s="141">
        <f t="shared" si="11"/>
        <v>35451</v>
      </c>
      <c r="J28" s="143" t="s">
        <v>404</v>
      </c>
      <c r="K28" s="143" t="s">
        <v>416</v>
      </c>
      <c r="L28" s="141">
        <v>0</v>
      </c>
      <c r="M28" s="141">
        <v>0</v>
      </c>
      <c r="N28" s="141">
        <f t="shared" si="12"/>
        <v>0</v>
      </c>
      <c r="O28" s="141">
        <v>0</v>
      </c>
      <c r="P28" s="141">
        <v>35451</v>
      </c>
      <c r="Q28" s="141">
        <f t="shared" si="13"/>
        <v>35451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88</v>
      </c>
      <c r="B29" s="140" t="s">
        <v>347</v>
      </c>
      <c r="C29" s="142" t="s">
        <v>384</v>
      </c>
      <c r="D29" s="141">
        <f t="shared" si="6"/>
        <v>0</v>
      </c>
      <c r="E29" s="141">
        <f t="shared" si="7"/>
        <v>146168</v>
      </c>
      <c r="F29" s="141">
        <f t="shared" si="8"/>
        <v>146168</v>
      </c>
      <c r="G29" s="141">
        <f t="shared" si="9"/>
        <v>0</v>
      </c>
      <c r="H29" s="141">
        <f t="shared" si="10"/>
        <v>62177</v>
      </c>
      <c r="I29" s="141">
        <f t="shared" si="11"/>
        <v>62177</v>
      </c>
      <c r="J29" s="143" t="s">
        <v>407</v>
      </c>
      <c r="K29" s="143" t="s">
        <v>419</v>
      </c>
      <c r="L29" s="141">
        <v>0</v>
      </c>
      <c r="M29" s="141">
        <v>146168</v>
      </c>
      <c r="N29" s="141">
        <f t="shared" si="12"/>
        <v>146168</v>
      </c>
      <c r="O29" s="141">
        <v>0</v>
      </c>
      <c r="P29" s="141">
        <v>62177</v>
      </c>
      <c r="Q29" s="141">
        <f t="shared" si="13"/>
        <v>62177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88</v>
      </c>
      <c r="B30" s="140" t="s">
        <v>348</v>
      </c>
      <c r="C30" s="142" t="s">
        <v>385</v>
      </c>
      <c r="D30" s="141">
        <f t="shared" si="6"/>
        <v>2729</v>
      </c>
      <c r="E30" s="141">
        <f t="shared" si="7"/>
        <v>85782</v>
      </c>
      <c r="F30" s="141">
        <f t="shared" si="8"/>
        <v>88511</v>
      </c>
      <c r="G30" s="141">
        <f t="shared" si="9"/>
        <v>0</v>
      </c>
      <c r="H30" s="141">
        <f t="shared" si="10"/>
        <v>36235</v>
      </c>
      <c r="I30" s="141">
        <f t="shared" si="11"/>
        <v>36235</v>
      </c>
      <c r="J30" s="143" t="s">
        <v>409</v>
      </c>
      <c r="K30" s="143" t="s">
        <v>421</v>
      </c>
      <c r="L30" s="141">
        <v>2729</v>
      </c>
      <c r="M30" s="141">
        <v>85782</v>
      </c>
      <c r="N30" s="141">
        <f t="shared" si="12"/>
        <v>88511</v>
      </c>
      <c r="O30" s="141">
        <v>0</v>
      </c>
      <c r="P30" s="141">
        <v>0</v>
      </c>
      <c r="Q30" s="141">
        <f t="shared" si="13"/>
        <v>0</v>
      </c>
      <c r="R30" s="143" t="s">
        <v>408</v>
      </c>
      <c r="S30" s="143" t="s">
        <v>420</v>
      </c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36235</v>
      </c>
      <c r="Y30" s="141">
        <f t="shared" si="15"/>
        <v>36235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88</v>
      </c>
      <c r="B31" s="140" t="s">
        <v>349</v>
      </c>
      <c r="C31" s="142" t="s">
        <v>386</v>
      </c>
      <c r="D31" s="141">
        <f t="shared" si="6"/>
        <v>5122</v>
      </c>
      <c r="E31" s="141">
        <f t="shared" si="7"/>
        <v>150479</v>
      </c>
      <c r="F31" s="141">
        <f t="shared" si="8"/>
        <v>155601</v>
      </c>
      <c r="G31" s="141">
        <f t="shared" si="9"/>
        <v>0</v>
      </c>
      <c r="H31" s="141">
        <f t="shared" si="10"/>
        <v>44367</v>
      </c>
      <c r="I31" s="141">
        <f t="shared" si="11"/>
        <v>44367</v>
      </c>
      <c r="J31" s="143" t="s">
        <v>409</v>
      </c>
      <c r="K31" s="143" t="s">
        <v>421</v>
      </c>
      <c r="L31" s="141">
        <v>5122</v>
      </c>
      <c r="M31" s="141">
        <v>150479</v>
      </c>
      <c r="N31" s="141">
        <f t="shared" si="12"/>
        <v>155601</v>
      </c>
      <c r="O31" s="141">
        <v>0</v>
      </c>
      <c r="P31" s="141">
        <v>0</v>
      </c>
      <c r="Q31" s="141">
        <f t="shared" si="13"/>
        <v>0</v>
      </c>
      <c r="R31" s="143" t="s">
        <v>408</v>
      </c>
      <c r="S31" s="143" t="s">
        <v>420</v>
      </c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44367</v>
      </c>
      <c r="Y31" s="141">
        <f t="shared" si="15"/>
        <v>44367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88</v>
      </c>
      <c r="B32" s="140" t="s">
        <v>350</v>
      </c>
      <c r="C32" s="142" t="s">
        <v>387</v>
      </c>
      <c r="D32" s="141">
        <f t="shared" si="6"/>
        <v>0</v>
      </c>
      <c r="E32" s="141">
        <f t="shared" si="7"/>
        <v>0</v>
      </c>
      <c r="F32" s="141">
        <f t="shared" si="8"/>
        <v>0</v>
      </c>
      <c r="G32" s="141">
        <f t="shared" si="9"/>
        <v>0</v>
      </c>
      <c r="H32" s="141">
        <f t="shared" si="10"/>
        <v>20039</v>
      </c>
      <c r="I32" s="141">
        <f t="shared" si="11"/>
        <v>20039</v>
      </c>
      <c r="J32" s="143" t="s">
        <v>408</v>
      </c>
      <c r="K32" s="143" t="s">
        <v>420</v>
      </c>
      <c r="L32" s="141">
        <v>0</v>
      </c>
      <c r="M32" s="141">
        <v>0</v>
      </c>
      <c r="N32" s="141">
        <f t="shared" si="12"/>
        <v>0</v>
      </c>
      <c r="O32" s="141">
        <v>0</v>
      </c>
      <c r="P32" s="141">
        <v>20039</v>
      </c>
      <c r="Q32" s="141">
        <f t="shared" si="13"/>
        <v>20039</v>
      </c>
      <c r="R32" s="143"/>
      <c r="S32" s="143"/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0</v>
      </c>
      <c r="Y32" s="141">
        <f t="shared" si="15"/>
        <v>0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88</v>
      </c>
      <c r="B33" s="140" t="s">
        <v>428</v>
      </c>
      <c r="C33" s="142" t="s">
        <v>388</v>
      </c>
      <c r="D33" s="141">
        <f t="shared" si="6"/>
        <v>691</v>
      </c>
      <c r="E33" s="141">
        <f t="shared" si="7"/>
        <v>19471</v>
      </c>
      <c r="F33" s="141">
        <f t="shared" si="8"/>
        <v>20162</v>
      </c>
      <c r="G33" s="141">
        <f t="shared" si="9"/>
        <v>0</v>
      </c>
      <c r="H33" s="141">
        <f t="shared" si="10"/>
        <v>8848</v>
      </c>
      <c r="I33" s="141">
        <f t="shared" si="11"/>
        <v>8848</v>
      </c>
      <c r="J33" s="143" t="s">
        <v>409</v>
      </c>
      <c r="K33" s="143" t="s">
        <v>421</v>
      </c>
      <c r="L33" s="141">
        <v>691</v>
      </c>
      <c r="M33" s="141">
        <v>19471</v>
      </c>
      <c r="N33" s="141">
        <f t="shared" si="12"/>
        <v>20162</v>
      </c>
      <c r="O33" s="141">
        <v>0</v>
      </c>
      <c r="P33" s="141">
        <v>0</v>
      </c>
      <c r="Q33" s="141">
        <f t="shared" si="13"/>
        <v>0</v>
      </c>
      <c r="R33" s="143" t="s">
        <v>408</v>
      </c>
      <c r="S33" s="143" t="s">
        <v>420</v>
      </c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8848</v>
      </c>
      <c r="Y33" s="141">
        <f t="shared" si="15"/>
        <v>8848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88</v>
      </c>
      <c r="B34" s="140" t="s">
        <v>351</v>
      </c>
      <c r="C34" s="142" t="s">
        <v>389</v>
      </c>
      <c r="D34" s="141">
        <f t="shared" si="6"/>
        <v>0</v>
      </c>
      <c r="E34" s="141">
        <f t="shared" si="7"/>
        <v>27848</v>
      </c>
      <c r="F34" s="141">
        <f t="shared" si="8"/>
        <v>27848</v>
      </c>
      <c r="G34" s="141">
        <f t="shared" si="9"/>
        <v>0</v>
      </c>
      <c r="H34" s="141">
        <f t="shared" si="10"/>
        <v>10929</v>
      </c>
      <c r="I34" s="141">
        <f t="shared" si="11"/>
        <v>10929</v>
      </c>
      <c r="J34" s="143" t="s">
        <v>407</v>
      </c>
      <c r="K34" s="143" t="s">
        <v>419</v>
      </c>
      <c r="L34" s="141">
        <v>0</v>
      </c>
      <c r="M34" s="141">
        <v>27848</v>
      </c>
      <c r="N34" s="141">
        <f t="shared" si="12"/>
        <v>27848</v>
      </c>
      <c r="O34" s="141">
        <v>0</v>
      </c>
      <c r="P34" s="141">
        <v>10929</v>
      </c>
      <c r="Q34" s="141">
        <f t="shared" si="13"/>
        <v>10929</v>
      </c>
      <c r="R34" s="143"/>
      <c r="S34" s="143"/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88</v>
      </c>
      <c r="B35" s="140" t="s">
        <v>352</v>
      </c>
      <c r="C35" s="142" t="s">
        <v>390</v>
      </c>
      <c r="D35" s="141">
        <f t="shared" si="6"/>
        <v>0</v>
      </c>
      <c r="E35" s="141">
        <f t="shared" si="7"/>
        <v>95637</v>
      </c>
      <c r="F35" s="141">
        <f t="shared" si="8"/>
        <v>95637</v>
      </c>
      <c r="G35" s="141">
        <f t="shared" si="9"/>
        <v>0</v>
      </c>
      <c r="H35" s="141">
        <f t="shared" si="10"/>
        <v>37190</v>
      </c>
      <c r="I35" s="141">
        <f t="shared" si="11"/>
        <v>37190</v>
      </c>
      <c r="J35" s="143" t="s">
        <v>407</v>
      </c>
      <c r="K35" s="143" t="s">
        <v>419</v>
      </c>
      <c r="L35" s="141">
        <v>0</v>
      </c>
      <c r="M35" s="141">
        <v>95637</v>
      </c>
      <c r="N35" s="141">
        <f t="shared" si="12"/>
        <v>95637</v>
      </c>
      <c r="O35" s="141">
        <v>0</v>
      </c>
      <c r="P35" s="141">
        <v>37190</v>
      </c>
      <c r="Q35" s="141">
        <f t="shared" si="13"/>
        <v>37190</v>
      </c>
      <c r="R35" s="143"/>
      <c r="S35" s="143"/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88</v>
      </c>
      <c r="B36" s="140" t="s">
        <v>353</v>
      </c>
      <c r="C36" s="142" t="s">
        <v>391</v>
      </c>
      <c r="D36" s="141">
        <f t="shared" si="6"/>
        <v>0</v>
      </c>
      <c r="E36" s="141">
        <f t="shared" si="7"/>
        <v>73607</v>
      </c>
      <c r="F36" s="141">
        <f t="shared" si="8"/>
        <v>73607</v>
      </c>
      <c r="G36" s="141">
        <f t="shared" si="9"/>
        <v>0</v>
      </c>
      <c r="H36" s="141">
        <f t="shared" si="10"/>
        <v>31546</v>
      </c>
      <c r="I36" s="141">
        <f t="shared" si="11"/>
        <v>31546</v>
      </c>
      <c r="J36" s="143" t="s">
        <v>414</v>
      </c>
      <c r="K36" s="143" t="s">
        <v>426</v>
      </c>
      <c r="L36" s="141">
        <v>0</v>
      </c>
      <c r="M36" s="141">
        <v>73607</v>
      </c>
      <c r="N36" s="141">
        <f t="shared" si="12"/>
        <v>73607</v>
      </c>
      <c r="O36" s="141">
        <v>0</v>
      </c>
      <c r="P36" s="141">
        <v>31546</v>
      </c>
      <c r="Q36" s="141">
        <f t="shared" si="13"/>
        <v>31546</v>
      </c>
      <c r="R36" s="143"/>
      <c r="S36" s="143"/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0</v>
      </c>
      <c r="Y36" s="141">
        <f t="shared" si="15"/>
        <v>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88</v>
      </c>
      <c r="B37" s="140" t="s">
        <v>354</v>
      </c>
      <c r="C37" s="142" t="s">
        <v>392</v>
      </c>
      <c r="D37" s="141">
        <f t="shared" si="6"/>
        <v>0</v>
      </c>
      <c r="E37" s="141">
        <f t="shared" si="7"/>
        <v>10892</v>
      </c>
      <c r="F37" s="141">
        <f t="shared" si="8"/>
        <v>10892</v>
      </c>
      <c r="G37" s="141">
        <f t="shared" si="9"/>
        <v>0</v>
      </c>
      <c r="H37" s="141">
        <f t="shared" si="10"/>
        <v>9062</v>
      </c>
      <c r="I37" s="141">
        <f t="shared" si="11"/>
        <v>9062</v>
      </c>
      <c r="J37" s="143" t="s">
        <v>354</v>
      </c>
      <c r="K37" s="143" t="s">
        <v>432</v>
      </c>
      <c r="L37" s="141">
        <v>0</v>
      </c>
      <c r="M37" s="141">
        <v>10892</v>
      </c>
      <c r="N37" s="141">
        <f t="shared" si="12"/>
        <v>10892</v>
      </c>
      <c r="O37" s="141">
        <v>0</v>
      </c>
      <c r="P37" s="141">
        <v>9062</v>
      </c>
      <c r="Q37" s="141">
        <f t="shared" si="13"/>
        <v>9062</v>
      </c>
      <c r="R37" s="143"/>
      <c r="S37" s="143"/>
      <c r="T37" s="141">
        <v>0</v>
      </c>
      <c r="U37" s="141">
        <v>0</v>
      </c>
      <c r="V37" s="141">
        <f t="shared" si="14"/>
        <v>0</v>
      </c>
      <c r="W37" s="141">
        <v>0</v>
      </c>
      <c r="X37" s="141">
        <v>0</v>
      </c>
      <c r="Y37" s="141">
        <f t="shared" si="15"/>
        <v>0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88</v>
      </c>
      <c r="B38" s="140" t="s">
        <v>355</v>
      </c>
      <c r="C38" s="142" t="s">
        <v>393</v>
      </c>
      <c r="D38" s="141">
        <f t="shared" si="6"/>
        <v>20927</v>
      </c>
      <c r="E38" s="141">
        <f t="shared" si="7"/>
        <v>16904</v>
      </c>
      <c r="F38" s="141">
        <f t="shared" si="8"/>
        <v>37831</v>
      </c>
      <c r="G38" s="141">
        <f t="shared" si="9"/>
        <v>15286</v>
      </c>
      <c r="H38" s="141">
        <f t="shared" si="10"/>
        <v>14760</v>
      </c>
      <c r="I38" s="141">
        <f t="shared" si="11"/>
        <v>30046</v>
      </c>
      <c r="J38" s="143" t="s">
        <v>411</v>
      </c>
      <c r="K38" s="143" t="s">
        <v>423</v>
      </c>
      <c r="L38" s="141">
        <v>20927</v>
      </c>
      <c r="M38" s="141">
        <v>16904</v>
      </c>
      <c r="N38" s="141">
        <f t="shared" si="12"/>
        <v>37831</v>
      </c>
      <c r="O38" s="141">
        <v>15286</v>
      </c>
      <c r="P38" s="141">
        <v>14760</v>
      </c>
      <c r="Q38" s="141">
        <f t="shared" si="13"/>
        <v>30046</v>
      </c>
      <c r="R38" s="143"/>
      <c r="S38" s="143"/>
      <c r="T38" s="141">
        <v>0</v>
      </c>
      <c r="U38" s="141">
        <v>0</v>
      </c>
      <c r="V38" s="141">
        <f t="shared" si="14"/>
        <v>0</v>
      </c>
      <c r="W38" s="141">
        <v>0</v>
      </c>
      <c r="X38" s="141">
        <v>0</v>
      </c>
      <c r="Y38" s="141">
        <f t="shared" si="15"/>
        <v>0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88</v>
      </c>
      <c r="B39" s="140" t="s">
        <v>356</v>
      </c>
      <c r="C39" s="142" t="s">
        <v>394</v>
      </c>
      <c r="D39" s="141">
        <f t="shared" si="6"/>
        <v>0</v>
      </c>
      <c r="E39" s="141">
        <f t="shared" si="7"/>
        <v>0</v>
      </c>
      <c r="F39" s="141">
        <f t="shared" si="8"/>
        <v>0</v>
      </c>
      <c r="G39" s="141">
        <f t="shared" si="9"/>
        <v>0</v>
      </c>
      <c r="H39" s="141">
        <f t="shared" si="10"/>
        <v>0</v>
      </c>
      <c r="I39" s="141">
        <f t="shared" si="11"/>
        <v>0</v>
      </c>
      <c r="J39" s="143"/>
      <c r="K39" s="143"/>
      <c r="L39" s="141">
        <v>0</v>
      </c>
      <c r="M39" s="141">
        <v>0</v>
      </c>
      <c r="N39" s="141">
        <f t="shared" si="12"/>
        <v>0</v>
      </c>
      <c r="O39" s="141">
        <v>0</v>
      </c>
      <c r="P39" s="141">
        <v>0</v>
      </c>
      <c r="Q39" s="141">
        <f t="shared" si="13"/>
        <v>0</v>
      </c>
      <c r="R39" s="143"/>
      <c r="S39" s="143"/>
      <c r="T39" s="141">
        <v>0</v>
      </c>
      <c r="U39" s="141">
        <v>0</v>
      </c>
      <c r="V39" s="141">
        <f t="shared" si="14"/>
        <v>0</v>
      </c>
      <c r="W39" s="141">
        <v>0</v>
      </c>
      <c r="X39" s="141">
        <v>0</v>
      </c>
      <c r="Y39" s="141">
        <f t="shared" si="15"/>
        <v>0</v>
      </c>
      <c r="Z39" s="143"/>
      <c r="AA39" s="141"/>
      <c r="AB39" s="141">
        <v>0</v>
      </c>
      <c r="AC39" s="141">
        <v>0</v>
      </c>
      <c r="AD39" s="141">
        <f t="shared" si="16"/>
        <v>0</v>
      </c>
      <c r="AE39" s="141">
        <v>0</v>
      </c>
      <c r="AF39" s="141">
        <v>0</v>
      </c>
      <c r="AG39" s="141">
        <f t="shared" si="17"/>
        <v>0</v>
      </c>
      <c r="AH39" s="143"/>
      <c r="AI39" s="143"/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88</v>
      </c>
      <c r="B40" s="140" t="s">
        <v>357</v>
      </c>
      <c r="C40" s="142" t="s">
        <v>395</v>
      </c>
      <c r="D40" s="141">
        <f t="shared" si="6"/>
        <v>0</v>
      </c>
      <c r="E40" s="141">
        <f t="shared" si="7"/>
        <v>0</v>
      </c>
      <c r="F40" s="141">
        <f t="shared" si="8"/>
        <v>0</v>
      </c>
      <c r="G40" s="141">
        <f t="shared" si="9"/>
        <v>0</v>
      </c>
      <c r="H40" s="141">
        <f t="shared" si="10"/>
        <v>0</v>
      </c>
      <c r="I40" s="141">
        <f t="shared" si="11"/>
        <v>0</v>
      </c>
      <c r="J40" s="143"/>
      <c r="K40" s="143"/>
      <c r="L40" s="141">
        <v>0</v>
      </c>
      <c r="M40" s="141">
        <v>0</v>
      </c>
      <c r="N40" s="141">
        <f t="shared" si="12"/>
        <v>0</v>
      </c>
      <c r="O40" s="141">
        <v>0</v>
      </c>
      <c r="P40" s="141">
        <v>0</v>
      </c>
      <c r="Q40" s="141">
        <f t="shared" si="13"/>
        <v>0</v>
      </c>
      <c r="R40" s="143"/>
      <c r="S40" s="143"/>
      <c r="T40" s="141">
        <v>0</v>
      </c>
      <c r="U40" s="141">
        <v>0</v>
      </c>
      <c r="V40" s="141">
        <f t="shared" si="14"/>
        <v>0</v>
      </c>
      <c r="W40" s="141">
        <v>0</v>
      </c>
      <c r="X40" s="141">
        <v>0</v>
      </c>
      <c r="Y40" s="141">
        <f t="shared" si="15"/>
        <v>0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2" t="s">
        <v>88</v>
      </c>
      <c r="B41" s="140" t="s">
        <v>358</v>
      </c>
      <c r="C41" s="142" t="s">
        <v>396</v>
      </c>
      <c r="D41" s="141">
        <f t="shared" si="6"/>
        <v>0</v>
      </c>
      <c r="E41" s="141">
        <f t="shared" si="7"/>
        <v>0</v>
      </c>
      <c r="F41" s="141">
        <f t="shared" si="8"/>
        <v>0</v>
      </c>
      <c r="G41" s="141">
        <f t="shared" si="9"/>
        <v>1744</v>
      </c>
      <c r="H41" s="141">
        <f t="shared" si="10"/>
        <v>34503</v>
      </c>
      <c r="I41" s="141">
        <f t="shared" si="11"/>
        <v>36247</v>
      </c>
      <c r="J41" s="143" t="s">
        <v>406</v>
      </c>
      <c r="K41" s="143" t="s">
        <v>418</v>
      </c>
      <c r="L41" s="141">
        <v>0</v>
      </c>
      <c r="M41" s="141">
        <v>0</v>
      </c>
      <c r="N41" s="141">
        <f t="shared" si="12"/>
        <v>0</v>
      </c>
      <c r="O41" s="141">
        <v>1744</v>
      </c>
      <c r="P41" s="141">
        <v>34503</v>
      </c>
      <c r="Q41" s="141">
        <f t="shared" si="13"/>
        <v>36247</v>
      </c>
      <c r="R41" s="143"/>
      <c r="S41" s="143"/>
      <c r="T41" s="141">
        <v>0</v>
      </c>
      <c r="U41" s="141">
        <v>0</v>
      </c>
      <c r="V41" s="141">
        <f t="shared" si="14"/>
        <v>0</v>
      </c>
      <c r="W41" s="141">
        <v>0</v>
      </c>
      <c r="X41" s="141">
        <v>0</v>
      </c>
      <c r="Y41" s="141">
        <f t="shared" si="15"/>
        <v>0</v>
      </c>
      <c r="Z41" s="143"/>
      <c r="AA41" s="141"/>
      <c r="AB41" s="141">
        <v>0</v>
      </c>
      <c r="AC41" s="141">
        <v>0</v>
      </c>
      <c r="AD41" s="141">
        <f t="shared" si="16"/>
        <v>0</v>
      </c>
      <c r="AE41" s="141">
        <v>0</v>
      </c>
      <c r="AF41" s="141">
        <v>0</v>
      </c>
      <c r="AG41" s="141">
        <f t="shared" si="17"/>
        <v>0</v>
      </c>
      <c r="AH41" s="143"/>
      <c r="AI41" s="143"/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3"/>
      <c r="AQ41" s="143"/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3"/>
      <c r="AY41" s="143"/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  <row r="42" spans="1:57" ht="12" customHeight="1">
      <c r="A42" s="142" t="s">
        <v>88</v>
      </c>
      <c r="B42" s="140" t="s">
        <v>359</v>
      </c>
      <c r="C42" s="142" t="s">
        <v>397</v>
      </c>
      <c r="D42" s="141">
        <f t="shared" si="6"/>
        <v>0</v>
      </c>
      <c r="E42" s="141">
        <f t="shared" si="7"/>
        <v>0</v>
      </c>
      <c r="F42" s="141">
        <f t="shared" si="8"/>
        <v>0</v>
      </c>
      <c r="G42" s="141">
        <f t="shared" si="9"/>
        <v>1239</v>
      </c>
      <c r="H42" s="141">
        <f t="shared" si="10"/>
        <v>24427</v>
      </c>
      <c r="I42" s="141">
        <f t="shared" si="11"/>
        <v>25666</v>
      </c>
      <c r="J42" s="143" t="s">
        <v>406</v>
      </c>
      <c r="K42" s="143" t="s">
        <v>418</v>
      </c>
      <c r="L42" s="141">
        <v>0</v>
      </c>
      <c r="M42" s="141">
        <v>0</v>
      </c>
      <c r="N42" s="141">
        <f t="shared" si="12"/>
        <v>0</v>
      </c>
      <c r="O42" s="141">
        <v>1239</v>
      </c>
      <c r="P42" s="141">
        <v>24427</v>
      </c>
      <c r="Q42" s="141">
        <f t="shared" si="13"/>
        <v>25666</v>
      </c>
      <c r="R42" s="143"/>
      <c r="S42" s="143"/>
      <c r="T42" s="141">
        <v>0</v>
      </c>
      <c r="U42" s="141">
        <v>0</v>
      </c>
      <c r="V42" s="141">
        <f t="shared" si="14"/>
        <v>0</v>
      </c>
      <c r="W42" s="141">
        <v>0</v>
      </c>
      <c r="X42" s="141">
        <v>0</v>
      </c>
      <c r="Y42" s="141">
        <f t="shared" si="15"/>
        <v>0</v>
      </c>
      <c r="Z42" s="143"/>
      <c r="AA42" s="141"/>
      <c r="AB42" s="141">
        <v>0</v>
      </c>
      <c r="AC42" s="141">
        <v>0</v>
      </c>
      <c r="AD42" s="141">
        <f t="shared" si="16"/>
        <v>0</v>
      </c>
      <c r="AE42" s="141">
        <v>0</v>
      </c>
      <c r="AF42" s="141">
        <v>0</v>
      </c>
      <c r="AG42" s="141">
        <f t="shared" si="17"/>
        <v>0</v>
      </c>
      <c r="AH42" s="143"/>
      <c r="AI42" s="143"/>
      <c r="AJ42" s="141">
        <v>0</v>
      </c>
      <c r="AK42" s="141">
        <v>0</v>
      </c>
      <c r="AL42" s="141">
        <f t="shared" si="18"/>
        <v>0</v>
      </c>
      <c r="AM42" s="141">
        <v>0</v>
      </c>
      <c r="AN42" s="141">
        <v>0</v>
      </c>
      <c r="AO42" s="141">
        <f t="shared" si="19"/>
        <v>0</v>
      </c>
      <c r="AP42" s="143"/>
      <c r="AQ42" s="143"/>
      <c r="AR42" s="141">
        <v>0</v>
      </c>
      <c r="AS42" s="141">
        <v>0</v>
      </c>
      <c r="AT42" s="141">
        <f t="shared" si="20"/>
        <v>0</v>
      </c>
      <c r="AU42" s="141">
        <v>0</v>
      </c>
      <c r="AV42" s="141">
        <v>0</v>
      </c>
      <c r="AW42" s="141">
        <f t="shared" si="21"/>
        <v>0</v>
      </c>
      <c r="AX42" s="143"/>
      <c r="AY42" s="143"/>
      <c r="AZ42" s="141">
        <v>0</v>
      </c>
      <c r="BA42" s="141">
        <v>0</v>
      </c>
      <c r="BB42" s="141">
        <f t="shared" si="22"/>
        <v>0</v>
      </c>
      <c r="BC42" s="141">
        <v>0</v>
      </c>
      <c r="BD42" s="141">
        <v>0</v>
      </c>
      <c r="BE42" s="141">
        <f t="shared" si="23"/>
        <v>0</v>
      </c>
    </row>
    <row r="43" spans="1:57" ht="12" customHeight="1">
      <c r="A43" s="142" t="s">
        <v>88</v>
      </c>
      <c r="B43" s="140" t="s">
        <v>360</v>
      </c>
      <c r="C43" s="142" t="s">
        <v>398</v>
      </c>
      <c r="D43" s="141">
        <f t="shared" si="6"/>
        <v>0</v>
      </c>
      <c r="E43" s="141">
        <f t="shared" si="7"/>
        <v>147375</v>
      </c>
      <c r="F43" s="141">
        <f t="shared" si="8"/>
        <v>147375</v>
      </c>
      <c r="G43" s="141">
        <f t="shared" si="9"/>
        <v>1517</v>
      </c>
      <c r="H43" s="141">
        <f t="shared" si="10"/>
        <v>30022</v>
      </c>
      <c r="I43" s="141">
        <f t="shared" si="11"/>
        <v>31539</v>
      </c>
      <c r="J43" s="143" t="s">
        <v>413</v>
      </c>
      <c r="K43" s="143" t="s">
        <v>425</v>
      </c>
      <c r="L43" s="141">
        <v>0</v>
      </c>
      <c r="M43" s="141">
        <v>126667</v>
      </c>
      <c r="N43" s="141">
        <f t="shared" si="12"/>
        <v>126667</v>
      </c>
      <c r="O43" s="141">
        <v>0</v>
      </c>
      <c r="P43" s="141">
        <v>0</v>
      </c>
      <c r="Q43" s="141">
        <f t="shared" si="13"/>
        <v>0</v>
      </c>
      <c r="R43" s="143" t="s">
        <v>415</v>
      </c>
      <c r="S43" s="143" t="s">
        <v>427</v>
      </c>
      <c r="T43" s="141">
        <v>0</v>
      </c>
      <c r="U43" s="141">
        <v>20708</v>
      </c>
      <c r="V43" s="141">
        <f t="shared" si="14"/>
        <v>20708</v>
      </c>
      <c r="W43" s="141">
        <v>0</v>
      </c>
      <c r="X43" s="141">
        <v>0</v>
      </c>
      <c r="Y43" s="141">
        <f t="shared" si="15"/>
        <v>0</v>
      </c>
      <c r="Z43" s="143" t="s">
        <v>406</v>
      </c>
      <c r="AA43" s="141" t="s">
        <v>418</v>
      </c>
      <c r="AB43" s="141">
        <v>0</v>
      </c>
      <c r="AC43" s="141">
        <v>0</v>
      </c>
      <c r="AD43" s="141">
        <f t="shared" si="16"/>
        <v>0</v>
      </c>
      <c r="AE43" s="141">
        <v>1517</v>
      </c>
      <c r="AF43" s="141">
        <v>30022</v>
      </c>
      <c r="AG43" s="141">
        <f t="shared" si="17"/>
        <v>31539</v>
      </c>
      <c r="AH43" s="143"/>
      <c r="AI43" s="143"/>
      <c r="AJ43" s="141">
        <v>0</v>
      </c>
      <c r="AK43" s="141">
        <v>0</v>
      </c>
      <c r="AL43" s="141">
        <f t="shared" si="18"/>
        <v>0</v>
      </c>
      <c r="AM43" s="141">
        <v>0</v>
      </c>
      <c r="AN43" s="141">
        <v>0</v>
      </c>
      <c r="AO43" s="141">
        <f t="shared" si="19"/>
        <v>0</v>
      </c>
      <c r="AP43" s="143"/>
      <c r="AQ43" s="143"/>
      <c r="AR43" s="141">
        <v>0</v>
      </c>
      <c r="AS43" s="141">
        <v>0</v>
      </c>
      <c r="AT43" s="141">
        <f t="shared" si="20"/>
        <v>0</v>
      </c>
      <c r="AU43" s="141">
        <v>0</v>
      </c>
      <c r="AV43" s="141">
        <v>0</v>
      </c>
      <c r="AW43" s="141">
        <f t="shared" si="21"/>
        <v>0</v>
      </c>
      <c r="AX43" s="143"/>
      <c r="AY43" s="143"/>
      <c r="AZ43" s="141">
        <v>0</v>
      </c>
      <c r="BA43" s="141">
        <v>0</v>
      </c>
      <c r="BB43" s="141">
        <f t="shared" si="22"/>
        <v>0</v>
      </c>
      <c r="BC43" s="141">
        <v>0</v>
      </c>
      <c r="BD43" s="141">
        <v>0</v>
      </c>
      <c r="BE43" s="141">
        <f t="shared" si="23"/>
        <v>0</v>
      </c>
    </row>
    <row r="44" spans="1:57" ht="12" customHeight="1">
      <c r="A44" s="142" t="s">
        <v>88</v>
      </c>
      <c r="B44" s="140" t="s">
        <v>361</v>
      </c>
      <c r="C44" s="142" t="s">
        <v>399</v>
      </c>
      <c r="D44" s="141">
        <f t="shared" si="6"/>
        <v>0</v>
      </c>
      <c r="E44" s="141">
        <f t="shared" si="7"/>
        <v>473173</v>
      </c>
      <c r="F44" s="141">
        <f t="shared" si="8"/>
        <v>473173</v>
      </c>
      <c r="G44" s="141">
        <f t="shared" si="9"/>
        <v>0</v>
      </c>
      <c r="H44" s="141">
        <f t="shared" si="10"/>
        <v>0</v>
      </c>
      <c r="I44" s="141">
        <f t="shared" si="11"/>
        <v>0</v>
      </c>
      <c r="J44" s="143" t="s">
        <v>413</v>
      </c>
      <c r="K44" s="143" t="s">
        <v>425</v>
      </c>
      <c r="L44" s="141">
        <v>0</v>
      </c>
      <c r="M44" s="141">
        <v>418196</v>
      </c>
      <c r="N44" s="141">
        <f t="shared" si="12"/>
        <v>418196</v>
      </c>
      <c r="O44" s="141">
        <v>0</v>
      </c>
      <c r="P44" s="141">
        <v>0</v>
      </c>
      <c r="Q44" s="141">
        <f t="shared" si="13"/>
        <v>0</v>
      </c>
      <c r="R44" s="143" t="s">
        <v>415</v>
      </c>
      <c r="S44" s="143" t="s">
        <v>427</v>
      </c>
      <c r="T44" s="141">
        <v>0</v>
      </c>
      <c r="U44" s="141">
        <v>54977</v>
      </c>
      <c r="V44" s="141">
        <f t="shared" si="14"/>
        <v>54977</v>
      </c>
      <c r="W44" s="141">
        <v>0</v>
      </c>
      <c r="X44" s="141">
        <v>0</v>
      </c>
      <c r="Y44" s="141">
        <f t="shared" si="15"/>
        <v>0</v>
      </c>
      <c r="Z44" s="143"/>
      <c r="AA44" s="141"/>
      <c r="AB44" s="141">
        <v>0</v>
      </c>
      <c r="AC44" s="141">
        <v>0</v>
      </c>
      <c r="AD44" s="141">
        <f t="shared" si="16"/>
        <v>0</v>
      </c>
      <c r="AE44" s="141">
        <v>0</v>
      </c>
      <c r="AF44" s="141">
        <v>0</v>
      </c>
      <c r="AG44" s="141">
        <f t="shared" si="17"/>
        <v>0</v>
      </c>
      <c r="AH44" s="143"/>
      <c r="AI44" s="143"/>
      <c r="AJ44" s="141">
        <v>0</v>
      </c>
      <c r="AK44" s="141">
        <v>0</v>
      </c>
      <c r="AL44" s="141">
        <f t="shared" si="18"/>
        <v>0</v>
      </c>
      <c r="AM44" s="141">
        <v>0</v>
      </c>
      <c r="AN44" s="141">
        <v>0</v>
      </c>
      <c r="AO44" s="141">
        <f t="shared" si="19"/>
        <v>0</v>
      </c>
      <c r="AP44" s="143"/>
      <c r="AQ44" s="143"/>
      <c r="AR44" s="141">
        <v>0</v>
      </c>
      <c r="AS44" s="141">
        <v>0</v>
      </c>
      <c r="AT44" s="141">
        <f t="shared" si="20"/>
        <v>0</v>
      </c>
      <c r="AU44" s="141">
        <v>0</v>
      </c>
      <c r="AV44" s="141">
        <v>0</v>
      </c>
      <c r="AW44" s="141">
        <f t="shared" si="21"/>
        <v>0</v>
      </c>
      <c r="AX44" s="143"/>
      <c r="AY44" s="143"/>
      <c r="AZ44" s="141">
        <v>0</v>
      </c>
      <c r="BA44" s="141">
        <v>0</v>
      </c>
      <c r="BB44" s="141">
        <f t="shared" si="22"/>
        <v>0</v>
      </c>
      <c r="BC44" s="141">
        <v>0</v>
      </c>
      <c r="BD44" s="141">
        <v>0</v>
      </c>
      <c r="BE44" s="141">
        <f t="shared" si="23"/>
        <v>0</v>
      </c>
    </row>
    <row r="45" spans="1:57" ht="12" customHeight="1">
      <c r="A45" s="142" t="s">
        <v>88</v>
      </c>
      <c r="B45" s="140" t="s">
        <v>362</v>
      </c>
      <c r="C45" s="142" t="s">
        <v>400</v>
      </c>
      <c r="D45" s="141">
        <f t="shared" si="6"/>
        <v>0</v>
      </c>
      <c r="E45" s="141">
        <f t="shared" si="7"/>
        <v>192803</v>
      </c>
      <c r="F45" s="141">
        <f t="shared" si="8"/>
        <v>192803</v>
      </c>
      <c r="G45" s="141">
        <f t="shared" si="9"/>
        <v>0</v>
      </c>
      <c r="H45" s="141">
        <f t="shared" si="10"/>
        <v>0</v>
      </c>
      <c r="I45" s="141">
        <f t="shared" si="11"/>
        <v>0</v>
      </c>
      <c r="J45" s="143" t="s">
        <v>413</v>
      </c>
      <c r="K45" s="143" t="s">
        <v>425</v>
      </c>
      <c r="L45" s="141">
        <v>0</v>
      </c>
      <c r="M45" s="141">
        <v>164728</v>
      </c>
      <c r="N45" s="141">
        <f t="shared" si="12"/>
        <v>164728</v>
      </c>
      <c r="O45" s="141">
        <v>0</v>
      </c>
      <c r="P45" s="141">
        <v>0</v>
      </c>
      <c r="Q45" s="141">
        <f t="shared" si="13"/>
        <v>0</v>
      </c>
      <c r="R45" s="143" t="s">
        <v>415</v>
      </c>
      <c r="S45" s="143" t="s">
        <v>427</v>
      </c>
      <c r="T45" s="141">
        <v>0</v>
      </c>
      <c r="U45" s="141">
        <v>28075</v>
      </c>
      <c r="V45" s="141">
        <f t="shared" si="14"/>
        <v>28075</v>
      </c>
      <c r="W45" s="141">
        <v>0</v>
      </c>
      <c r="X45" s="141">
        <v>0</v>
      </c>
      <c r="Y45" s="141">
        <f t="shared" si="15"/>
        <v>0</v>
      </c>
      <c r="Z45" s="143"/>
      <c r="AA45" s="141"/>
      <c r="AB45" s="141">
        <v>0</v>
      </c>
      <c r="AC45" s="141">
        <v>0</v>
      </c>
      <c r="AD45" s="141">
        <f t="shared" si="16"/>
        <v>0</v>
      </c>
      <c r="AE45" s="141">
        <v>0</v>
      </c>
      <c r="AF45" s="141">
        <v>0</v>
      </c>
      <c r="AG45" s="141">
        <f t="shared" si="17"/>
        <v>0</v>
      </c>
      <c r="AH45" s="143"/>
      <c r="AI45" s="143"/>
      <c r="AJ45" s="141">
        <v>0</v>
      </c>
      <c r="AK45" s="141">
        <v>0</v>
      </c>
      <c r="AL45" s="141">
        <f t="shared" si="18"/>
        <v>0</v>
      </c>
      <c r="AM45" s="141">
        <v>0</v>
      </c>
      <c r="AN45" s="141">
        <v>0</v>
      </c>
      <c r="AO45" s="141">
        <f t="shared" si="19"/>
        <v>0</v>
      </c>
      <c r="AP45" s="143"/>
      <c r="AQ45" s="143"/>
      <c r="AR45" s="141">
        <v>0</v>
      </c>
      <c r="AS45" s="141">
        <v>0</v>
      </c>
      <c r="AT45" s="141">
        <f t="shared" si="20"/>
        <v>0</v>
      </c>
      <c r="AU45" s="141">
        <v>0</v>
      </c>
      <c r="AV45" s="141">
        <v>0</v>
      </c>
      <c r="AW45" s="141">
        <f t="shared" si="21"/>
        <v>0</v>
      </c>
      <c r="AX45" s="143"/>
      <c r="AY45" s="143"/>
      <c r="AZ45" s="141">
        <v>0</v>
      </c>
      <c r="BA45" s="141">
        <v>0</v>
      </c>
      <c r="BB45" s="141">
        <f t="shared" si="22"/>
        <v>0</v>
      </c>
      <c r="BC45" s="141">
        <v>0</v>
      </c>
      <c r="BD45" s="141">
        <v>0</v>
      </c>
      <c r="BE45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437</v>
      </c>
      <c r="B7" s="140" t="s">
        <v>435</v>
      </c>
      <c r="C7" s="139" t="s">
        <v>436</v>
      </c>
      <c r="D7" s="141">
        <f>SUM(D8:D19)</f>
        <v>2607341</v>
      </c>
      <c r="E7" s="141">
        <f>SUM(E8:E19)</f>
        <v>1259957</v>
      </c>
      <c r="F7" s="144"/>
      <c r="G7" s="143" t="s">
        <v>433</v>
      </c>
      <c r="H7" s="141">
        <f>SUM(H8:H19)</f>
        <v>1322930</v>
      </c>
      <c r="I7" s="141">
        <f>SUM(I8:I19)</f>
        <v>849554</v>
      </c>
      <c r="J7" s="144"/>
      <c r="K7" s="143" t="s">
        <v>433</v>
      </c>
      <c r="L7" s="141">
        <f>SUM(L8:L19)</f>
        <v>908053</v>
      </c>
      <c r="M7" s="141">
        <f>SUM(M8:M19)</f>
        <v>281242</v>
      </c>
      <c r="N7" s="144"/>
      <c r="O7" s="143" t="s">
        <v>433</v>
      </c>
      <c r="P7" s="141">
        <f>SUM(P8:P19)</f>
        <v>348283</v>
      </c>
      <c r="Q7" s="141">
        <f>SUM(Q8:Q19)</f>
        <v>88774</v>
      </c>
      <c r="R7" s="144"/>
      <c r="S7" s="143" t="s">
        <v>433</v>
      </c>
      <c r="T7" s="141">
        <f>SUM(T8:T19)</f>
        <v>28075</v>
      </c>
      <c r="U7" s="141">
        <f>SUM(U8:U19)</f>
        <v>40387</v>
      </c>
      <c r="V7" s="144"/>
      <c r="W7" s="143" t="s">
        <v>433</v>
      </c>
      <c r="X7" s="141">
        <f>SUM(X8:X19)</f>
        <v>0</v>
      </c>
      <c r="Y7" s="141">
        <f>SUM(Y8:Y19)</f>
        <v>0</v>
      </c>
      <c r="Z7" s="144"/>
      <c r="AA7" s="143" t="s">
        <v>433</v>
      </c>
      <c r="AB7" s="141">
        <f>SUM(AB8:AB19)</f>
        <v>0</v>
      </c>
      <c r="AC7" s="141">
        <f>SUM(AC8:AC19)</f>
        <v>0</v>
      </c>
      <c r="AD7" s="144"/>
      <c r="AE7" s="143" t="s">
        <v>433</v>
      </c>
      <c r="AF7" s="141">
        <f>SUM(AF8:AF19)</f>
        <v>0</v>
      </c>
      <c r="AG7" s="141">
        <f>SUM(AG8:AG19)</f>
        <v>0</v>
      </c>
      <c r="AH7" s="144"/>
      <c r="AI7" s="143" t="s">
        <v>433</v>
      </c>
      <c r="AJ7" s="141">
        <f>SUM(AJ8:AJ19)</f>
        <v>0</v>
      </c>
      <c r="AK7" s="141">
        <f>SUM(AK8:AK19)</f>
        <v>0</v>
      </c>
      <c r="AL7" s="144"/>
      <c r="AM7" s="143" t="s">
        <v>433</v>
      </c>
      <c r="AN7" s="141">
        <f>SUM(AN8:AN19)</f>
        <v>0</v>
      </c>
      <c r="AO7" s="141">
        <f>SUM(AO8:AO19)</f>
        <v>0</v>
      </c>
      <c r="AP7" s="144"/>
      <c r="AQ7" s="143" t="s">
        <v>433</v>
      </c>
      <c r="AR7" s="141">
        <f>SUM(AR8:AR19)</f>
        <v>0</v>
      </c>
      <c r="AS7" s="141">
        <f>SUM(AS8:AS19)</f>
        <v>0</v>
      </c>
      <c r="AT7" s="144"/>
      <c r="AU7" s="143" t="s">
        <v>433</v>
      </c>
      <c r="AV7" s="141">
        <f>SUM(AV8:AV19)</f>
        <v>0</v>
      </c>
      <c r="AW7" s="141">
        <f>SUM(AW8:AW19)</f>
        <v>0</v>
      </c>
      <c r="AX7" s="144"/>
      <c r="AY7" s="143" t="s">
        <v>433</v>
      </c>
      <c r="AZ7" s="141">
        <f>SUM(AZ8:AZ19)</f>
        <v>0</v>
      </c>
      <c r="BA7" s="141">
        <f>SUM(BA8:BA19)</f>
        <v>0</v>
      </c>
      <c r="BB7" s="144"/>
      <c r="BC7" s="143" t="s">
        <v>433</v>
      </c>
      <c r="BD7" s="141">
        <f>SUM(BD8:BD19)</f>
        <v>0</v>
      </c>
      <c r="BE7" s="141">
        <f>SUM(BE8:BE19)</f>
        <v>0</v>
      </c>
      <c r="BF7" s="144"/>
      <c r="BG7" s="143" t="s">
        <v>433</v>
      </c>
      <c r="BH7" s="141">
        <f>SUM(BH8:BH19)</f>
        <v>0</v>
      </c>
      <c r="BI7" s="141">
        <f>SUM(BI8:BI19)</f>
        <v>0</v>
      </c>
      <c r="BJ7" s="144"/>
      <c r="BK7" s="143" t="s">
        <v>433</v>
      </c>
      <c r="BL7" s="141">
        <f>SUM(BL8:BL19)</f>
        <v>0</v>
      </c>
      <c r="BM7" s="141">
        <f>SUM(BM8:BM19)</f>
        <v>0</v>
      </c>
      <c r="BN7" s="144"/>
      <c r="BO7" s="143" t="s">
        <v>433</v>
      </c>
      <c r="BP7" s="141">
        <f>SUM(BP8:BP19)</f>
        <v>0</v>
      </c>
      <c r="BQ7" s="141">
        <f>SUM(BQ8:BQ19)</f>
        <v>0</v>
      </c>
      <c r="BR7" s="144"/>
      <c r="BS7" s="143" t="s">
        <v>433</v>
      </c>
      <c r="BT7" s="141">
        <f>SUM(BT8:BT19)</f>
        <v>0</v>
      </c>
      <c r="BU7" s="141">
        <f>SUM(BU8:BU19)</f>
        <v>0</v>
      </c>
      <c r="BV7" s="144"/>
      <c r="BW7" s="143" t="s">
        <v>433</v>
      </c>
      <c r="BX7" s="141">
        <f>SUM(BX8:BX19)</f>
        <v>0</v>
      </c>
      <c r="BY7" s="141">
        <f>SUM(BY8:BY19)</f>
        <v>0</v>
      </c>
      <c r="BZ7" s="144"/>
      <c r="CA7" s="143" t="s">
        <v>433</v>
      </c>
      <c r="CB7" s="141">
        <f>SUM(CB8:CB19)</f>
        <v>0</v>
      </c>
      <c r="CC7" s="141">
        <f>SUM(CC8:CC19)</f>
        <v>0</v>
      </c>
      <c r="CD7" s="144"/>
      <c r="CE7" s="143" t="s">
        <v>433</v>
      </c>
      <c r="CF7" s="141">
        <f>SUM(CF8:CF19)</f>
        <v>0</v>
      </c>
      <c r="CG7" s="141">
        <f>SUM(CG8:CG19)</f>
        <v>0</v>
      </c>
      <c r="CH7" s="144"/>
      <c r="CI7" s="143" t="s">
        <v>433</v>
      </c>
      <c r="CJ7" s="141">
        <f>SUM(CJ8:CJ19)</f>
        <v>0</v>
      </c>
      <c r="CK7" s="141">
        <f>SUM(CK8:CK19)</f>
        <v>0</v>
      </c>
      <c r="CL7" s="144"/>
      <c r="CM7" s="143" t="s">
        <v>433</v>
      </c>
      <c r="CN7" s="141">
        <f>SUM(CN8:CN19)</f>
        <v>0</v>
      </c>
      <c r="CO7" s="141">
        <f>SUM(CO8:CO19)</f>
        <v>0</v>
      </c>
      <c r="CP7" s="144"/>
      <c r="CQ7" s="143" t="s">
        <v>433</v>
      </c>
      <c r="CR7" s="141">
        <f>SUM(CR8:CR19)</f>
        <v>0</v>
      </c>
      <c r="CS7" s="141">
        <f>SUM(CS8:CS19)</f>
        <v>0</v>
      </c>
      <c r="CT7" s="144"/>
      <c r="CU7" s="143" t="s">
        <v>433</v>
      </c>
      <c r="CV7" s="141">
        <f>SUM(CV8:CV19)</f>
        <v>0</v>
      </c>
      <c r="CW7" s="141">
        <f>SUM(CW8:CW19)</f>
        <v>0</v>
      </c>
      <c r="CX7" s="144"/>
      <c r="CY7" s="143" t="s">
        <v>433</v>
      </c>
      <c r="CZ7" s="141">
        <f>SUM(CZ8:CZ19)</f>
        <v>0</v>
      </c>
      <c r="DA7" s="141">
        <f>SUM(DA8:DA19)</f>
        <v>0</v>
      </c>
      <c r="DB7" s="144"/>
      <c r="DC7" s="143" t="s">
        <v>433</v>
      </c>
      <c r="DD7" s="141">
        <f>SUM(DD8:DD19)</f>
        <v>0</v>
      </c>
      <c r="DE7" s="141">
        <f>SUM(DE8:DE19)</f>
        <v>0</v>
      </c>
      <c r="DF7" s="144"/>
      <c r="DG7" s="143" t="s">
        <v>433</v>
      </c>
      <c r="DH7" s="141">
        <f>SUM(DH8:DH19)</f>
        <v>0</v>
      </c>
      <c r="DI7" s="141">
        <f>SUM(DI8:DI19)</f>
        <v>0</v>
      </c>
      <c r="DJ7" s="144"/>
      <c r="DK7" s="143" t="s">
        <v>433</v>
      </c>
      <c r="DL7" s="141">
        <f>SUM(DL8:DL19)</f>
        <v>0</v>
      </c>
      <c r="DM7" s="141">
        <f>SUM(DM8:DM19)</f>
        <v>0</v>
      </c>
      <c r="DN7" s="144"/>
      <c r="DO7" s="143" t="s">
        <v>433</v>
      </c>
      <c r="DP7" s="141">
        <f>SUM(DP8:DP19)</f>
        <v>0</v>
      </c>
      <c r="DQ7" s="141">
        <f>SUM(DQ8:DQ19)</f>
        <v>0</v>
      </c>
      <c r="DR7" s="144"/>
      <c r="DS7" s="143" t="s">
        <v>433</v>
      </c>
      <c r="DT7" s="141">
        <f>SUM(DT8:DT19)</f>
        <v>0</v>
      </c>
      <c r="DU7" s="141">
        <f>SUM(DU8:DU19)</f>
        <v>0</v>
      </c>
    </row>
    <row r="8" spans="1:125" ht="12" customHeight="1">
      <c r="A8" s="142" t="s">
        <v>88</v>
      </c>
      <c r="B8" s="140" t="s">
        <v>404</v>
      </c>
      <c r="C8" s="142" t="s">
        <v>416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219838</v>
      </c>
      <c r="F8" s="145">
        <v>10210</v>
      </c>
      <c r="G8" s="143" t="s">
        <v>372</v>
      </c>
      <c r="H8" s="141">
        <v>0</v>
      </c>
      <c r="I8" s="141">
        <v>184387</v>
      </c>
      <c r="J8" s="145">
        <v>10384</v>
      </c>
      <c r="K8" s="143" t="s">
        <v>383</v>
      </c>
      <c r="L8" s="141">
        <v>0</v>
      </c>
      <c r="M8" s="141">
        <v>35451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88</v>
      </c>
      <c r="B9" s="140" t="s">
        <v>405</v>
      </c>
      <c r="C9" s="142" t="s">
        <v>417</v>
      </c>
      <c r="D9" s="141">
        <f aca="true" t="shared" si="0" ref="D9:D19">SUM(H9,L9,P9,T9,X9,AB9,AF9,AJ9,AN9,AR9,AV9,AZ9,BD9,BH9,BL9,BP9,BT9,BX9,CB9,CF9,CJ9,CN9,CR9,CV9,CZ9,DD9,DH9,DL9,DP9,DT9)</f>
        <v>111840</v>
      </c>
      <c r="E9" s="141">
        <f aca="true" t="shared" si="1" ref="E9:E19">SUM(I9,M9,Q9,U9,Y9,AC9,AG9,AK9,AO9,AS9,AW9,BA9,BE9,BI9,BM9,BQ9,BU9,BY9,CC9,CG9,CK9,CO9,CS9,CW9,DA9,DE9,DI9,DM9,DQ9,DU9)</f>
        <v>89495</v>
      </c>
      <c r="F9" s="145">
        <v>10382</v>
      </c>
      <c r="G9" s="143" t="s">
        <v>381</v>
      </c>
      <c r="H9" s="141">
        <v>87783</v>
      </c>
      <c r="I9" s="141">
        <v>70244</v>
      </c>
      <c r="J9" s="145">
        <v>10383</v>
      </c>
      <c r="K9" s="143" t="s">
        <v>382</v>
      </c>
      <c r="L9" s="141">
        <v>24057</v>
      </c>
      <c r="M9" s="141">
        <v>19251</v>
      </c>
      <c r="N9" s="145"/>
      <c r="O9" s="143"/>
      <c r="P9" s="141">
        <v>0</v>
      </c>
      <c r="Q9" s="141">
        <v>0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88</v>
      </c>
      <c r="B10" s="140" t="s">
        <v>406</v>
      </c>
      <c r="C10" s="142" t="s">
        <v>418</v>
      </c>
      <c r="D10" s="141">
        <f t="shared" si="0"/>
        <v>0</v>
      </c>
      <c r="E10" s="141">
        <f t="shared" si="1"/>
        <v>214241</v>
      </c>
      <c r="F10" s="145">
        <v>10207</v>
      </c>
      <c r="G10" s="143" t="s">
        <v>369</v>
      </c>
      <c r="H10" s="141">
        <v>0</v>
      </c>
      <c r="I10" s="141">
        <v>120789</v>
      </c>
      <c r="J10" s="145">
        <v>10521</v>
      </c>
      <c r="K10" s="143" t="s">
        <v>396</v>
      </c>
      <c r="L10" s="141">
        <v>0</v>
      </c>
      <c r="M10" s="141">
        <v>36247</v>
      </c>
      <c r="N10" s="145">
        <v>10522</v>
      </c>
      <c r="O10" s="143" t="s">
        <v>397</v>
      </c>
      <c r="P10" s="141">
        <v>0</v>
      </c>
      <c r="Q10" s="141">
        <v>25666</v>
      </c>
      <c r="R10" s="145">
        <v>10523</v>
      </c>
      <c r="S10" s="143" t="s">
        <v>398</v>
      </c>
      <c r="T10" s="141">
        <v>0</v>
      </c>
      <c r="U10" s="141">
        <v>31539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88</v>
      </c>
      <c r="B11" s="140" t="s">
        <v>407</v>
      </c>
      <c r="C11" s="142" t="s">
        <v>419</v>
      </c>
      <c r="D11" s="141">
        <f t="shared" si="0"/>
        <v>269653</v>
      </c>
      <c r="E11" s="141">
        <f t="shared" si="1"/>
        <v>110296</v>
      </c>
      <c r="F11" s="145">
        <v>10421</v>
      </c>
      <c r="G11" s="143" t="s">
        <v>384</v>
      </c>
      <c r="H11" s="141">
        <v>146168</v>
      </c>
      <c r="I11" s="141">
        <v>62177</v>
      </c>
      <c r="J11" s="145">
        <v>10429</v>
      </c>
      <c r="K11" s="143" t="s">
        <v>390</v>
      </c>
      <c r="L11" s="141">
        <v>95637</v>
      </c>
      <c r="M11" s="141">
        <v>37190</v>
      </c>
      <c r="N11" s="145">
        <v>10428</v>
      </c>
      <c r="O11" s="143" t="s">
        <v>389</v>
      </c>
      <c r="P11" s="141">
        <v>27848</v>
      </c>
      <c r="Q11" s="141">
        <v>10929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88</v>
      </c>
      <c r="B12" s="140" t="s">
        <v>408</v>
      </c>
      <c r="C12" s="142" t="s">
        <v>420</v>
      </c>
      <c r="D12" s="141">
        <f t="shared" si="0"/>
        <v>0</v>
      </c>
      <c r="E12" s="141">
        <f t="shared" si="1"/>
        <v>109489</v>
      </c>
      <c r="F12" s="145">
        <v>10424</v>
      </c>
      <c r="G12" s="143" t="s">
        <v>385</v>
      </c>
      <c r="H12" s="141">
        <v>0</v>
      </c>
      <c r="I12" s="141">
        <v>36235</v>
      </c>
      <c r="J12" s="145">
        <v>10425</v>
      </c>
      <c r="K12" s="143" t="s">
        <v>386</v>
      </c>
      <c r="L12" s="141">
        <v>0</v>
      </c>
      <c r="M12" s="141">
        <v>44367</v>
      </c>
      <c r="N12" s="145">
        <v>10426</v>
      </c>
      <c r="O12" s="143" t="s">
        <v>387</v>
      </c>
      <c r="P12" s="141">
        <v>0</v>
      </c>
      <c r="Q12" s="141">
        <v>20039</v>
      </c>
      <c r="R12" s="145">
        <v>10427</v>
      </c>
      <c r="S12" s="143" t="s">
        <v>388</v>
      </c>
      <c r="T12" s="141">
        <v>0</v>
      </c>
      <c r="U12" s="141">
        <v>8848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88</v>
      </c>
      <c r="B13" s="140" t="s">
        <v>409</v>
      </c>
      <c r="C13" s="142" t="s">
        <v>421</v>
      </c>
      <c r="D13" s="141">
        <f t="shared" si="0"/>
        <v>264274</v>
      </c>
      <c r="E13" s="141">
        <f t="shared" si="1"/>
        <v>0</v>
      </c>
      <c r="F13" s="145">
        <v>10424</v>
      </c>
      <c r="G13" s="143" t="s">
        <v>385</v>
      </c>
      <c r="H13" s="141">
        <v>88511</v>
      </c>
      <c r="I13" s="141">
        <v>0</v>
      </c>
      <c r="J13" s="145">
        <v>10425</v>
      </c>
      <c r="K13" s="143" t="s">
        <v>386</v>
      </c>
      <c r="L13" s="141">
        <v>155601</v>
      </c>
      <c r="M13" s="141">
        <v>0</v>
      </c>
      <c r="N13" s="145">
        <v>10427</v>
      </c>
      <c r="O13" s="143" t="s">
        <v>388</v>
      </c>
      <c r="P13" s="141">
        <v>20162</v>
      </c>
      <c r="Q13" s="141">
        <v>0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88</v>
      </c>
      <c r="B14" s="140" t="s">
        <v>410</v>
      </c>
      <c r="C14" s="142" t="s">
        <v>422</v>
      </c>
      <c r="D14" s="141">
        <f t="shared" si="0"/>
        <v>519329</v>
      </c>
      <c r="E14" s="141">
        <f t="shared" si="1"/>
        <v>129477</v>
      </c>
      <c r="F14" s="145">
        <v>10208</v>
      </c>
      <c r="G14" s="143" t="s">
        <v>370</v>
      </c>
      <c r="H14" s="141">
        <v>360789</v>
      </c>
      <c r="I14" s="141">
        <v>95656</v>
      </c>
      <c r="J14" s="145">
        <v>10345</v>
      </c>
      <c r="K14" s="143" t="s">
        <v>377</v>
      </c>
      <c r="L14" s="141">
        <v>94876</v>
      </c>
      <c r="M14" s="141">
        <v>16441</v>
      </c>
      <c r="N14" s="145">
        <v>10344</v>
      </c>
      <c r="O14" s="143" t="s">
        <v>376</v>
      </c>
      <c r="P14" s="141">
        <v>63664</v>
      </c>
      <c r="Q14" s="141">
        <v>17380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88</v>
      </c>
      <c r="B15" s="140" t="s">
        <v>411</v>
      </c>
      <c r="C15" s="142" t="s">
        <v>423</v>
      </c>
      <c r="D15" s="141">
        <f t="shared" si="0"/>
        <v>168806</v>
      </c>
      <c r="E15" s="141">
        <f t="shared" si="1"/>
        <v>113075</v>
      </c>
      <c r="F15" s="145">
        <v>10206</v>
      </c>
      <c r="G15" s="143" t="s">
        <v>368</v>
      </c>
      <c r="H15" s="141">
        <v>141010</v>
      </c>
      <c r="I15" s="141">
        <v>89253</v>
      </c>
      <c r="J15" s="145">
        <v>10444</v>
      </c>
      <c r="K15" s="143" t="s">
        <v>392</v>
      </c>
      <c r="L15" s="141">
        <v>10892</v>
      </c>
      <c r="M15" s="141">
        <v>9062</v>
      </c>
      <c r="N15" s="145">
        <v>10448</v>
      </c>
      <c r="O15" s="143" t="s">
        <v>393</v>
      </c>
      <c r="P15" s="141">
        <v>16904</v>
      </c>
      <c r="Q15" s="141">
        <v>14760</v>
      </c>
      <c r="R15" s="145"/>
      <c r="S15" s="143"/>
      <c r="T15" s="141">
        <v>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88</v>
      </c>
      <c r="B16" s="140" t="s">
        <v>412</v>
      </c>
      <c r="C16" s="142" t="s">
        <v>424</v>
      </c>
      <c r="D16" s="141">
        <f t="shared" si="0"/>
        <v>50122</v>
      </c>
      <c r="E16" s="141">
        <f t="shared" si="1"/>
        <v>210954</v>
      </c>
      <c r="F16" s="145">
        <v>10209</v>
      </c>
      <c r="G16" s="143" t="s">
        <v>371</v>
      </c>
      <c r="H16" s="141">
        <v>35643</v>
      </c>
      <c r="I16" s="141">
        <v>159267</v>
      </c>
      <c r="J16" s="145">
        <v>10363</v>
      </c>
      <c r="K16" s="143" t="s">
        <v>378</v>
      </c>
      <c r="L16" s="141">
        <v>14479</v>
      </c>
      <c r="M16" s="141">
        <v>51687</v>
      </c>
      <c r="N16" s="145"/>
      <c r="O16" s="143"/>
      <c r="P16" s="141">
        <v>0</v>
      </c>
      <c r="Q16" s="141">
        <v>0</v>
      </c>
      <c r="R16" s="145"/>
      <c r="S16" s="143"/>
      <c r="T16" s="141">
        <v>0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88</v>
      </c>
      <c r="B17" s="140" t="s">
        <v>413</v>
      </c>
      <c r="C17" s="142" t="s">
        <v>425</v>
      </c>
      <c r="D17" s="141">
        <f t="shared" si="0"/>
        <v>709591</v>
      </c>
      <c r="E17" s="141">
        <f t="shared" si="1"/>
        <v>0</v>
      </c>
      <c r="F17" s="145">
        <v>10523</v>
      </c>
      <c r="G17" s="143" t="s">
        <v>398</v>
      </c>
      <c r="H17" s="141">
        <v>126667</v>
      </c>
      <c r="I17" s="141">
        <v>0</v>
      </c>
      <c r="J17" s="145">
        <v>10524</v>
      </c>
      <c r="K17" s="143" t="s">
        <v>399</v>
      </c>
      <c r="L17" s="141">
        <v>418196</v>
      </c>
      <c r="M17" s="141">
        <v>0</v>
      </c>
      <c r="N17" s="145">
        <v>10525</v>
      </c>
      <c r="O17" s="143" t="s">
        <v>400</v>
      </c>
      <c r="P17" s="141">
        <v>164728</v>
      </c>
      <c r="Q17" s="141">
        <v>0</v>
      </c>
      <c r="R17" s="145"/>
      <c r="S17" s="143"/>
      <c r="T17" s="141">
        <v>0</v>
      </c>
      <c r="U17" s="141">
        <v>0</v>
      </c>
      <c r="V17" s="145"/>
      <c r="W17" s="143"/>
      <c r="X17" s="141">
        <v>0</v>
      </c>
      <c r="Y17" s="141">
        <v>0</v>
      </c>
      <c r="Z17" s="145"/>
      <c r="AA17" s="143"/>
      <c r="AB17" s="141">
        <v>0</v>
      </c>
      <c r="AC17" s="141">
        <v>0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88</v>
      </c>
      <c r="B18" s="140" t="s">
        <v>414</v>
      </c>
      <c r="C18" s="142" t="s">
        <v>426</v>
      </c>
      <c r="D18" s="141">
        <f t="shared" si="0"/>
        <v>147214</v>
      </c>
      <c r="E18" s="141">
        <f t="shared" si="1"/>
        <v>63092</v>
      </c>
      <c r="F18" s="145">
        <v>10206</v>
      </c>
      <c r="G18" s="143" t="s">
        <v>368</v>
      </c>
      <c r="H18" s="141">
        <v>73607</v>
      </c>
      <c r="I18" s="141">
        <v>31546</v>
      </c>
      <c r="J18" s="145">
        <v>10443</v>
      </c>
      <c r="K18" s="143" t="s">
        <v>391</v>
      </c>
      <c r="L18" s="141">
        <v>73607</v>
      </c>
      <c r="M18" s="141">
        <v>31546</v>
      </c>
      <c r="N18" s="145"/>
      <c r="O18" s="143"/>
      <c r="P18" s="141">
        <v>0</v>
      </c>
      <c r="Q18" s="141">
        <v>0</v>
      </c>
      <c r="R18" s="145"/>
      <c r="S18" s="143"/>
      <c r="T18" s="141">
        <v>0</v>
      </c>
      <c r="U18" s="141">
        <v>0</v>
      </c>
      <c r="V18" s="145"/>
      <c r="W18" s="143"/>
      <c r="X18" s="141">
        <v>0</v>
      </c>
      <c r="Y18" s="141">
        <v>0</v>
      </c>
      <c r="Z18" s="145"/>
      <c r="AA18" s="143"/>
      <c r="AB18" s="141">
        <v>0</v>
      </c>
      <c r="AC18" s="141">
        <v>0</v>
      </c>
      <c r="AD18" s="145"/>
      <c r="AE18" s="143"/>
      <c r="AF18" s="141">
        <v>0</v>
      </c>
      <c r="AG18" s="141">
        <v>0</v>
      </c>
      <c r="AH18" s="145"/>
      <c r="AI18" s="143"/>
      <c r="AJ18" s="141">
        <v>0</v>
      </c>
      <c r="AK18" s="141">
        <v>0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  <row r="19" spans="1:125" ht="12" customHeight="1">
      <c r="A19" s="142" t="s">
        <v>88</v>
      </c>
      <c r="B19" s="140" t="s">
        <v>415</v>
      </c>
      <c r="C19" s="142" t="s">
        <v>427</v>
      </c>
      <c r="D19" s="141">
        <f t="shared" si="0"/>
        <v>366512</v>
      </c>
      <c r="E19" s="141">
        <f t="shared" si="1"/>
        <v>0</v>
      </c>
      <c r="F19" s="145">
        <v>10205</v>
      </c>
      <c r="G19" s="143" t="s">
        <v>367</v>
      </c>
      <c r="H19" s="141">
        <v>262752</v>
      </c>
      <c r="I19" s="141">
        <v>0</v>
      </c>
      <c r="J19" s="145">
        <v>10523</v>
      </c>
      <c r="K19" s="143" t="s">
        <v>398</v>
      </c>
      <c r="L19" s="141">
        <v>20708</v>
      </c>
      <c r="M19" s="141">
        <v>0</v>
      </c>
      <c r="N19" s="145">
        <v>10524</v>
      </c>
      <c r="O19" s="143" t="s">
        <v>399</v>
      </c>
      <c r="P19" s="141">
        <v>54977</v>
      </c>
      <c r="Q19" s="141">
        <v>0</v>
      </c>
      <c r="R19" s="145">
        <v>10525</v>
      </c>
      <c r="S19" s="143" t="s">
        <v>400</v>
      </c>
      <c r="T19" s="141">
        <v>28075</v>
      </c>
      <c r="U19" s="141">
        <v>0</v>
      </c>
      <c r="V19" s="145"/>
      <c r="W19" s="143"/>
      <c r="X19" s="141">
        <v>0</v>
      </c>
      <c r="Y19" s="141">
        <v>0</v>
      </c>
      <c r="Z19" s="145"/>
      <c r="AA19" s="143"/>
      <c r="AB19" s="141">
        <v>0</v>
      </c>
      <c r="AC19" s="141">
        <v>0</v>
      </c>
      <c r="AD19" s="145"/>
      <c r="AE19" s="143"/>
      <c r="AF19" s="141">
        <v>0</v>
      </c>
      <c r="AG19" s="141">
        <v>0</v>
      </c>
      <c r="AH19" s="145"/>
      <c r="AI19" s="143"/>
      <c r="AJ19" s="141">
        <v>0</v>
      </c>
      <c r="AK19" s="141">
        <v>0</v>
      </c>
      <c r="AL19" s="145"/>
      <c r="AM19" s="143"/>
      <c r="AN19" s="141">
        <v>0</v>
      </c>
      <c r="AO19" s="141">
        <v>0</v>
      </c>
      <c r="AP19" s="145"/>
      <c r="AQ19" s="143"/>
      <c r="AR19" s="141">
        <v>0</v>
      </c>
      <c r="AS19" s="141">
        <v>0</v>
      </c>
      <c r="AT19" s="145"/>
      <c r="AU19" s="143"/>
      <c r="AV19" s="141">
        <v>0</v>
      </c>
      <c r="AW19" s="141">
        <v>0</v>
      </c>
      <c r="AX19" s="145"/>
      <c r="AY19" s="143"/>
      <c r="AZ19" s="141">
        <v>0</v>
      </c>
      <c r="BA19" s="141">
        <v>0</v>
      </c>
      <c r="BB19" s="145"/>
      <c r="BC19" s="143"/>
      <c r="BD19" s="141">
        <v>0</v>
      </c>
      <c r="BE19" s="141">
        <v>0</v>
      </c>
      <c r="BF19" s="145"/>
      <c r="BG19" s="143"/>
      <c r="BH19" s="141">
        <v>0</v>
      </c>
      <c r="BI19" s="141">
        <v>0</v>
      </c>
      <c r="BJ19" s="145"/>
      <c r="BK19" s="143"/>
      <c r="BL19" s="141">
        <v>0</v>
      </c>
      <c r="BM19" s="141">
        <v>0</v>
      </c>
      <c r="BN19" s="145"/>
      <c r="BO19" s="143"/>
      <c r="BP19" s="141">
        <v>0</v>
      </c>
      <c r="BQ19" s="141">
        <v>0</v>
      </c>
      <c r="BR19" s="145"/>
      <c r="BS19" s="143"/>
      <c r="BT19" s="141">
        <v>0</v>
      </c>
      <c r="BU19" s="141">
        <v>0</v>
      </c>
      <c r="BV19" s="145"/>
      <c r="BW19" s="143"/>
      <c r="BX19" s="141">
        <v>0</v>
      </c>
      <c r="BY19" s="141">
        <v>0</v>
      </c>
      <c r="BZ19" s="145"/>
      <c r="CA19" s="143"/>
      <c r="CB19" s="141">
        <v>0</v>
      </c>
      <c r="CC19" s="141">
        <v>0</v>
      </c>
      <c r="CD19" s="145"/>
      <c r="CE19" s="143"/>
      <c r="CF19" s="141">
        <v>0</v>
      </c>
      <c r="CG19" s="141">
        <v>0</v>
      </c>
      <c r="CH19" s="145"/>
      <c r="CI19" s="143"/>
      <c r="CJ19" s="141">
        <v>0</v>
      </c>
      <c r="CK19" s="141">
        <v>0</v>
      </c>
      <c r="CL19" s="145"/>
      <c r="CM19" s="143"/>
      <c r="CN19" s="141">
        <v>0</v>
      </c>
      <c r="CO19" s="141">
        <v>0</v>
      </c>
      <c r="CP19" s="145"/>
      <c r="CQ19" s="143"/>
      <c r="CR19" s="141">
        <v>0</v>
      </c>
      <c r="CS19" s="141">
        <v>0</v>
      </c>
      <c r="CT19" s="145"/>
      <c r="CU19" s="143"/>
      <c r="CV19" s="141">
        <v>0</v>
      </c>
      <c r="CW19" s="141">
        <v>0</v>
      </c>
      <c r="CX19" s="145"/>
      <c r="CY19" s="143"/>
      <c r="CZ19" s="141">
        <v>0</v>
      </c>
      <c r="DA19" s="141">
        <v>0</v>
      </c>
      <c r="DB19" s="145"/>
      <c r="DC19" s="143"/>
      <c r="DD19" s="141">
        <v>0</v>
      </c>
      <c r="DE19" s="141">
        <v>0</v>
      </c>
      <c r="DF19" s="145"/>
      <c r="DG19" s="143"/>
      <c r="DH19" s="141">
        <v>0</v>
      </c>
      <c r="DI19" s="141">
        <v>0</v>
      </c>
      <c r="DJ19" s="145"/>
      <c r="DK19" s="143"/>
      <c r="DL19" s="141">
        <v>0</v>
      </c>
      <c r="DM19" s="141">
        <v>0</v>
      </c>
      <c r="DN19" s="145"/>
      <c r="DO19" s="143"/>
      <c r="DP19" s="141">
        <v>0</v>
      </c>
      <c r="DQ19" s="141">
        <v>0</v>
      </c>
      <c r="DR19" s="145"/>
      <c r="DS19" s="143"/>
      <c r="DT19" s="141">
        <v>0</v>
      </c>
      <c r="DU19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442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10</v>
      </c>
      <c r="M2" s="12" t="str">
        <f>IF(L2&lt;&gt;"",VLOOKUP(L2,$AK$6:$AL$52,2,FALSE),"-")</f>
        <v>群馬県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0</v>
      </c>
      <c r="F7" s="27">
        <f aca="true" t="shared" si="1" ref="F7:F12">AF14</f>
        <v>29142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16449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0</v>
      </c>
      <c r="AG7" s="137"/>
      <c r="AH7" s="11" t="str">
        <f>'廃棄物事業経費（市町村）'!B7</f>
        <v>10000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3474</v>
      </c>
      <c r="F8" s="27">
        <f t="shared" si="1"/>
        <v>17376</v>
      </c>
      <c r="H8" s="188"/>
      <c r="I8" s="188"/>
      <c r="J8" s="182" t="s">
        <v>42</v>
      </c>
      <c r="K8" s="184"/>
      <c r="L8" s="27">
        <f t="shared" si="2"/>
        <v>692232</v>
      </c>
      <c r="M8" s="27">
        <f t="shared" si="3"/>
        <v>436668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3474</v>
      </c>
      <c r="AG8" s="137"/>
      <c r="AH8" s="11" t="str">
        <f>'廃棄物事業経費（市町村）'!B8</f>
        <v>10201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190500</v>
      </c>
      <c r="F9" s="27">
        <f t="shared" si="1"/>
        <v>0</v>
      </c>
      <c r="H9" s="188"/>
      <c r="I9" s="188"/>
      <c r="J9" s="200" t="s">
        <v>44</v>
      </c>
      <c r="K9" s="202"/>
      <c r="L9" s="27">
        <f t="shared" si="2"/>
        <v>46724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190500</v>
      </c>
      <c r="AG9" s="137"/>
      <c r="AH9" s="11" t="str">
        <f>'廃棄物事業経費（市町村）'!B9</f>
        <v>10202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3121509</v>
      </c>
      <c r="F10" s="27">
        <f t="shared" si="1"/>
        <v>375089</v>
      </c>
      <c r="H10" s="188"/>
      <c r="I10" s="189"/>
      <c r="J10" s="200" t="s">
        <v>46</v>
      </c>
      <c r="K10" s="202"/>
      <c r="L10" s="27">
        <f t="shared" si="2"/>
        <v>207446</v>
      </c>
      <c r="M10" s="27">
        <f t="shared" si="3"/>
        <v>8096</v>
      </c>
      <c r="AC10" s="25" t="s">
        <v>45</v>
      </c>
      <c r="AD10" s="138" t="s">
        <v>62</v>
      </c>
      <c r="AE10" s="137" t="s">
        <v>66</v>
      </c>
      <c r="AF10" s="133">
        <f ca="1" t="shared" si="4"/>
        <v>3121509</v>
      </c>
      <c r="AG10" s="137"/>
      <c r="AH10" s="11" t="str">
        <f>'廃棄物事業経費（市町村）'!B10</f>
        <v>10203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2607341</v>
      </c>
      <c r="F11" s="27">
        <f t="shared" si="1"/>
        <v>1259957</v>
      </c>
      <c r="H11" s="188"/>
      <c r="I11" s="191" t="s">
        <v>47</v>
      </c>
      <c r="J11" s="191"/>
      <c r="K11" s="191"/>
      <c r="L11" s="27">
        <f t="shared" si="2"/>
        <v>1103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2607341</v>
      </c>
      <c r="AG11" s="137"/>
      <c r="AH11" s="11" t="str">
        <f>'廃棄物事業経費（市町村）'!B11</f>
        <v>10204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1578215</v>
      </c>
      <c r="F12" s="27">
        <f t="shared" si="1"/>
        <v>453996.5</v>
      </c>
      <c r="H12" s="188"/>
      <c r="I12" s="191" t="s">
        <v>48</v>
      </c>
      <c r="J12" s="191"/>
      <c r="K12" s="191"/>
      <c r="L12" s="27">
        <f t="shared" si="2"/>
        <v>58319</v>
      </c>
      <c r="M12" s="27">
        <f t="shared" si="3"/>
        <v>27247</v>
      </c>
      <c r="AC12" s="25" t="s">
        <v>46</v>
      </c>
      <c r="AD12" s="138" t="s">
        <v>62</v>
      </c>
      <c r="AE12" s="137" t="s">
        <v>68</v>
      </c>
      <c r="AF12" s="133">
        <f ca="1" t="shared" si="4"/>
        <v>1578215</v>
      </c>
      <c r="AG12" s="137"/>
      <c r="AH12" s="11" t="str">
        <f>'廃棄物事業経費（市町村）'!B12</f>
        <v>10205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7501039</v>
      </c>
      <c r="F13" s="28">
        <f>SUM(F7:F12)</f>
        <v>2135560.5</v>
      </c>
      <c r="H13" s="188"/>
      <c r="I13" s="179" t="s">
        <v>32</v>
      </c>
      <c r="J13" s="194"/>
      <c r="K13" s="195"/>
      <c r="L13" s="29">
        <f>SUM(L7:L12)</f>
        <v>1022273</v>
      </c>
      <c r="M13" s="29">
        <f>SUM(M7:M12)</f>
        <v>472011</v>
      </c>
      <c r="AC13" s="25" t="s">
        <v>51</v>
      </c>
      <c r="AD13" s="138" t="s">
        <v>62</v>
      </c>
      <c r="AE13" s="137" t="s">
        <v>69</v>
      </c>
      <c r="AF13" s="133">
        <f ca="1" t="shared" si="4"/>
        <v>15857818</v>
      </c>
      <c r="AG13" s="137"/>
      <c r="AH13" s="11" t="str">
        <f>'廃棄物事業経費（市町村）'!B13</f>
        <v>10206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4893698</v>
      </c>
      <c r="F14" s="32">
        <f>F13-F11</f>
        <v>875603.5</v>
      </c>
      <c r="H14" s="189"/>
      <c r="I14" s="30"/>
      <c r="J14" s="34"/>
      <c r="K14" s="31" t="s">
        <v>50</v>
      </c>
      <c r="L14" s="33">
        <f>L13-L12</f>
        <v>963954</v>
      </c>
      <c r="M14" s="33">
        <f>M13-M12</f>
        <v>444764</v>
      </c>
      <c r="AC14" s="25" t="s">
        <v>37</v>
      </c>
      <c r="AD14" s="138" t="s">
        <v>62</v>
      </c>
      <c r="AE14" s="137" t="s">
        <v>70</v>
      </c>
      <c r="AF14" s="133">
        <f ca="1" t="shared" si="4"/>
        <v>29142</v>
      </c>
      <c r="AG14" s="137"/>
      <c r="AH14" s="11" t="str">
        <f>'廃棄物事業経費（市町村）'!B14</f>
        <v>10207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15857818</v>
      </c>
      <c r="F15" s="27">
        <f>AF20</f>
        <v>4224150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1639856</v>
      </c>
      <c r="M15" s="27">
        <f>AF48</f>
        <v>573545</v>
      </c>
      <c r="AC15" s="25" t="s">
        <v>41</v>
      </c>
      <c r="AD15" s="138" t="s">
        <v>62</v>
      </c>
      <c r="AE15" s="137" t="s">
        <v>71</v>
      </c>
      <c r="AF15" s="133">
        <f ca="1" t="shared" si="4"/>
        <v>17376</v>
      </c>
      <c r="AG15" s="137"/>
      <c r="AH15" s="11" t="str">
        <f>'廃棄物事業経費（市町村）'!B15</f>
        <v>10208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23358857</v>
      </c>
      <c r="F16" s="28">
        <f>SUM(F13,F15)</f>
        <v>6359710.5</v>
      </c>
      <c r="H16" s="204"/>
      <c r="I16" s="188"/>
      <c r="J16" s="188" t="s">
        <v>183</v>
      </c>
      <c r="K16" s="23" t="s">
        <v>132</v>
      </c>
      <c r="L16" s="27">
        <f>AF28</f>
        <v>1018580</v>
      </c>
      <c r="M16" s="27">
        <f aca="true" t="shared" si="5" ref="M16:M28">AF49</f>
        <v>46828</v>
      </c>
      <c r="AC16" s="25" t="s">
        <v>43</v>
      </c>
      <c r="AD16" s="138" t="s">
        <v>62</v>
      </c>
      <c r="AE16" s="137" t="s">
        <v>72</v>
      </c>
      <c r="AF16" s="133">
        <f ca="1" t="shared" si="4"/>
        <v>0</v>
      </c>
      <c r="AG16" s="137"/>
      <c r="AH16" s="11" t="str">
        <f>'廃棄物事業経費（市町村）'!B16</f>
        <v>10209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20751516</v>
      </c>
      <c r="F17" s="32">
        <f>SUM(F14:F15)</f>
        <v>5099753.5</v>
      </c>
      <c r="H17" s="204"/>
      <c r="I17" s="188"/>
      <c r="J17" s="188"/>
      <c r="K17" s="23" t="s">
        <v>133</v>
      </c>
      <c r="L17" s="27">
        <f>AF29</f>
        <v>943369</v>
      </c>
      <c r="M17" s="27">
        <f t="shared" si="5"/>
        <v>279718</v>
      </c>
      <c r="AC17" s="25" t="s">
        <v>45</v>
      </c>
      <c r="AD17" s="138" t="s">
        <v>62</v>
      </c>
      <c r="AE17" s="137" t="s">
        <v>73</v>
      </c>
      <c r="AF17" s="133">
        <f ca="1" t="shared" si="4"/>
        <v>375089</v>
      </c>
      <c r="AG17" s="137"/>
      <c r="AH17" s="11" t="str">
        <f>'廃棄物事業経費（市町村）'!B17</f>
        <v>10210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192481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1259957</v>
      </c>
      <c r="AG18" s="137"/>
      <c r="AH18" s="11" t="str">
        <f>'廃棄物事業経費（市町村）'!B18</f>
        <v>10211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678503</v>
      </c>
      <c r="M19" s="27">
        <f t="shared" si="5"/>
        <v>43495</v>
      </c>
      <c r="AC19" s="25" t="s">
        <v>46</v>
      </c>
      <c r="AD19" s="138" t="s">
        <v>62</v>
      </c>
      <c r="AE19" s="137" t="s">
        <v>75</v>
      </c>
      <c r="AF19" s="133">
        <f ca="1" t="shared" si="4"/>
        <v>453996.5</v>
      </c>
      <c r="AG19" s="137"/>
      <c r="AH19" s="11" t="str">
        <f>'廃棄物事業経費（市町村）'!B19</f>
        <v>10212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2607341</v>
      </c>
      <c r="F20" s="39">
        <f>F11</f>
        <v>1259957</v>
      </c>
      <c r="H20" s="204"/>
      <c r="I20" s="188"/>
      <c r="J20" s="200" t="s">
        <v>56</v>
      </c>
      <c r="K20" s="202"/>
      <c r="L20" s="27">
        <f t="shared" si="6"/>
        <v>3868991</v>
      </c>
      <c r="M20" s="27">
        <f t="shared" si="5"/>
        <v>2070367</v>
      </c>
      <c r="AC20" s="25" t="s">
        <v>51</v>
      </c>
      <c r="AD20" s="138" t="s">
        <v>62</v>
      </c>
      <c r="AE20" s="137" t="s">
        <v>76</v>
      </c>
      <c r="AF20" s="133">
        <f ca="1" t="shared" si="4"/>
        <v>4224150</v>
      </c>
      <c r="AG20" s="137"/>
      <c r="AH20" s="11" t="str">
        <f>'廃棄物事業経費（市町村）'!B20</f>
        <v>10303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2655423</v>
      </c>
      <c r="F21" s="39">
        <f>M12+M27</f>
        <v>1276113</v>
      </c>
      <c r="H21" s="204"/>
      <c r="I21" s="189"/>
      <c r="J21" s="200" t="s">
        <v>57</v>
      </c>
      <c r="K21" s="202"/>
      <c r="L21" s="27">
        <f t="shared" si="6"/>
        <v>477949</v>
      </c>
      <c r="M21" s="27">
        <f t="shared" si="5"/>
        <v>274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16449</v>
      </c>
      <c r="AG21" s="137"/>
      <c r="AH21" s="11" t="str">
        <f>'廃棄物事業経費（市町村）'!B21</f>
        <v>10344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61015</v>
      </c>
      <c r="M22" s="27">
        <f t="shared" si="5"/>
        <v>5744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692232</v>
      </c>
      <c r="AH22" s="11" t="str">
        <f>'廃棄物事業経費（市町村）'!B22</f>
        <v>10345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4273305</v>
      </c>
      <c r="M23" s="27">
        <f t="shared" si="5"/>
        <v>183206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46724</v>
      </c>
      <c r="AH23" s="11" t="str">
        <f>'廃棄物事業経費（市町村）'!B23</f>
        <v>10363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4403339</v>
      </c>
      <c r="M24" s="27">
        <f t="shared" si="5"/>
        <v>1096063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207446</v>
      </c>
      <c r="AH24" s="11" t="str">
        <f>'廃棄物事業経費（市町村）'!B24</f>
        <v>10366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682466</v>
      </c>
      <c r="M25" s="27">
        <f t="shared" si="5"/>
        <v>73165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1103</v>
      </c>
      <c r="AH25" s="11" t="str">
        <f>'廃棄物事業経費（市町村）'!B25</f>
        <v>10367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254829</v>
      </c>
      <c r="M26" s="27">
        <f t="shared" si="5"/>
        <v>142580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58319</v>
      </c>
      <c r="AH26" s="11" t="str">
        <f>'廃棄物事業経費（市町村）'!B26</f>
        <v>10382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2597104</v>
      </c>
      <c r="M27" s="27">
        <f t="shared" si="5"/>
        <v>1248866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1639856</v>
      </c>
      <c r="AH27" s="11" t="str">
        <f>'廃棄物事業経費（市町村）'!B27</f>
        <v>10383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3024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1018580</v>
      </c>
      <c r="AH28" s="11" t="str">
        <f>'廃棄物事業経費（市町村）'!B28</f>
        <v>10384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21094811</v>
      </c>
      <c r="M29" s="29">
        <f>SUM(M15:M28)</f>
        <v>5763851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943369</v>
      </c>
      <c r="AH29" s="11" t="str">
        <f>'廃棄物事業経費（市町村）'!B29</f>
        <v>10421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18497707</v>
      </c>
      <c r="M30" s="33">
        <f>M29-M27</f>
        <v>4514985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192481</v>
      </c>
      <c r="AH30" s="11" t="str">
        <f>'廃棄物事業経費（市町村）'!B30</f>
        <v>10424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1241773</v>
      </c>
      <c r="M31" s="27">
        <f>AF62</f>
        <v>123849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678503</v>
      </c>
      <c r="AH31" s="11" t="str">
        <f>'廃棄物事業経費（市町村）'!B31</f>
        <v>10425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23358857</v>
      </c>
      <c r="M32" s="29">
        <f>SUM(M13,M29,M31)</f>
        <v>6359711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3868991</v>
      </c>
      <c r="AH32" s="11" t="str">
        <f>'廃棄物事業経費（市町村）'!B32</f>
        <v>10426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20703434</v>
      </c>
      <c r="M33" s="33">
        <f>SUM(M14,M30,M31)</f>
        <v>5083598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477949</v>
      </c>
      <c r="AH33" s="11" t="str">
        <f>'廃棄物事業経費（市町村）'!B33</f>
        <v>10427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61015</v>
      </c>
      <c r="AH34" s="11" t="str">
        <f>'廃棄物事業経費（市町村）'!B34</f>
        <v>10428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4273305</v>
      </c>
      <c r="AH35" s="11" t="str">
        <f>'廃棄物事業経費（市町村）'!B35</f>
        <v>10429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4403339</v>
      </c>
      <c r="AH36" s="11" t="str">
        <f>'廃棄物事業経費（市町村）'!B36</f>
        <v>10443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682466</v>
      </c>
      <c r="AH37" s="11" t="str">
        <f>'廃棄物事業経費（市町村）'!B37</f>
        <v>10444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254829</v>
      </c>
      <c r="AH38" s="11" t="str">
        <f>'廃棄物事業経費（市町村）'!B38</f>
        <v>10448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2597104</v>
      </c>
      <c r="AH39" s="11" t="str">
        <f>'廃棄物事業経費（市町村）'!B39</f>
        <v>10449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3024</v>
      </c>
      <c r="AH40" s="11" t="str">
        <f>'廃棄物事業経費（市町村）'!B40</f>
        <v>10464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1241773</v>
      </c>
      <c r="AH41" s="11" t="str">
        <f>'廃棄物事業経費（市町村）'!B41</f>
        <v>10521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 t="str">
        <f>'廃棄物事業経費（市町村）'!B42</f>
        <v>10522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436668</v>
      </c>
      <c r="AH43" s="11" t="str">
        <f>'廃棄物事業経費（市町村）'!B43</f>
        <v>10523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 t="str">
        <f>'廃棄物事業経費（市町村）'!B44</f>
        <v>10524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8096</v>
      </c>
      <c r="AH45" s="11" t="str">
        <f>'廃棄物事業経費（市町村）'!B45</f>
        <v>10525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27247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573545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46828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279718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43495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2070367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274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5744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183206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1096063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73165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142580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1248866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123849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2010-04-10T01:45:38Z</dcterms:modified>
  <cp:category/>
  <cp:version/>
  <cp:contentType/>
  <cp:contentStatus/>
</cp:coreProperties>
</file>