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<sst xmlns="http://schemas.openxmlformats.org/spreadsheetml/2006/main" count="2461" uniqueCount="477">
  <si>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</si>
  <si>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</si>
  <si>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</si>
  <si>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</si>
  <si>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</si>
  <si>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</si>
  <si>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</si>
  <si>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</si>
  <si>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</si>
  <si>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</si>
  <si>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</si>
  <si>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</si>
  <si>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</si>
  <si>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</si>
  <si>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</si>
  <si>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</si>
  <si>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</si>
  <si>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</si>
  <si>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</si>
  <si>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</si>
  <si>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</si>
  <si>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</si>
  <si>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</si>
  <si>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</si>
  <si>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</si>
  <si>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</si>
  <si>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</si>
  <si>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</si>
  <si>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</si>
  <si>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</si>
  <si>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</si>
  <si>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</si>
  <si>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</si>
  <si>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</si>
  <si>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</si>
  <si>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</si>
  <si>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</si>
  <si>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</si>
  <si>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</si>
  <si>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</si>
  <si>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</si>
  <si>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</si>
  <si>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</si>
  <si>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</si>
  <si>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</si>
  <si>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</si>
  <si>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</si>
  <si>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</si>
  <si>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</si>
  <si>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</si>
  <si>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</si>
  <si>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</si>
  <si>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</si>
  <si>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</si>
  <si>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</si>
  <si>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</si>
  <si>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</si>
  <si>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</si>
  <si>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</si>
  <si>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</si>
  <si>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</si>
  <si>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</si>
  <si>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</si>
  <si>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</si>
  <si>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</si>
  <si>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</si>
  <si>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</si>
  <si>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</si>
  <si>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</si>
  <si>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</si>
  <si>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</si>
  <si>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</si>
  <si>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</si>
  <si>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</si>
  <si>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</si>
  <si>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</si>
  <si>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</si>
  <si>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</si>
  <si>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</si>
  <si>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</si>
  <si>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</si>
  <si>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</si>
  <si>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</si>
  <si>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</si>
  <si>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</si>
  <si>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</si>
  <si>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</si>
  <si>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</si>
  <si>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</si>
  <si>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</si>
  <si>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</si>
  <si>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</si>
  <si>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</si>
  <si>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</si>
  <si>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</si>
  <si>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</si>
  <si>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</si>
  <si>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</si>
  <si>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</si>
  <si>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</si>
  <si>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</si>
  <si>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</si>
  <si>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</si>
  <si>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</si>
  <si>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</si>
  <si>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</si>
  <si>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</si>
  <si>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</si>
  <si>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</si>
  <si>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</si>
  <si>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</si>
  <si>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</si>
  <si>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</si>
  <si>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</si>
  <si>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</si>
  <si>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</si>
  <si>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</si>
  <si>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</si>
  <si>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</si>
  <si>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</si>
  <si>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</si>
  <si>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</si>
  <si>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</si>
  <si>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</si>
  <si>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</si>
  <si>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</si>
  <si>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</si>
  <si>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</si>
  <si>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</si>
  <si>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</si>
  <si>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</si>
  <si>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</si>
  <si>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</si>
  <si>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</si>
  <si>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</si>
  <si>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</si>
  <si>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</si>
  <si>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</si>
  <si>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</si>
  <si>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</si>
  <si>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</si>
  <si>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</si>
  <si>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</si>
  <si>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</si>
  <si>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</si>
  <si>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</si>
  <si>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</si>
  <si>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</si>
  <si>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</si>
  <si>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</si>
  <si>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</si>
  <si>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</si>
  <si>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</si>
  <si>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</si>
  <si>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</si>
  <si>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</si>
  <si>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</si>
  <si>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</si>
  <si>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</si>
  <si>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</si>
  <si>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</si>
  <si>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</si>
  <si>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</si>
  <si>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</si>
  <si>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</si>
  <si>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</si>
  <si>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</si>
  <si>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</si>
  <si>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</si>
  <si>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</si>
  <si>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</si>
  <si>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</si>
  <si>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</si>
  <si>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</si>
  <si>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</si>
  <si>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</si>
  <si>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</si>
  <si>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</si>
  <si>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</si>
  <si>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</si>
  <si>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</si>
  <si>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</si>
  <si>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</si>
  <si>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</si>
  <si>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</si>
  <si>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</si>
  <si>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</si>
  <si>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</si>
  <si>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</si>
  <si>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</si>
  <si>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</si>
  <si>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</si>
  <si>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</si>
  <si>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</si>
  <si>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</si>
  <si>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</si>
  <si>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</si>
  <si>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</si>
  <si>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</si>
  <si>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</si>
  <si>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</si>
  <si>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</si>
  <si>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</si>
  <si>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</si>
  <si>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</si>
  <si>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</si>
  <si>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</si>
  <si>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</si>
  <si>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</si>
  <si>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</si>
  <si>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</si>
  <si>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</si>
  <si>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</si>
  <si>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</si>
  <si>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</si>
  <si>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</si>
  <si>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</si>
  <si>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</si>
  <si>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</si>
  <si>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</si>
  <si>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</si>
  <si>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</si>
  <si>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</si>
  <si>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</si>
  <si>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</si>
  <si>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</si>
  <si>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</si>
  <si>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</si>
  <si>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</si>
  <si>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</si>
  <si>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</si>
  <si>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</si>
  <si>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</si>
  <si>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</si>
  <si>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</si>
  <si>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</si>
  <si>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</si>
  <si>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</si>
  <si>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</si>
  <si>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</si>
  <si>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</si>
  <si>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</si>
  <si>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</si>
  <si>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</si>
  <si>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</si>
  <si>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</si>
  <si>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</si>
  <si>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</si>
  <si>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</si>
  <si>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</si>
  <si>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</si>
  <si>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</si>
  <si>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</si>
  <si>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</si>
  <si>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</si>
  <si>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</si>
  <si>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</si>
  <si>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</si>
  <si>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</si>
  <si>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</si>
  <si>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</si>
  <si>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</si>
  <si>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</si>
  <si>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</si>
  <si>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</si>
  <si>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</si>
  <si>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</si>
  <si>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</si>
  <si>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</si>
  <si>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</si>
  <si>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</si>
  <si>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</si>
  <si>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</si>
  <si>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</si>
  <si>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</si>
  <si>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</si>
  <si>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</si>
  <si>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</si>
  <si>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</si>
  <si>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</si>
  <si>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</si>
  <si>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</si>
  <si>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</si>
  <si>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</si>
  <si>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</si>
  <si>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</si>
  <si>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</si>
  <si>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</si>
  <si>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</si>
  <si>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</si>
  <si>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</si>
  <si>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</si>
  <si>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</si>
  <si>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</si>
  <si>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</si>
  <si>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</si>
  <si>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</si>
  <si>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</si>
  <si>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</si>
  <si>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</si>
  <si>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</si>
  <si>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</si>
  <si>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</si>
  <si>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</si>
  <si>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</si>
  <si>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</si>
  <si>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</si>
  <si>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</si>
  <si>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</si>
  <si>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</si>
  <si>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</si>
  <si>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</si>
  <si>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</si>
  <si>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</si>
  <si>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</si>
  <si>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</si>
  <si>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</si>
  <si>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</si>
  <si>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</si>
  <si>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</si>
  <si>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</si>
  <si>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</si>
  <si>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</si>
  <si>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</si>
  <si>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</si>
  <si>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</si>
  <si>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08201</t>
  </si>
  <si>
    <t>08202</t>
  </si>
  <si>
    <t>08203</t>
  </si>
  <si>
    <t>08204</t>
  </si>
  <si>
    <t>08205</t>
  </si>
  <si>
    <t>08207</t>
  </si>
  <si>
    <t>08208</t>
  </si>
  <si>
    <t>08210</t>
  </si>
  <si>
    <t>08211</t>
  </si>
  <si>
    <t>08212</t>
  </si>
  <si>
    <t>08214</t>
  </si>
  <si>
    <t>08215</t>
  </si>
  <si>
    <t>08216</t>
  </si>
  <si>
    <t>08217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</si>
  <si>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</si>
  <si>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</si>
  <si>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</si>
  <si>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</si>
  <si>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</si>
  <si>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</si>
  <si>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</si>
  <si>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</si>
  <si>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</si>
  <si>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</si>
  <si>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</si>
  <si>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</si>
  <si>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</si>
  <si>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</si>
  <si>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</si>
  <si>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</si>
  <si>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</si>
  <si>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</si>
  <si>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08302</t>
  </si>
  <si>
    <t>08309</t>
  </si>
  <si>
    <t>08310</t>
  </si>
  <si>
    <t>08341</t>
  </si>
  <si>
    <t>08364</t>
  </si>
  <si>
    <t>08442</t>
  </si>
  <si>
    <t>08443</t>
  </si>
  <si>
    <t>08447</t>
  </si>
  <si>
    <t>08521</t>
  </si>
  <si>
    <t>08542</t>
  </si>
  <si>
    <t>08546</t>
  </si>
  <si>
    <t>08564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</si>
  <si>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</si>
  <si>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</si>
  <si>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</si>
  <si>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</si>
  <si>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</si>
  <si>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</si>
  <si>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</si>
  <si>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</si>
  <si>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</si>
  <si>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</si>
  <si>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</si>
  <si>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</si>
  <si>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</si>
  <si>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</si>
  <si>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</si>
  <si>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</si>
  <si>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</si>
  <si>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</si>
  <si>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</si>
  <si>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</si>
  <si>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</si>
  <si>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</si>
  <si>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</si>
  <si>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</si>
  <si>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</si>
  <si>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</si>
  <si>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</si>
  <si>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</si>
  <si>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</si>
  <si>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</si>
  <si>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</si>
  <si>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</si>
  <si>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</si>
  <si>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</si>
  <si>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</si>
  <si>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</si>
  <si>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</si>
  <si>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</si>
  <si>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</si>
  <si>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</si>
  <si>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</si>
  <si>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</si>
  <si>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</si>
  <si>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</si>
  <si>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08000</t>
  </si>
  <si>
    <t>合計</t>
  </si>
  <si>
    <t>08832</t>
  </si>
  <si>
    <t>08836</t>
  </si>
  <si>
    <t>08843</t>
  </si>
  <si>
    <t>08845</t>
  </si>
  <si>
    <t>08850</t>
  </si>
  <si>
    <t>08851</t>
  </si>
  <si>
    <t>08853</t>
  </si>
  <si>
    <t>08855</t>
  </si>
  <si>
    <t>08859</t>
  </si>
  <si>
    <t>08867</t>
  </si>
  <si>
    <t>08871</t>
  </si>
  <si>
    <t>08879</t>
  </si>
  <si>
    <t>08886</t>
  </si>
  <si>
    <t>08887</t>
  </si>
  <si>
    <t>08895</t>
  </si>
  <si>
    <t>08898</t>
  </si>
  <si>
    <t>08904</t>
  </si>
  <si>
    <t>08916</t>
  </si>
  <si>
    <t>08928</t>
  </si>
  <si>
    <t>08934</t>
  </si>
  <si>
    <t>高萩市・日立市事務組合</t>
  </si>
  <si>
    <t>大宮地方環境整備組合</t>
  </si>
  <si>
    <t>常総衛生組合</t>
  </si>
  <si>
    <t>龍ケ崎地方塵芥処理組合</t>
  </si>
  <si>
    <t>龍ケ崎地方衛生組合</t>
  </si>
  <si>
    <t>さしま環境管理事務組合</t>
  </si>
  <si>
    <t>筑北環境衛生組合</t>
  </si>
  <si>
    <t>茨城地方広域環境事務組合</t>
  </si>
  <si>
    <t>大洗、鉾田、水戸環境組合</t>
  </si>
  <si>
    <t>江戸崎地方衛生土木組合</t>
  </si>
  <si>
    <t>湖北環境衛生組合</t>
  </si>
  <si>
    <t>笠間・水戸環境組合</t>
  </si>
  <si>
    <t>筑西広域市町村圏事務組合</t>
  </si>
  <si>
    <t>茨城美野里環境組合</t>
  </si>
  <si>
    <t>常総地方広域市町村圏事務組合</t>
  </si>
  <si>
    <t>霞台厚生施設組合</t>
  </si>
  <si>
    <t>新治地方広域事務組合</t>
  </si>
  <si>
    <t>鹿島地方事務組合</t>
  </si>
  <si>
    <t>城北地方広域事務組合</t>
  </si>
  <si>
    <t>下妻地方広域事務組合</t>
  </si>
  <si>
    <t>8851</t>
  </si>
  <si>
    <t>08445</t>
  </si>
  <si>
    <t>常総地方広域市町村圏組合</t>
  </si>
  <si>
    <t>龍ヶ崎地方衛生組合</t>
  </si>
  <si>
    <t>龍ヶ崎地方塵芥処理組合</t>
  </si>
  <si>
    <t>龍ケ崎塵芥処理</t>
  </si>
  <si>
    <t>08927</t>
  </si>
  <si>
    <t>竜ヶ崎地方衛生組合</t>
  </si>
  <si>
    <t>龍ケ崎地方衛生</t>
  </si>
  <si>
    <t>茨城地方広域事務組合</t>
  </si>
  <si>
    <t>茨城地方広域環境組合</t>
  </si>
  <si>
    <t/>
  </si>
  <si>
    <t>茨城県</t>
  </si>
  <si>
    <t>08000</t>
  </si>
  <si>
    <t>合計</t>
  </si>
  <si>
    <t>茨城県</t>
  </si>
  <si>
    <t>茨城県</t>
  </si>
  <si>
    <t>08000</t>
  </si>
  <si>
    <t>茨城県</t>
  </si>
  <si>
    <t>合計</t>
  </si>
  <si>
    <t>08000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</si>
</sst>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468</v>
      </c>
      <c r="B7" s="140" t="s">
        <v>469</v>
      </c>
      <c r="C7" s="139" t="s">
        <v>470</v>
      </c>
      <c r="D7" s="141">
        <f aca="true" t="shared" si="0" ref="D7:AI7">SUM(D8:D51)</f>
        <v>32140661</v>
      </c>
      <c r="E7" s="141">
        <f t="shared" si="0"/>
        <v>5161575</v>
      </c>
      <c r="F7" s="141">
        <f t="shared" si="0"/>
        <v>225382</v>
      </c>
      <c r="G7" s="141">
        <f t="shared" si="0"/>
        <v>0</v>
      </c>
      <c r="H7" s="141">
        <f t="shared" si="0"/>
        <v>61800</v>
      </c>
      <c r="I7" s="141">
        <f t="shared" si="0"/>
        <v>3602945</v>
      </c>
      <c r="J7" s="141">
        <f t="shared" si="0"/>
        <v>0</v>
      </c>
      <c r="K7" s="141">
        <f t="shared" si="0"/>
        <v>1271448</v>
      </c>
      <c r="L7" s="141">
        <f t="shared" si="0"/>
        <v>26979086</v>
      </c>
      <c r="M7" s="141">
        <f t="shared" si="0"/>
        <v>7132602</v>
      </c>
      <c r="N7" s="141">
        <f t="shared" si="0"/>
        <v>1312923</v>
      </c>
      <c r="O7" s="141">
        <f t="shared" si="0"/>
        <v>230586</v>
      </c>
      <c r="P7" s="141">
        <f t="shared" si="0"/>
        <v>62912</v>
      </c>
      <c r="Q7" s="141">
        <f t="shared" si="0"/>
        <v>414300</v>
      </c>
      <c r="R7" s="141">
        <f t="shared" si="0"/>
        <v>600750</v>
      </c>
      <c r="S7" s="141">
        <f t="shared" si="0"/>
        <v>0</v>
      </c>
      <c r="T7" s="141">
        <f t="shared" si="0"/>
        <v>4375</v>
      </c>
      <c r="U7" s="141">
        <f t="shared" si="0"/>
        <v>5819679</v>
      </c>
      <c r="V7" s="141">
        <f t="shared" si="0"/>
        <v>39273263</v>
      </c>
      <c r="W7" s="141">
        <f t="shared" si="0"/>
        <v>6474498</v>
      </c>
      <c r="X7" s="141">
        <f t="shared" si="0"/>
        <v>455968</v>
      </c>
      <c r="Y7" s="141">
        <f t="shared" si="0"/>
        <v>62912</v>
      </c>
      <c r="Z7" s="141">
        <f t="shared" si="0"/>
        <v>476100</v>
      </c>
      <c r="AA7" s="141">
        <f t="shared" si="0"/>
        <v>4203695</v>
      </c>
      <c r="AB7" s="141">
        <f t="shared" si="0"/>
        <v>0</v>
      </c>
      <c r="AC7" s="141">
        <f t="shared" si="0"/>
        <v>1275823</v>
      </c>
      <c r="AD7" s="141">
        <f t="shared" si="0"/>
        <v>32798765</v>
      </c>
      <c r="AE7" s="141">
        <f t="shared" si="0"/>
        <v>1435334</v>
      </c>
      <c r="AF7" s="141">
        <f t="shared" si="0"/>
        <v>1424462</v>
      </c>
      <c r="AG7" s="141">
        <f t="shared" si="0"/>
        <v>0</v>
      </c>
      <c r="AH7" s="141">
        <f t="shared" si="0"/>
        <v>874760</v>
      </c>
      <c r="AI7" s="141">
        <f t="shared" si="0"/>
        <v>53956</v>
      </c>
      <c r="AJ7" s="141">
        <f aca="true" t="shared" si="1" ref="AJ7:BO7">SUM(AJ8:AJ51)</f>
        <v>495746</v>
      </c>
      <c r="AK7" s="141">
        <f t="shared" si="1"/>
        <v>10872</v>
      </c>
      <c r="AL7" s="141">
        <f t="shared" si="1"/>
        <v>889418</v>
      </c>
      <c r="AM7" s="141">
        <f t="shared" si="1"/>
        <v>19799618</v>
      </c>
      <c r="AN7" s="141">
        <f t="shared" si="1"/>
        <v>3612665</v>
      </c>
      <c r="AO7" s="141">
        <f t="shared" si="1"/>
        <v>1949873</v>
      </c>
      <c r="AP7" s="141">
        <f t="shared" si="1"/>
        <v>1157635</v>
      </c>
      <c r="AQ7" s="141">
        <f t="shared" si="1"/>
        <v>437265</v>
      </c>
      <c r="AR7" s="141">
        <f t="shared" si="1"/>
        <v>67892</v>
      </c>
      <c r="AS7" s="141">
        <f t="shared" si="1"/>
        <v>5060691</v>
      </c>
      <c r="AT7" s="141">
        <f t="shared" si="1"/>
        <v>688853</v>
      </c>
      <c r="AU7" s="141">
        <f t="shared" si="1"/>
        <v>4195675</v>
      </c>
      <c r="AV7" s="141">
        <f t="shared" si="1"/>
        <v>176163</v>
      </c>
      <c r="AW7" s="141">
        <f t="shared" si="1"/>
        <v>107029</v>
      </c>
      <c r="AX7" s="141">
        <f t="shared" si="1"/>
        <v>10993282</v>
      </c>
      <c r="AY7" s="141">
        <f t="shared" si="1"/>
        <v>6067397</v>
      </c>
      <c r="AZ7" s="141">
        <f t="shared" si="1"/>
        <v>3961102</v>
      </c>
      <c r="BA7" s="141">
        <f t="shared" si="1"/>
        <v>772904</v>
      </c>
      <c r="BB7" s="141">
        <f t="shared" si="1"/>
        <v>191879</v>
      </c>
      <c r="BC7" s="141">
        <f t="shared" si="1"/>
        <v>9436209</v>
      </c>
      <c r="BD7" s="141">
        <f t="shared" si="1"/>
        <v>25951</v>
      </c>
      <c r="BE7" s="141">
        <f t="shared" si="1"/>
        <v>580082</v>
      </c>
      <c r="BF7" s="141">
        <f t="shared" si="1"/>
        <v>21815034</v>
      </c>
      <c r="BG7" s="141">
        <f t="shared" si="1"/>
        <v>1012139</v>
      </c>
      <c r="BH7" s="141">
        <f t="shared" si="1"/>
        <v>1012139</v>
      </c>
      <c r="BI7" s="141">
        <f t="shared" si="1"/>
        <v>0</v>
      </c>
      <c r="BJ7" s="141">
        <f t="shared" si="1"/>
        <v>705182</v>
      </c>
      <c r="BK7" s="141">
        <f t="shared" si="1"/>
        <v>8873</v>
      </c>
      <c r="BL7" s="141">
        <f t="shared" si="1"/>
        <v>298084</v>
      </c>
      <c r="BM7" s="141">
        <f t="shared" si="1"/>
        <v>0</v>
      </c>
      <c r="BN7" s="141">
        <f t="shared" si="1"/>
        <v>133456</v>
      </c>
      <c r="BO7" s="141">
        <f t="shared" si="1"/>
        <v>3082613</v>
      </c>
      <c r="BP7" s="141">
        <f aca="true" t="shared" si="2" ref="BP7:CU7">SUM(BP8:BP51)</f>
        <v>659593</v>
      </c>
      <c r="BQ7" s="141">
        <f t="shared" si="2"/>
        <v>419154</v>
      </c>
      <c r="BR7" s="141">
        <f t="shared" si="2"/>
        <v>107023</v>
      </c>
      <c r="BS7" s="141">
        <f t="shared" si="2"/>
        <v>133416</v>
      </c>
      <c r="BT7" s="141">
        <f t="shared" si="2"/>
        <v>0</v>
      </c>
      <c r="BU7" s="141">
        <f t="shared" si="2"/>
        <v>1108799</v>
      </c>
      <c r="BV7" s="141">
        <f t="shared" si="2"/>
        <v>48608</v>
      </c>
      <c r="BW7" s="141">
        <f t="shared" si="2"/>
        <v>1060152</v>
      </c>
      <c r="BX7" s="141">
        <f t="shared" si="2"/>
        <v>39</v>
      </c>
      <c r="BY7" s="141">
        <f t="shared" si="2"/>
        <v>4300</v>
      </c>
      <c r="BZ7" s="141">
        <f t="shared" si="2"/>
        <v>1309031</v>
      </c>
      <c r="CA7" s="141">
        <f t="shared" si="2"/>
        <v>511145</v>
      </c>
      <c r="CB7" s="141">
        <f t="shared" si="2"/>
        <v>731758</v>
      </c>
      <c r="CC7" s="141">
        <f t="shared" si="2"/>
        <v>17304</v>
      </c>
      <c r="CD7" s="141">
        <f t="shared" si="2"/>
        <v>48824</v>
      </c>
      <c r="CE7" s="141">
        <f t="shared" si="2"/>
        <v>2726117</v>
      </c>
      <c r="CF7" s="141">
        <f t="shared" si="2"/>
        <v>890</v>
      </c>
      <c r="CG7" s="141">
        <f t="shared" si="2"/>
        <v>178277</v>
      </c>
      <c r="CH7" s="141">
        <f t="shared" si="2"/>
        <v>4273029</v>
      </c>
      <c r="CI7" s="141">
        <f t="shared" si="2"/>
        <v>2447473</v>
      </c>
      <c r="CJ7" s="141">
        <f t="shared" si="2"/>
        <v>2436601</v>
      </c>
      <c r="CK7" s="141">
        <f t="shared" si="2"/>
        <v>0</v>
      </c>
      <c r="CL7" s="141">
        <f t="shared" si="2"/>
        <v>1579942</v>
      </c>
      <c r="CM7" s="141">
        <f t="shared" si="2"/>
        <v>62829</v>
      </c>
      <c r="CN7" s="141">
        <f t="shared" si="2"/>
        <v>793830</v>
      </c>
      <c r="CO7" s="141">
        <f t="shared" si="2"/>
        <v>10872</v>
      </c>
      <c r="CP7" s="141">
        <f t="shared" si="2"/>
        <v>1022874</v>
      </c>
      <c r="CQ7" s="141">
        <f t="shared" si="2"/>
        <v>22882231</v>
      </c>
      <c r="CR7" s="141">
        <f t="shared" si="2"/>
        <v>4272258</v>
      </c>
      <c r="CS7" s="141">
        <f t="shared" si="2"/>
        <v>2369027</v>
      </c>
      <c r="CT7" s="141">
        <f t="shared" si="2"/>
        <v>1264658</v>
      </c>
      <c r="CU7" s="141">
        <f t="shared" si="2"/>
        <v>570681</v>
      </c>
      <c r="CV7" s="141">
        <f aca="true" t="shared" si="3" ref="CV7:DJ7">SUM(CV8:CV51)</f>
        <v>67892</v>
      </c>
      <c r="CW7" s="141">
        <f t="shared" si="3"/>
        <v>6169490</v>
      </c>
      <c r="CX7" s="141">
        <f t="shared" si="3"/>
        <v>737461</v>
      </c>
      <c r="CY7" s="141">
        <f t="shared" si="3"/>
        <v>5255827</v>
      </c>
      <c r="CZ7" s="141">
        <f t="shared" si="3"/>
        <v>176202</v>
      </c>
      <c r="DA7" s="141">
        <f t="shared" si="3"/>
        <v>111329</v>
      </c>
      <c r="DB7" s="141">
        <f t="shared" si="3"/>
        <v>12302313</v>
      </c>
      <c r="DC7" s="141">
        <f t="shared" si="3"/>
        <v>6578542</v>
      </c>
      <c r="DD7" s="141">
        <f t="shared" si="3"/>
        <v>4692860</v>
      </c>
      <c r="DE7" s="141">
        <f t="shared" si="3"/>
        <v>790208</v>
      </c>
      <c r="DF7" s="141">
        <f t="shared" si="3"/>
        <v>240703</v>
      </c>
      <c r="DG7" s="141">
        <f t="shared" si="3"/>
        <v>12162326</v>
      </c>
      <c r="DH7" s="141">
        <f t="shared" si="3"/>
        <v>26841</v>
      </c>
      <c r="DI7" s="141">
        <f t="shared" si="3"/>
        <v>758359</v>
      </c>
      <c r="DJ7" s="141">
        <f t="shared" si="3"/>
        <v>26088063</v>
      </c>
    </row>
    <row r="8" spans="1:114" ht="12" customHeight="1">
      <c r="A8" s="142" t="s">
        <v>86</v>
      </c>
      <c r="B8" s="140" t="s">
        <v>326</v>
      </c>
      <c r="C8" s="142" t="s">
        <v>370</v>
      </c>
      <c r="D8" s="141">
        <f>SUM(E8,+L8)</f>
        <v>3203259</v>
      </c>
      <c r="E8" s="141">
        <f>SUM(F8:I8)+K8</f>
        <v>996639</v>
      </c>
      <c r="F8" s="141">
        <v>0</v>
      </c>
      <c r="G8" s="141">
        <v>0</v>
      </c>
      <c r="H8" s="141">
        <v>57300</v>
      </c>
      <c r="I8" s="141">
        <v>885629</v>
      </c>
      <c r="J8" s="141"/>
      <c r="K8" s="141">
        <v>53710</v>
      </c>
      <c r="L8" s="141">
        <v>2206620</v>
      </c>
      <c r="M8" s="141">
        <f>SUM(N8,+U8)</f>
        <v>863244</v>
      </c>
      <c r="N8" s="141">
        <f>SUM(O8:R8)+T8</f>
        <v>292031</v>
      </c>
      <c r="O8" s="141">
        <v>35478</v>
      </c>
      <c r="P8" s="141">
        <v>61998</v>
      </c>
      <c r="Q8" s="141">
        <v>0</v>
      </c>
      <c r="R8" s="141">
        <v>192085</v>
      </c>
      <c r="S8" s="141"/>
      <c r="T8" s="141">
        <v>2470</v>
      </c>
      <c r="U8" s="141">
        <v>571213</v>
      </c>
      <c r="V8" s="141">
        <f aca="true" t="shared" si="4" ref="V8:AD8">+SUM(D8,M8)</f>
        <v>4066503</v>
      </c>
      <c r="W8" s="141">
        <f t="shared" si="4"/>
        <v>1288670</v>
      </c>
      <c r="X8" s="141">
        <f t="shared" si="4"/>
        <v>35478</v>
      </c>
      <c r="Y8" s="141">
        <f t="shared" si="4"/>
        <v>61998</v>
      </c>
      <c r="Z8" s="141">
        <f t="shared" si="4"/>
        <v>57300</v>
      </c>
      <c r="AA8" s="141">
        <f t="shared" si="4"/>
        <v>1077714</v>
      </c>
      <c r="AB8" s="141">
        <f t="shared" si="4"/>
        <v>0</v>
      </c>
      <c r="AC8" s="141">
        <f t="shared" si="4"/>
        <v>56180</v>
      </c>
      <c r="AD8" s="141">
        <f t="shared" si="4"/>
        <v>2777833</v>
      </c>
      <c r="AE8" s="141">
        <f>SUM(AF8,+AK8)</f>
        <v>534</v>
      </c>
      <c r="AF8" s="141">
        <f>SUM(AG8:AJ8)</f>
        <v>534</v>
      </c>
      <c r="AG8" s="141">
        <v>0</v>
      </c>
      <c r="AH8" s="141">
        <v>0</v>
      </c>
      <c r="AI8" s="141">
        <v>0</v>
      </c>
      <c r="AJ8" s="141">
        <v>534</v>
      </c>
      <c r="AK8" s="141">
        <v>0</v>
      </c>
      <c r="AL8" s="141">
        <v>8160</v>
      </c>
      <c r="AM8" s="141">
        <f>SUM(AN8,AS8,AW8,AX8,BD8)</f>
        <v>2772782</v>
      </c>
      <c r="AN8" s="141">
        <f>SUM(AO8:AR8)</f>
        <v>1138859</v>
      </c>
      <c r="AO8" s="141">
        <v>200809</v>
      </c>
      <c r="AP8" s="141">
        <v>852172</v>
      </c>
      <c r="AQ8" s="141">
        <v>66060</v>
      </c>
      <c r="AR8" s="141">
        <v>19818</v>
      </c>
      <c r="AS8" s="141">
        <f>SUM(AT8:AV8)</f>
        <v>1075174</v>
      </c>
      <c r="AT8" s="141">
        <v>341191</v>
      </c>
      <c r="AU8" s="141">
        <v>672856</v>
      </c>
      <c r="AV8" s="141">
        <v>61127</v>
      </c>
      <c r="AW8" s="141">
        <v>35700</v>
      </c>
      <c r="AX8" s="141">
        <f>SUM(AY8:BB8)</f>
        <v>523049</v>
      </c>
      <c r="AY8" s="141">
        <v>238420</v>
      </c>
      <c r="AZ8" s="141">
        <v>233438</v>
      </c>
      <c r="BA8" s="141">
        <v>51191</v>
      </c>
      <c r="BB8" s="141">
        <v>0</v>
      </c>
      <c r="BC8" s="141">
        <v>267873</v>
      </c>
      <c r="BD8" s="141">
        <v>0</v>
      </c>
      <c r="BE8" s="141">
        <v>153910</v>
      </c>
      <c r="BF8" s="141">
        <f>SUM(AE8,+AM8,+BE8)</f>
        <v>2927226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2159</v>
      </c>
      <c r="BO8" s="141">
        <f>SUM(BP8,BU8,BY8,BZ8,CF8)</f>
        <v>653436</v>
      </c>
      <c r="BP8" s="141">
        <f>SUM(BQ8:BT8)</f>
        <v>181261</v>
      </c>
      <c r="BQ8" s="141">
        <v>146233</v>
      </c>
      <c r="BR8" s="141">
        <v>0</v>
      </c>
      <c r="BS8" s="141">
        <v>35028</v>
      </c>
      <c r="BT8" s="141">
        <v>0</v>
      </c>
      <c r="BU8" s="141">
        <f>SUM(BV8:BX8)</f>
        <v>123143</v>
      </c>
      <c r="BV8" s="141">
        <v>3340</v>
      </c>
      <c r="BW8" s="141">
        <v>119803</v>
      </c>
      <c r="BX8" s="141">
        <v>0</v>
      </c>
      <c r="BY8" s="141">
        <v>0</v>
      </c>
      <c r="BZ8" s="141">
        <f>SUM(CA8:CD8)</f>
        <v>349032</v>
      </c>
      <c r="CA8" s="141">
        <v>153341</v>
      </c>
      <c r="CB8" s="141">
        <v>194095</v>
      </c>
      <c r="CC8" s="141">
        <v>0</v>
      </c>
      <c r="CD8" s="141">
        <v>1596</v>
      </c>
      <c r="CE8" s="141">
        <v>59568</v>
      </c>
      <c r="CF8" s="141">
        <v>0</v>
      </c>
      <c r="CG8" s="141">
        <v>148081</v>
      </c>
      <c r="CH8" s="141">
        <f>SUM(BG8,+BO8,+CG8)</f>
        <v>801517</v>
      </c>
      <c r="CI8" s="141">
        <f aca="true" t="shared" si="5" ref="CI8:DJ8">SUM(AE8,+BG8)</f>
        <v>534</v>
      </c>
      <c r="CJ8" s="141">
        <f t="shared" si="5"/>
        <v>534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534</v>
      </c>
      <c r="CO8" s="141">
        <f t="shared" si="5"/>
        <v>0</v>
      </c>
      <c r="CP8" s="141">
        <f t="shared" si="5"/>
        <v>10319</v>
      </c>
      <c r="CQ8" s="141">
        <f t="shared" si="5"/>
        <v>3426218</v>
      </c>
      <c r="CR8" s="141">
        <f t="shared" si="5"/>
        <v>1320120</v>
      </c>
      <c r="CS8" s="141">
        <f t="shared" si="5"/>
        <v>347042</v>
      </c>
      <c r="CT8" s="141">
        <f t="shared" si="5"/>
        <v>852172</v>
      </c>
      <c r="CU8" s="141">
        <f t="shared" si="5"/>
        <v>101088</v>
      </c>
      <c r="CV8" s="141">
        <f t="shared" si="5"/>
        <v>19818</v>
      </c>
      <c r="CW8" s="141">
        <f t="shared" si="5"/>
        <v>1198317</v>
      </c>
      <c r="CX8" s="141">
        <f t="shared" si="5"/>
        <v>344531</v>
      </c>
      <c r="CY8" s="141">
        <f t="shared" si="5"/>
        <v>792659</v>
      </c>
      <c r="CZ8" s="141">
        <f t="shared" si="5"/>
        <v>61127</v>
      </c>
      <c r="DA8" s="141">
        <f t="shared" si="5"/>
        <v>35700</v>
      </c>
      <c r="DB8" s="141">
        <f t="shared" si="5"/>
        <v>872081</v>
      </c>
      <c r="DC8" s="141">
        <f t="shared" si="5"/>
        <v>391761</v>
      </c>
      <c r="DD8" s="141">
        <f t="shared" si="5"/>
        <v>427533</v>
      </c>
      <c r="DE8" s="141">
        <f t="shared" si="5"/>
        <v>51191</v>
      </c>
      <c r="DF8" s="141">
        <f t="shared" si="5"/>
        <v>1596</v>
      </c>
      <c r="DG8" s="141">
        <f t="shared" si="5"/>
        <v>327441</v>
      </c>
      <c r="DH8" s="141">
        <f t="shared" si="5"/>
        <v>0</v>
      </c>
      <c r="DI8" s="141">
        <f t="shared" si="5"/>
        <v>301991</v>
      </c>
      <c r="DJ8" s="141">
        <f t="shared" si="5"/>
        <v>3728743</v>
      </c>
    </row>
    <row r="9" spans="1:114" ht="12" customHeight="1">
      <c r="A9" s="142" t="s">
        <v>86</v>
      </c>
      <c r="B9" s="140" t="s">
        <v>327</v>
      </c>
      <c r="C9" s="142" t="s">
        <v>371</v>
      </c>
      <c r="D9" s="141">
        <f aca="true" t="shared" si="6" ref="D9:D51">SUM(E9,+L9)</f>
        <v>1797234</v>
      </c>
      <c r="E9" s="141">
        <f aca="true" t="shared" si="7" ref="E9:E51">SUM(F9:I9)+K9</f>
        <v>630343</v>
      </c>
      <c r="F9" s="141">
        <v>0</v>
      </c>
      <c r="G9" s="141">
        <v>0</v>
      </c>
      <c r="H9" s="141">
        <v>0</v>
      </c>
      <c r="I9" s="141">
        <v>460448</v>
      </c>
      <c r="J9" s="141"/>
      <c r="K9" s="141">
        <v>169895</v>
      </c>
      <c r="L9" s="141">
        <v>1166891</v>
      </c>
      <c r="M9" s="141">
        <f aca="true" t="shared" si="8" ref="M9:M51">SUM(N9,+U9)</f>
        <v>365261</v>
      </c>
      <c r="N9" s="141">
        <f aca="true" t="shared" si="9" ref="N9:N51">SUM(O9:R9)+T9</f>
        <v>1958</v>
      </c>
      <c r="O9" s="141">
        <v>856</v>
      </c>
      <c r="P9" s="141">
        <v>914</v>
      </c>
      <c r="Q9" s="141">
        <v>0</v>
      </c>
      <c r="R9" s="141">
        <v>0</v>
      </c>
      <c r="S9" s="141"/>
      <c r="T9" s="141">
        <v>188</v>
      </c>
      <c r="U9" s="141">
        <v>363303</v>
      </c>
      <c r="V9" s="141">
        <f aca="true" t="shared" si="10" ref="V9:V51">+SUM(D9,M9)</f>
        <v>2162495</v>
      </c>
      <c r="W9" s="141">
        <f aca="true" t="shared" si="11" ref="W9:W51">+SUM(E9,N9)</f>
        <v>632301</v>
      </c>
      <c r="X9" s="141">
        <f aca="true" t="shared" si="12" ref="X9:X51">+SUM(F9,O9)</f>
        <v>856</v>
      </c>
      <c r="Y9" s="141">
        <f aca="true" t="shared" si="13" ref="Y9:Y51">+SUM(G9,P9)</f>
        <v>914</v>
      </c>
      <c r="Z9" s="141">
        <f aca="true" t="shared" si="14" ref="Z9:Z51">+SUM(H9,Q9)</f>
        <v>0</v>
      </c>
      <c r="AA9" s="141">
        <f aca="true" t="shared" si="15" ref="AA9:AA51">+SUM(I9,R9)</f>
        <v>460448</v>
      </c>
      <c r="AB9" s="141">
        <f aca="true" t="shared" si="16" ref="AB9:AB51">+SUM(J9,S9)</f>
        <v>0</v>
      </c>
      <c r="AC9" s="141">
        <f aca="true" t="shared" si="17" ref="AC9:AC51">+SUM(K9,T9)</f>
        <v>170083</v>
      </c>
      <c r="AD9" s="141">
        <f aca="true" t="shared" si="18" ref="AD9:AD51">+SUM(L9,U9)</f>
        <v>1530194</v>
      </c>
      <c r="AE9" s="141">
        <f aca="true" t="shared" si="19" ref="AE9:AE51">SUM(AF9,+AK9)</f>
        <v>0</v>
      </c>
      <c r="AF9" s="141">
        <f aca="true" t="shared" si="20" ref="AF9:AF51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51">SUM(AN9,AS9,AW9,AX9,BD9)</f>
        <v>1795687</v>
      </c>
      <c r="AN9" s="141">
        <f aca="true" t="shared" si="22" ref="AN9:AN51">SUM(AO9:AR9)</f>
        <v>208046</v>
      </c>
      <c r="AO9" s="141">
        <v>208046</v>
      </c>
      <c r="AP9" s="141">
        <v>0</v>
      </c>
      <c r="AQ9" s="141">
        <v>0</v>
      </c>
      <c r="AR9" s="141">
        <v>0</v>
      </c>
      <c r="AS9" s="141">
        <f aca="true" t="shared" si="23" ref="AS9:AS51">SUM(AT9:AV9)</f>
        <v>611436</v>
      </c>
      <c r="AT9" s="141">
        <v>106691</v>
      </c>
      <c r="AU9" s="141">
        <v>494366</v>
      </c>
      <c r="AV9" s="141">
        <v>10379</v>
      </c>
      <c r="AW9" s="141">
        <v>0</v>
      </c>
      <c r="AX9" s="141">
        <f aca="true" t="shared" si="24" ref="AX9:AX51">SUM(AY9:BB9)</f>
        <v>976205</v>
      </c>
      <c r="AY9" s="141">
        <v>504568</v>
      </c>
      <c r="AZ9" s="141">
        <v>454132</v>
      </c>
      <c r="BA9" s="141">
        <v>17505</v>
      </c>
      <c r="BB9" s="141">
        <v>0</v>
      </c>
      <c r="BC9" s="141">
        <v>0</v>
      </c>
      <c r="BD9" s="141">
        <v>0</v>
      </c>
      <c r="BE9" s="141">
        <v>1547</v>
      </c>
      <c r="BF9" s="141">
        <f aca="true" t="shared" si="25" ref="BF9:BF51">SUM(AE9,+AM9,+BE9)</f>
        <v>1797234</v>
      </c>
      <c r="BG9" s="141">
        <f aca="true" t="shared" si="26" ref="BG9:BG51">SUM(BH9,+BM9)</f>
        <v>286142</v>
      </c>
      <c r="BH9" s="141">
        <f aca="true" t="shared" si="27" ref="BH9:BH51">SUM(BI9:BL9)</f>
        <v>286142</v>
      </c>
      <c r="BI9" s="141">
        <v>0</v>
      </c>
      <c r="BJ9" s="141">
        <v>0</v>
      </c>
      <c r="BK9" s="141">
        <v>0</v>
      </c>
      <c r="BL9" s="141">
        <v>286142</v>
      </c>
      <c r="BM9" s="141">
        <v>0</v>
      </c>
      <c r="BN9" s="141">
        <v>0</v>
      </c>
      <c r="BO9" s="141">
        <f aca="true" t="shared" si="28" ref="BO9:BO51">SUM(BP9,BU9,BY9,BZ9,CF9)</f>
        <v>41529</v>
      </c>
      <c r="BP9" s="141">
        <f aca="true" t="shared" si="29" ref="BP9:BP51">SUM(BQ9:BT9)</f>
        <v>33330</v>
      </c>
      <c r="BQ9" s="141">
        <v>33330</v>
      </c>
      <c r="BR9" s="141">
        <v>0</v>
      </c>
      <c r="BS9" s="141">
        <v>0</v>
      </c>
      <c r="BT9" s="141">
        <v>0</v>
      </c>
      <c r="BU9" s="141">
        <f aca="true" t="shared" si="30" ref="BU9:BU51">SUM(BV9:BX9)</f>
        <v>5988</v>
      </c>
      <c r="BV9" s="141">
        <v>0</v>
      </c>
      <c r="BW9" s="141">
        <v>5988</v>
      </c>
      <c r="BX9" s="141">
        <v>0</v>
      </c>
      <c r="BY9" s="141">
        <v>0</v>
      </c>
      <c r="BZ9" s="141">
        <f aca="true" t="shared" si="31" ref="BZ9:BZ51">SUM(CA9:CD9)</f>
        <v>2211</v>
      </c>
      <c r="CA9" s="141">
        <v>0</v>
      </c>
      <c r="CB9" s="141">
        <v>1011</v>
      </c>
      <c r="CC9" s="141">
        <v>735</v>
      </c>
      <c r="CD9" s="141">
        <v>465</v>
      </c>
      <c r="CE9" s="141">
        <v>37590</v>
      </c>
      <c r="CF9" s="141">
        <v>0</v>
      </c>
      <c r="CG9" s="141">
        <v>0</v>
      </c>
      <c r="CH9" s="141">
        <f aca="true" t="shared" si="32" ref="CH9:CH51">SUM(BG9,+BO9,+CG9)</f>
        <v>327671</v>
      </c>
      <c r="CI9" s="141">
        <f aca="true" t="shared" si="33" ref="CI9:CI51">SUM(AE9,+BG9)</f>
        <v>286142</v>
      </c>
      <c r="CJ9" s="141">
        <f aca="true" t="shared" si="34" ref="CJ9:CJ51">SUM(AF9,+BH9)</f>
        <v>286142</v>
      </c>
      <c r="CK9" s="141">
        <f aca="true" t="shared" si="35" ref="CK9:CK51">SUM(AG9,+BI9)</f>
        <v>0</v>
      </c>
      <c r="CL9" s="141">
        <f aca="true" t="shared" si="36" ref="CL9:CL51">SUM(AH9,+BJ9)</f>
        <v>0</v>
      </c>
      <c r="CM9" s="141">
        <f aca="true" t="shared" si="37" ref="CM9:CM51">SUM(AI9,+BK9)</f>
        <v>0</v>
      </c>
      <c r="CN9" s="141">
        <f aca="true" t="shared" si="38" ref="CN9:CN51">SUM(AJ9,+BL9)</f>
        <v>286142</v>
      </c>
      <c r="CO9" s="141">
        <f aca="true" t="shared" si="39" ref="CO9:CO51">SUM(AK9,+BM9)</f>
        <v>0</v>
      </c>
      <c r="CP9" s="141">
        <f aca="true" t="shared" si="40" ref="CP9:CP51">SUM(AL9,+BN9)</f>
        <v>0</v>
      </c>
      <c r="CQ9" s="141">
        <f aca="true" t="shared" si="41" ref="CQ9:CQ51">SUM(AM9,+BO9)</f>
        <v>1837216</v>
      </c>
      <c r="CR9" s="141">
        <f aca="true" t="shared" si="42" ref="CR9:CR51">SUM(AN9,+BP9)</f>
        <v>241376</v>
      </c>
      <c r="CS9" s="141">
        <f aca="true" t="shared" si="43" ref="CS9:CS51">SUM(AO9,+BQ9)</f>
        <v>241376</v>
      </c>
      <c r="CT9" s="141">
        <f aca="true" t="shared" si="44" ref="CT9:CT51">SUM(AP9,+BR9)</f>
        <v>0</v>
      </c>
      <c r="CU9" s="141">
        <f aca="true" t="shared" si="45" ref="CU9:CU51">SUM(AQ9,+BS9)</f>
        <v>0</v>
      </c>
      <c r="CV9" s="141">
        <f aca="true" t="shared" si="46" ref="CV9:CV51">SUM(AR9,+BT9)</f>
        <v>0</v>
      </c>
      <c r="CW9" s="141">
        <f aca="true" t="shared" si="47" ref="CW9:CW51">SUM(AS9,+BU9)</f>
        <v>617424</v>
      </c>
      <c r="CX9" s="141">
        <f aca="true" t="shared" si="48" ref="CX9:CX51">SUM(AT9,+BV9)</f>
        <v>106691</v>
      </c>
      <c r="CY9" s="141">
        <f aca="true" t="shared" si="49" ref="CY9:CY51">SUM(AU9,+BW9)</f>
        <v>500354</v>
      </c>
      <c r="CZ9" s="141">
        <f aca="true" t="shared" si="50" ref="CZ9:CZ51">SUM(AV9,+BX9)</f>
        <v>10379</v>
      </c>
      <c r="DA9" s="141">
        <f aca="true" t="shared" si="51" ref="DA9:DA51">SUM(AW9,+BY9)</f>
        <v>0</v>
      </c>
      <c r="DB9" s="141">
        <f aca="true" t="shared" si="52" ref="DB9:DB51">SUM(AX9,+BZ9)</f>
        <v>978416</v>
      </c>
      <c r="DC9" s="141">
        <f aca="true" t="shared" si="53" ref="DC9:DC51">SUM(AY9,+CA9)</f>
        <v>504568</v>
      </c>
      <c r="DD9" s="141">
        <f aca="true" t="shared" si="54" ref="DD9:DD51">SUM(AZ9,+CB9)</f>
        <v>455143</v>
      </c>
      <c r="DE9" s="141">
        <f aca="true" t="shared" si="55" ref="DE9:DE51">SUM(BA9,+CC9)</f>
        <v>18240</v>
      </c>
      <c r="DF9" s="141">
        <f aca="true" t="shared" si="56" ref="DF9:DF51">SUM(BB9,+CD9)</f>
        <v>465</v>
      </c>
      <c r="DG9" s="141">
        <f aca="true" t="shared" si="57" ref="DG9:DG51">SUM(BC9,+CE9)</f>
        <v>37590</v>
      </c>
      <c r="DH9" s="141">
        <f aca="true" t="shared" si="58" ref="DH9:DH51">SUM(BD9,+CF9)</f>
        <v>0</v>
      </c>
      <c r="DI9" s="141">
        <f aca="true" t="shared" si="59" ref="DI9:DI51">SUM(BE9,+CG9)</f>
        <v>1547</v>
      </c>
      <c r="DJ9" s="141">
        <f aca="true" t="shared" si="60" ref="DJ9:DJ51">SUM(BF9,+CH9)</f>
        <v>2124905</v>
      </c>
    </row>
    <row r="10" spans="1:114" ht="12" customHeight="1">
      <c r="A10" s="142" t="s">
        <v>86</v>
      </c>
      <c r="B10" s="140" t="s">
        <v>328</v>
      </c>
      <c r="C10" s="142" t="s">
        <v>372</v>
      </c>
      <c r="D10" s="141">
        <f t="shared" si="6"/>
        <v>1344783</v>
      </c>
      <c r="E10" s="141">
        <f t="shared" si="7"/>
        <v>436586</v>
      </c>
      <c r="F10" s="141">
        <v>0</v>
      </c>
      <c r="G10" s="141">
        <v>0</v>
      </c>
      <c r="H10" s="141">
        <v>0</v>
      </c>
      <c r="I10" s="141">
        <v>355904</v>
      </c>
      <c r="J10" s="141"/>
      <c r="K10" s="141">
        <v>80682</v>
      </c>
      <c r="L10" s="141">
        <v>908197</v>
      </c>
      <c r="M10" s="141">
        <f t="shared" si="8"/>
        <v>281157</v>
      </c>
      <c r="N10" s="141">
        <f t="shared" si="9"/>
        <v>59787</v>
      </c>
      <c r="O10" s="141">
        <v>0</v>
      </c>
      <c r="P10" s="141">
        <v>0</v>
      </c>
      <c r="Q10" s="141">
        <v>0</v>
      </c>
      <c r="R10" s="141">
        <v>59787</v>
      </c>
      <c r="S10" s="141"/>
      <c r="T10" s="141">
        <v>0</v>
      </c>
      <c r="U10" s="141">
        <v>221370</v>
      </c>
      <c r="V10" s="141">
        <f t="shared" si="10"/>
        <v>1625940</v>
      </c>
      <c r="W10" s="141">
        <f t="shared" si="11"/>
        <v>496373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415691</v>
      </c>
      <c r="AB10" s="141">
        <f t="shared" si="16"/>
        <v>0</v>
      </c>
      <c r="AC10" s="141">
        <f t="shared" si="17"/>
        <v>80682</v>
      </c>
      <c r="AD10" s="141">
        <f t="shared" si="18"/>
        <v>1129567</v>
      </c>
      <c r="AE10" s="141">
        <f t="shared" si="19"/>
        <v>95986</v>
      </c>
      <c r="AF10" s="141">
        <f t="shared" si="20"/>
        <v>95986</v>
      </c>
      <c r="AG10" s="141">
        <v>0</v>
      </c>
      <c r="AH10" s="141">
        <v>92763</v>
      </c>
      <c r="AI10" s="141">
        <v>3223</v>
      </c>
      <c r="AJ10" s="141">
        <v>0</v>
      </c>
      <c r="AK10" s="141">
        <v>0</v>
      </c>
      <c r="AL10" s="141">
        <v>0</v>
      </c>
      <c r="AM10" s="141">
        <f t="shared" si="21"/>
        <v>1208786</v>
      </c>
      <c r="AN10" s="141">
        <f t="shared" si="22"/>
        <v>207389</v>
      </c>
      <c r="AO10" s="141">
        <v>94636</v>
      </c>
      <c r="AP10" s="141">
        <v>33297</v>
      </c>
      <c r="AQ10" s="141">
        <v>55479</v>
      </c>
      <c r="AR10" s="141">
        <v>23977</v>
      </c>
      <c r="AS10" s="141">
        <f t="shared" si="23"/>
        <v>213689</v>
      </c>
      <c r="AT10" s="141">
        <v>0</v>
      </c>
      <c r="AU10" s="141">
        <v>188294</v>
      </c>
      <c r="AV10" s="141">
        <v>25395</v>
      </c>
      <c r="AW10" s="141">
        <v>0</v>
      </c>
      <c r="AX10" s="141">
        <f t="shared" si="24"/>
        <v>787708</v>
      </c>
      <c r="AY10" s="141">
        <v>473269</v>
      </c>
      <c r="AZ10" s="141">
        <v>299272</v>
      </c>
      <c r="BA10" s="141">
        <v>15167</v>
      </c>
      <c r="BB10" s="141">
        <v>0</v>
      </c>
      <c r="BC10" s="141">
        <v>40011</v>
      </c>
      <c r="BD10" s="141">
        <v>0</v>
      </c>
      <c r="BE10" s="141">
        <v>0</v>
      </c>
      <c r="BF10" s="141">
        <f t="shared" si="25"/>
        <v>1304772</v>
      </c>
      <c r="BG10" s="141">
        <f t="shared" si="26"/>
        <v>5714</v>
      </c>
      <c r="BH10" s="141">
        <f t="shared" si="27"/>
        <v>5714</v>
      </c>
      <c r="BI10" s="141">
        <v>0</v>
      </c>
      <c r="BJ10" s="141">
        <v>5714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258730</v>
      </c>
      <c r="BP10" s="141">
        <f t="shared" si="29"/>
        <v>76355</v>
      </c>
      <c r="BQ10" s="141">
        <v>46497</v>
      </c>
      <c r="BR10" s="141">
        <v>0</v>
      </c>
      <c r="BS10" s="141">
        <v>29858</v>
      </c>
      <c r="BT10" s="141">
        <v>0</v>
      </c>
      <c r="BU10" s="141">
        <f t="shared" si="30"/>
        <v>37626</v>
      </c>
      <c r="BV10" s="141">
        <v>0</v>
      </c>
      <c r="BW10" s="141">
        <v>37626</v>
      </c>
      <c r="BX10" s="141">
        <v>0</v>
      </c>
      <c r="BY10" s="141">
        <v>0</v>
      </c>
      <c r="BZ10" s="141">
        <f t="shared" si="31"/>
        <v>144749</v>
      </c>
      <c r="CA10" s="141">
        <v>95724</v>
      </c>
      <c r="CB10" s="141">
        <v>49025</v>
      </c>
      <c r="CC10" s="141">
        <v>0</v>
      </c>
      <c r="CD10" s="141">
        <v>0</v>
      </c>
      <c r="CE10" s="141">
        <v>11520</v>
      </c>
      <c r="CF10" s="141">
        <v>0</v>
      </c>
      <c r="CG10" s="141">
        <v>5193</v>
      </c>
      <c r="CH10" s="141">
        <f t="shared" si="32"/>
        <v>269637</v>
      </c>
      <c r="CI10" s="141">
        <f t="shared" si="33"/>
        <v>101700</v>
      </c>
      <c r="CJ10" s="141">
        <f t="shared" si="34"/>
        <v>101700</v>
      </c>
      <c r="CK10" s="141">
        <f t="shared" si="35"/>
        <v>0</v>
      </c>
      <c r="CL10" s="141">
        <f t="shared" si="36"/>
        <v>98477</v>
      </c>
      <c r="CM10" s="141">
        <f t="shared" si="37"/>
        <v>3223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1467516</v>
      </c>
      <c r="CR10" s="141">
        <f t="shared" si="42"/>
        <v>283744</v>
      </c>
      <c r="CS10" s="141">
        <f t="shared" si="43"/>
        <v>141133</v>
      </c>
      <c r="CT10" s="141">
        <f t="shared" si="44"/>
        <v>33297</v>
      </c>
      <c r="CU10" s="141">
        <f t="shared" si="45"/>
        <v>85337</v>
      </c>
      <c r="CV10" s="141">
        <f t="shared" si="46"/>
        <v>23977</v>
      </c>
      <c r="CW10" s="141">
        <f t="shared" si="47"/>
        <v>251315</v>
      </c>
      <c r="CX10" s="141">
        <f t="shared" si="48"/>
        <v>0</v>
      </c>
      <c r="CY10" s="141">
        <f t="shared" si="49"/>
        <v>225920</v>
      </c>
      <c r="CZ10" s="141">
        <f t="shared" si="50"/>
        <v>25395</v>
      </c>
      <c r="DA10" s="141">
        <f t="shared" si="51"/>
        <v>0</v>
      </c>
      <c r="DB10" s="141">
        <f t="shared" si="52"/>
        <v>932457</v>
      </c>
      <c r="DC10" s="141">
        <f t="shared" si="53"/>
        <v>568993</v>
      </c>
      <c r="DD10" s="141">
        <f t="shared" si="54"/>
        <v>348297</v>
      </c>
      <c r="DE10" s="141">
        <f t="shared" si="55"/>
        <v>15167</v>
      </c>
      <c r="DF10" s="141">
        <f t="shared" si="56"/>
        <v>0</v>
      </c>
      <c r="DG10" s="141">
        <f t="shared" si="57"/>
        <v>51531</v>
      </c>
      <c r="DH10" s="141">
        <f t="shared" si="58"/>
        <v>0</v>
      </c>
      <c r="DI10" s="141">
        <f t="shared" si="59"/>
        <v>5193</v>
      </c>
      <c r="DJ10" s="141">
        <f t="shared" si="60"/>
        <v>1574409</v>
      </c>
    </row>
    <row r="11" spans="1:114" ht="12" customHeight="1">
      <c r="A11" s="142" t="s">
        <v>86</v>
      </c>
      <c r="B11" s="140" t="s">
        <v>329</v>
      </c>
      <c r="C11" s="142" t="s">
        <v>373</v>
      </c>
      <c r="D11" s="141">
        <f t="shared" si="6"/>
        <v>1173698</v>
      </c>
      <c r="E11" s="141">
        <f t="shared" si="7"/>
        <v>141454</v>
      </c>
      <c r="F11" s="141">
        <v>0</v>
      </c>
      <c r="G11" s="141">
        <v>0</v>
      </c>
      <c r="H11" s="141">
        <v>0</v>
      </c>
      <c r="I11" s="141">
        <v>102430</v>
      </c>
      <c r="J11" s="141"/>
      <c r="K11" s="141">
        <v>39024</v>
      </c>
      <c r="L11" s="141">
        <v>1032244</v>
      </c>
      <c r="M11" s="141">
        <f t="shared" si="8"/>
        <v>209373</v>
      </c>
      <c r="N11" s="141">
        <f t="shared" si="9"/>
        <v>21927</v>
      </c>
      <c r="O11" s="141">
        <v>0</v>
      </c>
      <c r="P11" s="141">
        <v>0</v>
      </c>
      <c r="Q11" s="141">
        <v>0</v>
      </c>
      <c r="R11" s="141">
        <v>21917</v>
      </c>
      <c r="S11" s="141"/>
      <c r="T11" s="141">
        <v>10</v>
      </c>
      <c r="U11" s="141">
        <v>187446</v>
      </c>
      <c r="V11" s="141">
        <f t="shared" si="10"/>
        <v>1383071</v>
      </c>
      <c r="W11" s="141">
        <f t="shared" si="11"/>
        <v>163381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124347</v>
      </c>
      <c r="AB11" s="141">
        <f t="shared" si="16"/>
        <v>0</v>
      </c>
      <c r="AC11" s="141">
        <f t="shared" si="17"/>
        <v>39034</v>
      </c>
      <c r="AD11" s="141">
        <f t="shared" si="18"/>
        <v>1219690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818626</v>
      </c>
      <c r="AN11" s="141">
        <f t="shared" si="22"/>
        <v>128703</v>
      </c>
      <c r="AO11" s="141">
        <v>94383</v>
      </c>
      <c r="AP11" s="141">
        <v>34320</v>
      </c>
      <c r="AQ11" s="141">
        <v>0</v>
      </c>
      <c r="AR11" s="141">
        <v>0</v>
      </c>
      <c r="AS11" s="141">
        <f t="shared" si="23"/>
        <v>160601</v>
      </c>
      <c r="AT11" s="141">
        <v>13078</v>
      </c>
      <c r="AU11" s="141">
        <v>145185</v>
      </c>
      <c r="AV11" s="141">
        <v>2338</v>
      </c>
      <c r="AW11" s="141">
        <v>0</v>
      </c>
      <c r="AX11" s="141">
        <f t="shared" si="24"/>
        <v>529322</v>
      </c>
      <c r="AY11" s="141">
        <v>373224</v>
      </c>
      <c r="AZ11" s="141">
        <v>141677</v>
      </c>
      <c r="BA11" s="141">
        <v>12156</v>
      </c>
      <c r="BB11" s="141">
        <v>2265</v>
      </c>
      <c r="BC11" s="141">
        <v>355072</v>
      </c>
      <c r="BD11" s="141">
        <v>0</v>
      </c>
      <c r="BE11" s="141">
        <v>0</v>
      </c>
      <c r="BF11" s="141">
        <f t="shared" si="25"/>
        <v>818626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104192</v>
      </c>
      <c r="BP11" s="141">
        <f t="shared" si="29"/>
        <v>8580</v>
      </c>
      <c r="BQ11" s="141">
        <v>8580</v>
      </c>
      <c r="BR11" s="141">
        <v>0</v>
      </c>
      <c r="BS11" s="141">
        <v>0</v>
      </c>
      <c r="BT11" s="141">
        <v>0</v>
      </c>
      <c r="BU11" s="141">
        <f t="shared" si="30"/>
        <v>42611</v>
      </c>
      <c r="BV11" s="141">
        <v>286</v>
      </c>
      <c r="BW11" s="141">
        <v>42325</v>
      </c>
      <c r="BX11" s="141">
        <v>0</v>
      </c>
      <c r="BY11" s="141">
        <v>0</v>
      </c>
      <c r="BZ11" s="141">
        <f t="shared" si="31"/>
        <v>53001</v>
      </c>
      <c r="CA11" s="141">
        <v>20522</v>
      </c>
      <c r="CB11" s="141">
        <v>31500</v>
      </c>
      <c r="CC11" s="141">
        <v>0</v>
      </c>
      <c r="CD11" s="141">
        <v>979</v>
      </c>
      <c r="CE11" s="141">
        <v>105181</v>
      </c>
      <c r="CF11" s="141">
        <v>0</v>
      </c>
      <c r="CG11" s="141">
        <v>0</v>
      </c>
      <c r="CH11" s="141">
        <f t="shared" si="32"/>
        <v>104192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922818</v>
      </c>
      <c r="CR11" s="141">
        <f t="shared" si="42"/>
        <v>137283</v>
      </c>
      <c r="CS11" s="141">
        <f t="shared" si="43"/>
        <v>102963</v>
      </c>
      <c r="CT11" s="141">
        <f t="shared" si="44"/>
        <v>34320</v>
      </c>
      <c r="CU11" s="141">
        <f t="shared" si="45"/>
        <v>0</v>
      </c>
      <c r="CV11" s="141">
        <f t="shared" si="46"/>
        <v>0</v>
      </c>
      <c r="CW11" s="141">
        <f t="shared" si="47"/>
        <v>203212</v>
      </c>
      <c r="CX11" s="141">
        <f t="shared" si="48"/>
        <v>13364</v>
      </c>
      <c r="CY11" s="141">
        <f t="shared" si="49"/>
        <v>187510</v>
      </c>
      <c r="CZ11" s="141">
        <f t="shared" si="50"/>
        <v>2338</v>
      </c>
      <c r="DA11" s="141">
        <f t="shared" si="51"/>
        <v>0</v>
      </c>
      <c r="DB11" s="141">
        <f t="shared" si="52"/>
        <v>582323</v>
      </c>
      <c r="DC11" s="141">
        <f t="shared" si="53"/>
        <v>393746</v>
      </c>
      <c r="DD11" s="141">
        <f t="shared" si="54"/>
        <v>173177</v>
      </c>
      <c r="DE11" s="141">
        <f t="shared" si="55"/>
        <v>12156</v>
      </c>
      <c r="DF11" s="141">
        <f t="shared" si="56"/>
        <v>3244</v>
      </c>
      <c r="DG11" s="141">
        <f t="shared" si="57"/>
        <v>460253</v>
      </c>
      <c r="DH11" s="141">
        <f t="shared" si="58"/>
        <v>0</v>
      </c>
      <c r="DI11" s="141">
        <f t="shared" si="59"/>
        <v>0</v>
      </c>
      <c r="DJ11" s="141">
        <f t="shared" si="60"/>
        <v>922818</v>
      </c>
    </row>
    <row r="12" spans="1:114" ht="12" customHeight="1">
      <c r="A12" s="142" t="s">
        <v>86</v>
      </c>
      <c r="B12" s="140" t="s">
        <v>330</v>
      </c>
      <c r="C12" s="142" t="s">
        <v>374</v>
      </c>
      <c r="D12" s="141">
        <f t="shared" si="6"/>
        <v>622194</v>
      </c>
      <c r="E12" s="141">
        <f t="shared" si="7"/>
        <v>41058</v>
      </c>
      <c r="F12" s="141">
        <v>0</v>
      </c>
      <c r="G12" s="141">
        <v>0</v>
      </c>
      <c r="H12" s="141">
        <v>0</v>
      </c>
      <c r="I12" s="141">
        <v>1076</v>
      </c>
      <c r="J12" s="141"/>
      <c r="K12" s="141">
        <v>39982</v>
      </c>
      <c r="L12" s="141">
        <v>581136</v>
      </c>
      <c r="M12" s="141">
        <f t="shared" si="8"/>
        <v>177508</v>
      </c>
      <c r="N12" s="141">
        <f t="shared" si="9"/>
        <v>22520</v>
      </c>
      <c r="O12" s="141">
        <v>0</v>
      </c>
      <c r="P12" s="141">
        <v>0</v>
      </c>
      <c r="Q12" s="141">
        <v>0</v>
      </c>
      <c r="R12" s="141">
        <v>22520</v>
      </c>
      <c r="S12" s="141"/>
      <c r="T12" s="141">
        <v>0</v>
      </c>
      <c r="U12" s="141">
        <v>154988</v>
      </c>
      <c r="V12" s="141">
        <f t="shared" si="10"/>
        <v>799702</v>
      </c>
      <c r="W12" s="141">
        <f t="shared" si="11"/>
        <v>63578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23596</v>
      </c>
      <c r="AB12" s="141">
        <f t="shared" si="16"/>
        <v>0</v>
      </c>
      <c r="AC12" s="141">
        <f t="shared" si="17"/>
        <v>39982</v>
      </c>
      <c r="AD12" s="141">
        <f t="shared" si="18"/>
        <v>736124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271870</v>
      </c>
      <c r="AN12" s="141">
        <f t="shared" si="22"/>
        <v>96963</v>
      </c>
      <c r="AO12" s="141">
        <v>72722</v>
      </c>
      <c r="AP12" s="141">
        <v>24241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174907</v>
      </c>
      <c r="AY12" s="141">
        <v>173410</v>
      </c>
      <c r="AZ12" s="141">
        <v>0</v>
      </c>
      <c r="BA12" s="141">
        <v>0</v>
      </c>
      <c r="BB12" s="141">
        <v>1497</v>
      </c>
      <c r="BC12" s="141">
        <v>308197</v>
      </c>
      <c r="BD12" s="141">
        <v>0</v>
      </c>
      <c r="BE12" s="141">
        <v>42127</v>
      </c>
      <c r="BF12" s="141">
        <f t="shared" si="25"/>
        <v>313997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22756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22756</v>
      </c>
      <c r="CA12" s="141">
        <v>22756</v>
      </c>
      <c r="CB12" s="141">
        <v>0</v>
      </c>
      <c r="CC12" s="141">
        <v>0</v>
      </c>
      <c r="CD12" s="141">
        <v>0</v>
      </c>
      <c r="CE12" s="141">
        <v>152639</v>
      </c>
      <c r="CF12" s="141">
        <v>0</v>
      </c>
      <c r="CG12" s="141">
        <v>2113</v>
      </c>
      <c r="CH12" s="141">
        <f t="shared" si="32"/>
        <v>24869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294626</v>
      </c>
      <c r="CR12" s="141">
        <f t="shared" si="42"/>
        <v>96963</v>
      </c>
      <c r="CS12" s="141">
        <f t="shared" si="43"/>
        <v>72722</v>
      </c>
      <c r="CT12" s="141">
        <f t="shared" si="44"/>
        <v>24241</v>
      </c>
      <c r="CU12" s="141">
        <f t="shared" si="45"/>
        <v>0</v>
      </c>
      <c r="CV12" s="141">
        <f t="shared" si="46"/>
        <v>0</v>
      </c>
      <c r="CW12" s="141">
        <f t="shared" si="47"/>
        <v>0</v>
      </c>
      <c r="CX12" s="141">
        <f t="shared" si="48"/>
        <v>0</v>
      </c>
      <c r="CY12" s="141">
        <f t="shared" si="49"/>
        <v>0</v>
      </c>
      <c r="CZ12" s="141">
        <f t="shared" si="50"/>
        <v>0</v>
      </c>
      <c r="DA12" s="141">
        <f t="shared" si="51"/>
        <v>0</v>
      </c>
      <c r="DB12" s="141">
        <f t="shared" si="52"/>
        <v>197663</v>
      </c>
      <c r="DC12" s="141">
        <f t="shared" si="53"/>
        <v>196166</v>
      </c>
      <c r="DD12" s="141">
        <f t="shared" si="54"/>
        <v>0</v>
      </c>
      <c r="DE12" s="141">
        <f t="shared" si="55"/>
        <v>0</v>
      </c>
      <c r="DF12" s="141">
        <f t="shared" si="56"/>
        <v>1497</v>
      </c>
      <c r="DG12" s="141">
        <f t="shared" si="57"/>
        <v>460836</v>
      </c>
      <c r="DH12" s="141">
        <f t="shared" si="58"/>
        <v>0</v>
      </c>
      <c r="DI12" s="141">
        <f t="shared" si="59"/>
        <v>44240</v>
      </c>
      <c r="DJ12" s="141">
        <f t="shared" si="60"/>
        <v>338866</v>
      </c>
    </row>
    <row r="13" spans="1:114" ht="12" customHeight="1">
      <c r="A13" s="142" t="s">
        <v>86</v>
      </c>
      <c r="B13" s="140" t="s">
        <v>331</v>
      </c>
      <c r="C13" s="142" t="s">
        <v>375</v>
      </c>
      <c r="D13" s="141">
        <f t="shared" si="6"/>
        <v>656024</v>
      </c>
      <c r="E13" s="141">
        <f t="shared" si="7"/>
        <v>27042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27042</v>
      </c>
      <c r="L13" s="141">
        <v>628982</v>
      </c>
      <c r="M13" s="141">
        <f t="shared" si="8"/>
        <v>97152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97152</v>
      </c>
      <c r="V13" s="141">
        <f t="shared" si="10"/>
        <v>753176</v>
      </c>
      <c r="W13" s="141">
        <f t="shared" si="11"/>
        <v>27042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0</v>
      </c>
      <c r="AB13" s="141">
        <f t="shared" si="16"/>
        <v>0</v>
      </c>
      <c r="AC13" s="141">
        <f t="shared" si="17"/>
        <v>27042</v>
      </c>
      <c r="AD13" s="141">
        <f t="shared" si="18"/>
        <v>726134</v>
      </c>
      <c r="AE13" s="141">
        <f t="shared" si="19"/>
        <v>882</v>
      </c>
      <c r="AF13" s="141">
        <f t="shared" si="20"/>
        <v>882</v>
      </c>
      <c r="AG13" s="141">
        <v>0</v>
      </c>
      <c r="AH13" s="141">
        <v>882</v>
      </c>
      <c r="AI13" s="141">
        <v>0</v>
      </c>
      <c r="AJ13" s="141">
        <v>0</v>
      </c>
      <c r="AK13" s="141">
        <v>0</v>
      </c>
      <c r="AL13" s="141">
        <v>252128</v>
      </c>
      <c r="AM13" s="141">
        <f t="shared" si="21"/>
        <v>147757</v>
      </c>
      <c r="AN13" s="141">
        <f t="shared" si="22"/>
        <v>31985</v>
      </c>
      <c r="AO13" s="141">
        <v>16008</v>
      </c>
      <c r="AP13" s="141">
        <v>15977</v>
      </c>
      <c r="AQ13" s="141">
        <v>0</v>
      </c>
      <c r="AR13" s="141">
        <v>0</v>
      </c>
      <c r="AS13" s="141">
        <f t="shared" si="23"/>
        <v>4274</v>
      </c>
      <c r="AT13" s="141">
        <v>2071</v>
      </c>
      <c r="AU13" s="141">
        <v>2203</v>
      </c>
      <c r="AV13" s="141">
        <v>0</v>
      </c>
      <c r="AW13" s="141">
        <v>0</v>
      </c>
      <c r="AX13" s="141">
        <f t="shared" si="24"/>
        <v>111498</v>
      </c>
      <c r="AY13" s="141">
        <v>110392</v>
      </c>
      <c r="AZ13" s="141">
        <v>1106</v>
      </c>
      <c r="BA13" s="141">
        <v>0</v>
      </c>
      <c r="BB13" s="141">
        <v>0</v>
      </c>
      <c r="BC13" s="141">
        <v>243665</v>
      </c>
      <c r="BD13" s="141">
        <v>0</v>
      </c>
      <c r="BE13" s="141">
        <v>11592</v>
      </c>
      <c r="BF13" s="141">
        <f t="shared" si="25"/>
        <v>160231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36804</v>
      </c>
      <c r="BO13" s="141">
        <f t="shared" si="28"/>
        <v>29667</v>
      </c>
      <c r="BP13" s="141">
        <f t="shared" si="29"/>
        <v>29667</v>
      </c>
      <c r="BQ13" s="141">
        <v>29667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30681</v>
      </c>
      <c r="CF13" s="141">
        <v>0</v>
      </c>
      <c r="CG13" s="141">
        <v>0</v>
      </c>
      <c r="CH13" s="141">
        <f t="shared" si="32"/>
        <v>29667</v>
      </c>
      <c r="CI13" s="141">
        <f t="shared" si="33"/>
        <v>882</v>
      </c>
      <c r="CJ13" s="141">
        <f t="shared" si="34"/>
        <v>882</v>
      </c>
      <c r="CK13" s="141">
        <f t="shared" si="35"/>
        <v>0</v>
      </c>
      <c r="CL13" s="141">
        <f t="shared" si="36"/>
        <v>882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288932</v>
      </c>
      <c r="CQ13" s="141">
        <f t="shared" si="41"/>
        <v>177424</v>
      </c>
      <c r="CR13" s="141">
        <f t="shared" si="42"/>
        <v>61652</v>
      </c>
      <c r="CS13" s="141">
        <f t="shared" si="43"/>
        <v>45675</v>
      </c>
      <c r="CT13" s="141">
        <f t="shared" si="44"/>
        <v>15977</v>
      </c>
      <c r="CU13" s="141">
        <f t="shared" si="45"/>
        <v>0</v>
      </c>
      <c r="CV13" s="141">
        <f t="shared" si="46"/>
        <v>0</v>
      </c>
      <c r="CW13" s="141">
        <f t="shared" si="47"/>
        <v>4274</v>
      </c>
      <c r="CX13" s="141">
        <f t="shared" si="48"/>
        <v>2071</v>
      </c>
      <c r="CY13" s="141">
        <f t="shared" si="49"/>
        <v>2203</v>
      </c>
      <c r="CZ13" s="141">
        <f t="shared" si="50"/>
        <v>0</v>
      </c>
      <c r="DA13" s="141">
        <f t="shared" si="51"/>
        <v>0</v>
      </c>
      <c r="DB13" s="141">
        <f t="shared" si="52"/>
        <v>111498</v>
      </c>
      <c r="DC13" s="141">
        <f t="shared" si="53"/>
        <v>110392</v>
      </c>
      <c r="DD13" s="141">
        <f t="shared" si="54"/>
        <v>1106</v>
      </c>
      <c r="DE13" s="141">
        <f t="shared" si="55"/>
        <v>0</v>
      </c>
      <c r="DF13" s="141">
        <f t="shared" si="56"/>
        <v>0</v>
      </c>
      <c r="DG13" s="141">
        <f t="shared" si="57"/>
        <v>274346</v>
      </c>
      <c r="DH13" s="141">
        <f t="shared" si="58"/>
        <v>0</v>
      </c>
      <c r="DI13" s="141">
        <f t="shared" si="59"/>
        <v>11592</v>
      </c>
      <c r="DJ13" s="141">
        <f t="shared" si="60"/>
        <v>189898</v>
      </c>
    </row>
    <row r="14" spans="1:114" ht="12" customHeight="1">
      <c r="A14" s="142" t="s">
        <v>86</v>
      </c>
      <c r="B14" s="140" t="s">
        <v>332</v>
      </c>
      <c r="C14" s="142" t="s">
        <v>376</v>
      </c>
      <c r="D14" s="141">
        <f t="shared" si="6"/>
        <v>895149</v>
      </c>
      <c r="E14" s="141">
        <f t="shared" si="7"/>
        <v>2363</v>
      </c>
      <c r="F14" s="141">
        <v>0</v>
      </c>
      <c r="G14" s="141">
        <v>0</v>
      </c>
      <c r="H14" s="141">
        <v>0</v>
      </c>
      <c r="I14" s="141">
        <v>2328</v>
      </c>
      <c r="J14" s="141"/>
      <c r="K14" s="141">
        <v>35</v>
      </c>
      <c r="L14" s="141">
        <v>892786</v>
      </c>
      <c r="M14" s="141">
        <f t="shared" si="8"/>
        <v>93292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93292</v>
      </c>
      <c r="V14" s="141">
        <f t="shared" si="10"/>
        <v>988441</v>
      </c>
      <c r="W14" s="141">
        <f t="shared" si="11"/>
        <v>2363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2328</v>
      </c>
      <c r="AB14" s="141">
        <f t="shared" si="16"/>
        <v>0</v>
      </c>
      <c r="AC14" s="141">
        <f t="shared" si="17"/>
        <v>35</v>
      </c>
      <c r="AD14" s="141">
        <f t="shared" si="18"/>
        <v>986078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368569</v>
      </c>
      <c r="AN14" s="141">
        <f t="shared" si="22"/>
        <v>83716</v>
      </c>
      <c r="AO14" s="141">
        <v>53508</v>
      </c>
      <c r="AP14" s="141">
        <v>30208</v>
      </c>
      <c r="AQ14" s="141">
        <v>0</v>
      </c>
      <c r="AR14" s="141">
        <v>0</v>
      </c>
      <c r="AS14" s="141">
        <f t="shared" si="23"/>
        <v>1123</v>
      </c>
      <c r="AT14" s="141">
        <v>1123</v>
      </c>
      <c r="AU14" s="141">
        <v>0</v>
      </c>
      <c r="AV14" s="141">
        <v>0</v>
      </c>
      <c r="AW14" s="141">
        <v>0</v>
      </c>
      <c r="AX14" s="141">
        <f t="shared" si="24"/>
        <v>282535</v>
      </c>
      <c r="AY14" s="141">
        <v>230818</v>
      </c>
      <c r="AZ14" s="141">
        <v>0</v>
      </c>
      <c r="BA14" s="141">
        <v>0</v>
      </c>
      <c r="BB14" s="141">
        <v>51717</v>
      </c>
      <c r="BC14" s="141">
        <v>511146</v>
      </c>
      <c r="BD14" s="141">
        <v>1195</v>
      </c>
      <c r="BE14" s="141">
        <v>15434</v>
      </c>
      <c r="BF14" s="141">
        <f t="shared" si="25"/>
        <v>384003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2146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91146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2146</v>
      </c>
      <c r="CQ14" s="141">
        <f t="shared" si="41"/>
        <v>368569</v>
      </c>
      <c r="CR14" s="141">
        <f t="shared" si="42"/>
        <v>83716</v>
      </c>
      <c r="CS14" s="141">
        <f t="shared" si="43"/>
        <v>53508</v>
      </c>
      <c r="CT14" s="141">
        <f t="shared" si="44"/>
        <v>30208</v>
      </c>
      <c r="CU14" s="141">
        <f t="shared" si="45"/>
        <v>0</v>
      </c>
      <c r="CV14" s="141">
        <f t="shared" si="46"/>
        <v>0</v>
      </c>
      <c r="CW14" s="141">
        <f t="shared" si="47"/>
        <v>1123</v>
      </c>
      <c r="CX14" s="141">
        <f t="shared" si="48"/>
        <v>1123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282535</v>
      </c>
      <c r="DC14" s="141">
        <f t="shared" si="53"/>
        <v>230818</v>
      </c>
      <c r="DD14" s="141">
        <f t="shared" si="54"/>
        <v>0</v>
      </c>
      <c r="DE14" s="141">
        <f t="shared" si="55"/>
        <v>0</v>
      </c>
      <c r="DF14" s="141">
        <f t="shared" si="56"/>
        <v>51717</v>
      </c>
      <c r="DG14" s="141">
        <f t="shared" si="57"/>
        <v>602292</v>
      </c>
      <c r="DH14" s="141">
        <f t="shared" si="58"/>
        <v>1195</v>
      </c>
      <c r="DI14" s="141">
        <f t="shared" si="59"/>
        <v>15434</v>
      </c>
      <c r="DJ14" s="141">
        <f t="shared" si="60"/>
        <v>384003</v>
      </c>
    </row>
    <row r="15" spans="1:114" ht="12" customHeight="1">
      <c r="A15" s="142" t="s">
        <v>86</v>
      </c>
      <c r="B15" s="140" t="s">
        <v>333</v>
      </c>
      <c r="C15" s="142" t="s">
        <v>377</v>
      </c>
      <c r="D15" s="141">
        <f t="shared" si="6"/>
        <v>594913</v>
      </c>
      <c r="E15" s="141">
        <f t="shared" si="7"/>
        <v>23081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23081</v>
      </c>
      <c r="L15" s="141">
        <v>571832</v>
      </c>
      <c r="M15" s="141">
        <f t="shared" si="8"/>
        <v>91400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91400</v>
      </c>
      <c r="V15" s="141">
        <f t="shared" si="10"/>
        <v>686313</v>
      </c>
      <c r="W15" s="141">
        <f t="shared" si="11"/>
        <v>23081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0</v>
      </c>
      <c r="AB15" s="141">
        <f t="shared" si="16"/>
        <v>0</v>
      </c>
      <c r="AC15" s="141">
        <f t="shared" si="17"/>
        <v>23081</v>
      </c>
      <c r="AD15" s="141">
        <f t="shared" si="18"/>
        <v>663232</v>
      </c>
      <c r="AE15" s="141">
        <f t="shared" si="19"/>
        <v>6574</v>
      </c>
      <c r="AF15" s="141">
        <f t="shared" si="20"/>
        <v>6574</v>
      </c>
      <c r="AG15" s="141">
        <v>0</v>
      </c>
      <c r="AH15" s="141">
        <v>0</v>
      </c>
      <c r="AI15" s="141">
        <v>0</v>
      </c>
      <c r="AJ15" s="141">
        <v>6574</v>
      </c>
      <c r="AK15" s="141">
        <v>0</v>
      </c>
      <c r="AL15" s="141">
        <v>0</v>
      </c>
      <c r="AM15" s="141">
        <f t="shared" si="21"/>
        <v>134245</v>
      </c>
      <c r="AN15" s="141">
        <f t="shared" si="22"/>
        <v>38550</v>
      </c>
      <c r="AO15" s="141">
        <v>38550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95695</v>
      </c>
      <c r="AY15" s="141">
        <v>94156</v>
      </c>
      <c r="AZ15" s="141">
        <v>395</v>
      </c>
      <c r="BA15" s="141">
        <v>0</v>
      </c>
      <c r="BB15" s="141">
        <v>1144</v>
      </c>
      <c r="BC15" s="141">
        <v>425841</v>
      </c>
      <c r="BD15" s="141">
        <v>0</v>
      </c>
      <c r="BE15" s="141">
        <v>28253</v>
      </c>
      <c r="BF15" s="141">
        <f t="shared" si="25"/>
        <v>169072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91400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6574</v>
      </c>
      <c r="CJ15" s="141">
        <f t="shared" si="34"/>
        <v>6574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6574</v>
      </c>
      <c r="CO15" s="141">
        <f t="shared" si="39"/>
        <v>0</v>
      </c>
      <c r="CP15" s="141">
        <f t="shared" si="40"/>
        <v>0</v>
      </c>
      <c r="CQ15" s="141">
        <f t="shared" si="41"/>
        <v>134245</v>
      </c>
      <c r="CR15" s="141">
        <f t="shared" si="42"/>
        <v>38550</v>
      </c>
      <c r="CS15" s="141">
        <f t="shared" si="43"/>
        <v>38550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0</v>
      </c>
      <c r="CX15" s="141">
        <f t="shared" si="48"/>
        <v>0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95695</v>
      </c>
      <c r="DC15" s="141">
        <f t="shared" si="53"/>
        <v>94156</v>
      </c>
      <c r="DD15" s="141">
        <f t="shared" si="54"/>
        <v>395</v>
      </c>
      <c r="DE15" s="141">
        <f t="shared" si="55"/>
        <v>0</v>
      </c>
      <c r="DF15" s="141">
        <f t="shared" si="56"/>
        <v>1144</v>
      </c>
      <c r="DG15" s="141">
        <f t="shared" si="57"/>
        <v>517241</v>
      </c>
      <c r="DH15" s="141">
        <f t="shared" si="58"/>
        <v>0</v>
      </c>
      <c r="DI15" s="141">
        <f t="shared" si="59"/>
        <v>28253</v>
      </c>
      <c r="DJ15" s="141">
        <f t="shared" si="60"/>
        <v>169072</v>
      </c>
    </row>
    <row r="16" spans="1:114" ht="12" customHeight="1">
      <c r="A16" s="142" t="s">
        <v>86</v>
      </c>
      <c r="B16" s="140" t="s">
        <v>334</v>
      </c>
      <c r="C16" s="142" t="s">
        <v>378</v>
      </c>
      <c r="D16" s="141">
        <f t="shared" si="6"/>
        <v>490952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/>
      <c r="K16" s="141">
        <v>0</v>
      </c>
      <c r="L16" s="141">
        <v>490952</v>
      </c>
      <c r="M16" s="141">
        <f t="shared" si="8"/>
        <v>178133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178133</v>
      </c>
      <c r="V16" s="141">
        <f t="shared" si="10"/>
        <v>669085</v>
      </c>
      <c r="W16" s="141">
        <f t="shared" si="11"/>
        <v>0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0</v>
      </c>
      <c r="AC16" s="141">
        <f t="shared" si="17"/>
        <v>0</v>
      </c>
      <c r="AD16" s="141">
        <f t="shared" si="18"/>
        <v>669085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1861</v>
      </c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>
        <v>489091</v>
      </c>
      <c r="BD16" s="141">
        <v>0</v>
      </c>
      <c r="BE16" s="141">
        <v>0</v>
      </c>
      <c r="BF16" s="141">
        <f t="shared" si="25"/>
        <v>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178133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1861</v>
      </c>
      <c r="CQ16" s="141">
        <f t="shared" si="41"/>
        <v>0</v>
      </c>
      <c r="CR16" s="141">
        <f t="shared" si="42"/>
        <v>0</v>
      </c>
      <c r="CS16" s="141">
        <f t="shared" si="43"/>
        <v>0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0</v>
      </c>
      <c r="CX16" s="141">
        <f t="shared" si="48"/>
        <v>0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0</v>
      </c>
      <c r="DC16" s="141">
        <f t="shared" si="53"/>
        <v>0</v>
      </c>
      <c r="DD16" s="141">
        <f t="shared" si="54"/>
        <v>0</v>
      </c>
      <c r="DE16" s="141">
        <f t="shared" si="55"/>
        <v>0</v>
      </c>
      <c r="DF16" s="141">
        <f t="shared" si="56"/>
        <v>0</v>
      </c>
      <c r="DG16" s="141">
        <f t="shared" si="57"/>
        <v>667224</v>
      </c>
      <c r="DH16" s="141">
        <f t="shared" si="58"/>
        <v>0</v>
      </c>
      <c r="DI16" s="141">
        <f t="shared" si="59"/>
        <v>0</v>
      </c>
      <c r="DJ16" s="141">
        <f t="shared" si="60"/>
        <v>0</v>
      </c>
    </row>
    <row r="17" spans="1:114" ht="12" customHeight="1">
      <c r="A17" s="142" t="s">
        <v>86</v>
      </c>
      <c r="B17" s="140" t="s">
        <v>335</v>
      </c>
      <c r="C17" s="142" t="s">
        <v>379</v>
      </c>
      <c r="D17" s="141">
        <f t="shared" si="6"/>
        <v>808762</v>
      </c>
      <c r="E17" s="141">
        <f t="shared" si="7"/>
        <v>159999</v>
      </c>
      <c r="F17" s="141">
        <v>0</v>
      </c>
      <c r="G17" s="141">
        <v>0</v>
      </c>
      <c r="H17" s="141">
        <v>0</v>
      </c>
      <c r="I17" s="141">
        <v>159999</v>
      </c>
      <c r="J17" s="141"/>
      <c r="K17" s="141">
        <v>0</v>
      </c>
      <c r="L17" s="141">
        <v>648763</v>
      </c>
      <c r="M17" s="141">
        <f t="shared" si="8"/>
        <v>758036</v>
      </c>
      <c r="N17" s="141">
        <f t="shared" si="9"/>
        <v>592885</v>
      </c>
      <c r="O17" s="141">
        <v>178585</v>
      </c>
      <c r="P17" s="141">
        <v>0</v>
      </c>
      <c r="Q17" s="141">
        <v>414300</v>
      </c>
      <c r="R17" s="141">
        <v>0</v>
      </c>
      <c r="S17" s="141"/>
      <c r="T17" s="141">
        <v>0</v>
      </c>
      <c r="U17" s="141">
        <v>165151</v>
      </c>
      <c r="V17" s="141">
        <f t="shared" si="10"/>
        <v>1566798</v>
      </c>
      <c r="W17" s="141">
        <f t="shared" si="11"/>
        <v>752884</v>
      </c>
      <c r="X17" s="141">
        <f t="shared" si="12"/>
        <v>178585</v>
      </c>
      <c r="Y17" s="141">
        <f t="shared" si="13"/>
        <v>0</v>
      </c>
      <c r="Z17" s="141">
        <f t="shared" si="14"/>
        <v>414300</v>
      </c>
      <c r="AA17" s="141">
        <f t="shared" si="15"/>
        <v>159999</v>
      </c>
      <c r="AB17" s="141">
        <f t="shared" si="16"/>
        <v>0</v>
      </c>
      <c r="AC17" s="141">
        <f t="shared" si="17"/>
        <v>0</v>
      </c>
      <c r="AD17" s="141">
        <f t="shared" si="18"/>
        <v>813914</v>
      </c>
      <c r="AE17" s="141">
        <f t="shared" si="19"/>
        <v>216825</v>
      </c>
      <c r="AF17" s="141">
        <f t="shared" si="20"/>
        <v>216825</v>
      </c>
      <c r="AG17" s="141">
        <v>0</v>
      </c>
      <c r="AH17" s="141">
        <v>216825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425327</v>
      </c>
      <c r="AN17" s="141">
        <f t="shared" si="22"/>
        <v>70561</v>
      </c>
      <c r="AO17" s="141">
        <v>47181</v>
      </c>
      <c r="AP17" s="141">
        <v>0</v>
      </c>
      <c r="AQ17" s="141">
        <v>23380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354766</v>
      </c>
      <c r="AY17" s="141">
        <v>90349</v>
      </c>
      <c r="AZ17" s="141">
        <v>173081</v>
      </c>
      <c r="BA17" s="141">
        <v>39278</v>
      </c>
      <c r="BB17" s="141">
        <v>52058</v>
      </c>
      <c r="BC17" s="141">
        <v>0</v>
      </c>
      <c r="BD17" s="141">
        <v>0</v>
      </c>
      <c r="BE17" s="141">
        <v>166610</v>
      </c>
      <c r="BF17" s="141">
        <f t="shared" si="25"/>
        <v>808762</v>
      </c>
      <c r="BG17" s="141">
        <f t="shared" si="26"/>
        <v>614723</v>
      </c>
      <c r="BH17" s="141">
        <f t="shared" si="27"/>
        <v>614723</v>
      </c>
      <c r="BI17" s="141">
        <v>0</v>
      </c>
      <c r="BJ17" s="141">
        <v>605850</v>
      </c>
      <c r="BK17" s="141">
        <v>8873</v>
      </c>
      <c r="BL17" s="141">
        <v>0</v>
      </c>
      <c r="BM17" s="141">
        <v>0</v>
      </c>
      <c r="BN17" s="141">
        <v>0</v>
      </c>
      <c r="BO17" s="141">
        <f t="shared" si="28"/>
        <v>143313</v>
      </c>
      <c r="BP17" s="141">
        <f t="shared" si="29"/>
        <v>18027</v>
      </c>
      <c r="BQ17" s="141">
        <v>18027</v>
      </c>
      <c r="BR17" s="141">
        <v>0</v>
      </c>
      <c r="BS17" s="141">
        <v>0</v>
      </c>
      <c r="BT17" s="141">
        <v>0</v>
      </c>
      <c r="BU17" s="141">
        <f t="shared" si="30"/>
        <v>76196</v>
      </c>
      <c r="BV17" s="141">
        <v>0</v>
      </c>
      <c r="BW17" s="141">
        <v>76157</v>
      </c>
      <c r="BX17" s="141">
        <v>39</v>
      </c>
      <c r="BY17" s="141">
        <v>0</v>
      </c>
      <c r="BZ17" s="141">
        <f t="shared" si="31"/>
        <v>49090</v>
      </c>
      <c r="CA17" s="141">
        <v>0</v>
      </c>
      <c r="CB17" s="141">
        <v>46960</v>
      </c>
      <c r="CC17" s="141">
        <v>2130</v>
      </c>
      <c r="CD17" s="141">
        <v>0</v>
      </c>
      <c r="CE17" s="141">
        <v>0</v>
      </c>
      <c r="CF17" s="141">
        <v>0</v>
      </c>
      <c r="CG17" s="141">
        <v>0</v>
      </c>
      <c r="CH17" s="141">
        <f t="shared" si="32"/>
        <v>758036</v>
      </c>
      <c r="CI17" s="141">
        <f t="shared" si="33"/>
        <v>831548</v>
      </c>
      <c r="CJ17" s="141">
        <f t="shared" si="34"/>
        <v>831548</v>
      </c>
      <c r="CK17" s="141">
        <f t="shared" si="35"/>
        <v>0</v>
      </c>
      <c r="CL17" s="141">
        <f t="shared" si="36"/>
        <v>822675</v>
      </c>
      <c r="CM17" s="141">
        <f t="shared" si="37"/>
        <v>8873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568640</v>
      </c>
      <c r="CR17" s="141">
        <f t="shared" si="42"/>
        <v>88588</v>
      </c>
      <c r="CS17" s="141">
        <f t="shared" si="43"/>
        <v>65208</v>
      </c>
      <c r="CT17" s="141">
        <f t="shared" si="44"/>
        <v>0</v>
      </c>
      <c r="CU17" s="141">
        <f t="shared" si="45"/>
        <v>23380</v>
      </c>
      <c r="CV17" s="141">
        <f t="shared" si="46"/>
        <v>0</v>
      </c>
      <c r="CW17" s="141">
        <f t="shared" si="47"/>
        <v>76196</v>
      </c>
      <c r="CX17" s="141">
        <f t="shared" si="48"/>
        <v>0</v>
      </c>
      <c r="CY17" s="141">
        <f t="shared" si="49"/>
        <v>76157</v>
      </c>
      <c r="CZ17" s="141">
        <f t="shared" si="50"/>
        <v>39</v>
      </c>
      <c r="DA17" s="141">
        <f t="shared" si="51"/>
        <v>0</v>
      </c>
      <c r="DB17" s="141">
        <f t="shared" si="52"/>
        <v>403856</v>
      </c>
      <c r="DC17" s="141">
        <f t="shared" si="53"/>
        <v>90349</v>
      </c>
      <c r="DD17" s="141">
        <f t="shared" si="54"/>
        <v>220041</v>
      </c>
      <c r="DE17" s="141">
        <f t="shared" si="55"/>
        <v>41408</v>
      </c>
      <c r="DF17" s="141">
        <f t="shared" si="56"/>
        <v>52058</v>
      </c>
      <c r="DG17" s="141">
        <f t="shared" si="57"/>
        <v>0</v>
      </c>
      <c r="DH17" s="141">
        <f t="shared" si="58"/>
        <v>0</v>
      </c>
      <c r="DI17" s="141">
        <f t="shared" si="59"/>
        <v>166610</v>
      </c>
      <c r="DJ17" s="141">
        <f t="shared" si="60"/>
        <v>1566798</v>
      </c>
    </row>
    <row r="18" spans="1:114" ht="12" customHeight="1">
      <c r="A18" s="142" t="s">
        <v>86</v>
      </c>
      <c r="B18" s="140" t="s">
        <v>336</v>
      </c>
      <c r="C18" s="142" t="s">
        <v>380</v>
      </c>
      <c r="D18" s="141">
        <f t="shared" si="6"/>
        <v>453868</v>
      </c>
      <c r="E18" s="141">
        <f t="shared" si="7"/>
        <v>118179</v>
      </c>
      <c r="F18" s="141">
        <v>0</v>
      </c>
      <c r="G18" s="141">
        <v>0</v>
      </c>
      <c r="H18" s="141">
        <v>0</v>
      </c>
      <c r="I18" s="141">
        <v>93164</v>
      </c>
      <c r="J18" s="141"/>
      <c r="K18" s="141">
        <v>25015</v>
      </c>
      <c r="L18" s="141">
        <v>335689</v>
      </c>
      <c r="M18" s="141">
        <f t="shared" si="8"/>
        <v>75353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75353</v>
      </c>
      <c r="V18" s="141">
        <f t="shared" si="10"/>
        <v>529221</v>
      </c>
      <c r="W18" s="141">
        <f t="shared" si="11"/>
        <v>118179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93164</v>
      </c>
      <c r="AB18" s="141">
        <f t="shared" si="16"/>
        <v>0</v>
      </c>
      <c r="AC18" s="141">
        <f t="shared" si="17"/>
        <v>25015</v>
      </c>
      <c r="AD18" s="141">
        <f t="shared" si="18"/>
        <v>411042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426691</v>
      </c>
      <c r="AN18" s="141">
        <f t="shared" si="22"/>
        <v>40744</v>
      </c>
      <c r="AO18" s="141">
        <v>40744</v>
      </c>
      <c r="AP18" s="141">
        <v>0</v>
      </c>
      <c r="AQ18" s="141">
        <v>0</v>
      </c>
      <c r="AR18" s="141">
        <v>0</v>
      </c>
      <c r="AS18" s="141">
        <f t="shared" si="23"/>
        <v>55134</v>
      </c>
      <c r="AT18" s="141">
        <v>0</v>
      </c>
      <c r="AU18" s="141">
        <v>54251</v>
      </c>
      <c r="AV18" s="141">
        <v>883</v>
      </c>
      <c r="AW18" s="141">
        <v>0</v>
      </c>
      <c r="AX18" s="141">
        <f t="shared" si="24"/>
        <v>327663</v>
      </c>
      <c r="AY18" s="141">
        <v>121263</v>
      </c>
      <c r="AZ18" s="141">
        <v>158179</v>
      </c>
      <c r="BA18" s="141">
        <v>35567</v>
      </c>
      <c r="BB18" s="141">
        <v>12654</v>
      </c>
      <c r="BC18" s="141">
        <v>0</v>
      </c>
      <c r="BD18" s="141">
        <v>3150</v>
      </c>
      <c r="BE18" s="141">
        <v>27177</v>
      </c>
      <c r="BF18" s="141">
        <f t="shared" si="25"/>
        <v>453868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75353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426691</v>
      </c>
      <c r="CR18" s="141">
        <f t="shared" si="42"/>
        <v>40744</v>
      </c>
      <c r="CS18" s="141">
        <f t="shared" si="43"/>
        <v>40744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55134</v>
      </c>
      <c r="CX18" s="141">
        <f t="shared" si="48"/>
        <v>0</v>
      </c>
      <c r="CY18" s="141">
        <f t="shared" si="49"/>
        <v>54251</v>
      </c>
      <c r="CZ18" s="141">
        <f t="shared" si="50"/>
        <v>883</v>
      </c>
      <c r="DA18" s="141">
        <f t="shared" si="51"/>
        <v>0</v>
      </c>
      <c r="DB18" s="141">
        <f t="shared" si="52"/>
        <v>327663</v>
      </c>
      <c r="DC18" s="141">
        <f t="shared" si="53"/>
        <v>121263</v>
      </c>
      <c r="DD18" s="141">
        <f t="shared" si="54"/>
        <v>158179</v>
      </c>
      <c r="DE18" s="141">
        <f t="shared" si="55"/>
        <v>35567</v>
      </c>
      <c r="DF18" s="141">
        <f t="shared" si="56"/>
        <v>12654</v>
      </c>
      <c r="DG18" s="141">
        <f t="shared" si="57"/>
        <v>75353</v>
      </c>
      <c r="DH18" s="141">
        <f t="shared" si="58"/>
        <v>3150</v>
      </c>
      <c r="DI18" s="141">
        <f t="shared" si="59"/>
        <v>27177</v>
      </c>
      <c r="DJ18" s="141">
        <f t="shared" si="60"/>
        <v>453868</v>
      </c>
    </row>
    <row r="19" spans="1:114" ht="12" customHeight="1">
      <c r="A19" s="142" t="s">
        <v>86</v>
      </c>
      <c r="B19" s="140" t="s">
        <v>337</v>
      </c>
      <c r="C19" s="142" t="s">
        <v>381</v>
      </c>
      <c r="D19" s="141">
        <f t="shared" si="6"/>
        <v>448755</v>
      </c>
      <c r="E19" s="141">
        <f t="shared" si="7"/>
        <v>185340</v>
      </c>
      <c r="F19" s="141">
        <v>0</v>
      </c>
      <c r="G19" s="141">
        <v>0</v>
      </c>
      <c r="H19" s="141">
        <v>0</v>
      </c>
      <c r="I19" s="141">
        <v>144584</v>
      </c>
      <c r="J19" s="141"/>
      <c r="K19" s="141">
        <v>40756</v>
      </c>
      <c r="L19" s="141">
        <v>263415</v>
      </c>
      <c r="M19" s="141">
        <f t="shared" si="8"/>
        <v>166847</v>
      </c>
      <c r="N19" s="141">
        <f t="shared" si="9"/>
        <v>5207</v>
      </c>
      <c r="O19" s="141">
        <v>0</v>
      </c>
      <c r="P19" s="141">
        <v>0</v>
      </c>
      <c r="Q19" s="141">
        <v>0</v>
      </c>
      <c r="R19" s="141">
        <v>5207</v>
      </c>
      <c r="S19" s="141"/>
      <c r="T19" s="141">
        <v>0</v>
      </c>
      <c r="U19" s="141">
        <v>161640</v>
      </c>
      <c r="V19" s="141">
        <f t="shared" si="10"/>
        <v>615602</v>
      </c>
      <c r="W19" s="141">
        <f t="shared" si="11"/>
        <v>190547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149791</v>
      </c>
      <c r="AB19" s="141">
        <f t="shared" si="16"/>
        <v>0</v>
      </c>
      <c r="AC19" s="141">
        <f t="shared" si="17"/>
        <v>40756</v>
      </c>
      <c r="AD19" s="141">
        <f t="shared" si="18"/>
        <v>425055</v>
      </c>
      <c r="AE19" s="141">
        <f t="shared" si="19"/>
        <v>24780</v>
      </c>
      <c r="AF19" s="141">
        <f t="shared" si="20"/>
        <v>24780</v>
      </c>
      <c r="AG19" s="141">
        <v>0</v>
      </c>
      <c r="AH19" s="141">
        <v>24780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423975</v>
      </c>
      <c r="AN19" s="141">
        <f t="shared" si="22"/>
        <v>63167</v>
      </c>
      <c r="AO19" s="141">
        <v>32163</v>
      </c>
      <c r="AP19" s="141">
        <v>31004</v>
      </c>
      <c r="AQ19" s="141">
        <v>0</v>
      </c>
      <c r="AR19" s="141">
        <v>0</v>
      </c>
      <c r="AS19" s="141">
        <f t="shared" si="23"/>
        <v>102971</v>
      </c>
      <c r="AT19" s="141">
        <v>2757</v>
      </c>
      <c r="AU19" s="141">
        <v>100214</v>
      </c>
      <c r="AV19" s="141">
        <v>0</v>
      </c>
      <c r="AW19" s="141">
        <v>0</v>
      </c>
      <c r="AX19" s="141">
        <f t="shared" si="24"/>
        <v>257837</v>
      </c>
      <c r="AY19" s="141">
        <v>135926</v>
      </c>
      <c r="AZ19" s="141">
        <v>87684</v>
      </c>
      <c r="BA19" s="141">
        <v>34227</v>
      </c>
      <c r="BB19" s="141">
        <v>0</v>
      </c>
      <c r="BC19" s="141">
        <v>0</v>
      </c>
      <c r="BD19" s="141">
        <v>0</v>
      </c>
      <c r="BE19" s="141">
        <v>0</v>
      </c>
      <c r="BF19" s="141">
        <f t="shared" si="25"/>
        <v>448755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166847</v>
      </c>
      <c r="BP19" s="141">
        <f t="shared" si="29"/>
        <v>10372</v>
      </c>
      <c r="BQ19" s="141">
        <v>10372</v>
      </c>
      <c r="BR19" s="141">
        <v>0</v>
      </c>
      <c r="BS19" s="141">
        <v>0</v>
      </c>
      <c r="BT19" s="141">
        <v>0</v>
      </c>
      <c r="BU19" s="141">
        <f t="shared" si="30"/>
        <v>94856</v>
      </c>
      <c r="BV19" s="141">
        <v>0</v>
      </c>
      <c r="BW19" s="141">
        <v>94856</v>
      </c>
      <c r="BX19" s="141">
        <v>0</v>
      </c>
      <c r="BY19" s="141">
        <v>0</v>
      </c>
      <c r="BZ19" s="141">
        <f t="shared" si="31"/>
        <v>61619</v>
      </c>
      <c r="CA19" s="141">
        <v>0</v>
      </c>
      <c r="CB19" s="141">
        <v>61619</v>
      </c>
      <c r="CC19" s="141">
        <v>0</v>
      </c>
      <c r="CD19" s="141">
        <v>0</v>
      </c>
      <c r="CE19" s="141">
        <v>0</v>
      </c>
      <c r="CF19" s="141">
        <v>0</v>
      </c>
      <c r="CG19" s="141">
        <v>0</v>
      </c>
      <c r="CH19" s="141">
        <f t="shared" si="32"/>
        <v>166847</v>
      </c>
      <c r="CI19" s="141">
        <f t="shared" si="33"/>
        <v>24780</v>
      </c>
      <c r="CJ19" s="141">
        <f t="shared" si="34"/>
        <v>24780</v>
      </c>
      <c r="CK19" s="141">
        <f t="shared" si="35"/>
        <v>0</v>
      </c>
      <c r="CL19" s="141">
        <f t="shared" si="36"/>
        <v>24780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590822</v>
      </c>
      <c r="CR19" s="141">
        <f t="shared" si="42"/>
        <v>73539</v>
      </c>
      <c r="CS19" s="141">
        <f t="shared" si="43"/>
        <v>42535</v>
      </c>
      <c r="CT19" s="141">
        <f t="shared" si="44"/>
        <v>31004</v>
      </c>
      <c r="CU19" s="141">
        <f t="shared" si="45"/>
        <v>0</v>
      </c>
      <c r="CV19" s="141">
        <f t="shared" si="46"/>
        <v>0</v>
      </c>
      <c r="CW19" s="141">
        <f t="shared" si="47"/>
        <v>197827</v>
      </c>
      <c r="CX19" s="141">
        <f t="shared" si="48"/>
        <v>2757</v>
      </c>
      <c r="CY19" s="141">
        <f t="shared" si="49"/>
        <v>195070</v>
      </c>
      <c r="CZ19" s="141">
        <f t="shared" si="50"/>
        <v>0</v>
      </c>
      <c r="DA19" s="141">
        <f t="shared" si="51"/>
        <v>0</v>
      </c>
      <c r="DB19" s="141">
        <f t="shared" si="52"/>
        <v>319456</v>
      </c>
      <c r="DC19" s="141">
        <f t="shared" si="53"/>
        <v>135926</v>
      </c>
      <c r="DD19" s="141">
        <f t="shared" si="54"/>
        <v>149303</v>
      </c>
      <c r="DE19" s="141">
        <f t="shared" si="55"/>
        <v>34227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0</v>
      </c>
      <c r="DJ19" s="141">
        <f t="shared" si="60"/>
        <v>615602</v>
      </c>
    </row>
    <row r="20" spans="1:114" ht="12" customHeight="1">
      <c r="A20" s="142" t="s">
        <v>86</v>
      </c>
      <c r="B20" s="140" t="s">
        <v>338</v>
      </c>
      <c r="C20" s="142" t="s">
        <v>382</v>
      </c>
      <c r="D20" s="141">
        <f t="shared" si="6"/>
        <v>970461</v>
      </c>
      <c r="E20" s="141">
        <f t="shared" si="7"/>
        <v>87903</v>
      </c>
      <c r="F20" s="141">
        <v>0</v>
      </c>
      <c r="G20" s="141">
        <v>0</v>
      </c>
      <c r="H20" s="141">
        <v>0</v>
      </c>
      <c r="I20" s="141">
        <v>82995</v>
      </c>
      <c r="J20" s="141"/>
      <c r="K20" s="141">
        <v>4908</v>
      </c>
      <c r="L20" s="141">
        <v>882558</v>
      </c>
      <c r="M20" s="141">
        <f t="shared" si="8"/>
        <v>167528</v>
      </c>
      <c r="N20" s="141">
        <f t="shared" si="9"/>
        <v>15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15</v>
      </c>
      <c r="U20" s="141">
        <v>167513</v>
      </c>
      <c r="V20" s="141">
        <f t="shared" si="10"/>
        <v>1137989</v>
      </c>
      <c r="W20" s="141">
        <f t="shared" si="11"/>
        <v>87918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82995</v>
      </c>
      <c r="AB20" s="141">
        <f t="shared" si="16"/>
        <v>0</v>
      </c>
      <c r="AC20" s="141">
        <f t="shared" si="17"/>
        <v>4923</v>
      </c>
      <c r="AD20" s="141">
        <f t="shared" si="18"/>
        <v>1050071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25402</v>
      </c>
      <c r="AM20" s="141">
        <f t="shared" si="21"/>
        <v>462428</v>
      </c>
      <c r="AN20" s="141">
        <f t="shared" si="22"/>
        <v>85602</v>
      </c>
      <c r="AO20" s="141">
        <v>85602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376826</v>
      </c>
      <c r="AY20" s="141">
        <v>179243</v>
      </c>
      <c r="AZ20" s="141">
        <v>197583</v>
      </c>
      <c r="BA20" s="141">
        <v>0</v>
      </c>
      <c r="BB20" s="141">
        <v>0</v>
      </c>
      <c r="BC20" s="141">
        <v>482631</v>
      </c>
      <c r="BD20" s="141">
        <v>0</v>
      </c>
      <c r="BE20" s="141">
        <v>0</v>
      </c>
      <c r="BF20" s="141">
        <f t="shared" si="25"/>
        <v>462428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167528</v>
      </c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25402</v>
      </c>
      <c r="CQ20" s="141">
        <f t="shared" si="41"/>
        <v>462428</v>
      </c>
      <c r="CR20" s="141">
        <f t="shared" si="42"/>
        <v>85602</v>
      </c>
      <c r="CS20" s="141">
        <f t="shared" si="43"/>
        <v>85602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376826</v>
      </c>
      <c r="DC20" s="141">
        <f t="shared" si="53"/>
        <v>179243</v>
      </c>
      <c r="DD20" s="141">
        <f t="shared" si="54"/>
        <v>197583</v>
      </c>
      <c r="DE20" s="141">
        <f t="shared" si="55"/>
        <v>0</v>
      </c>
      <c r="DF20" s="141">
        <f t="shared" si="56"/>
        <v>0</v>
      </c>
      <c r="DG20" s="141">
        <f t="shared" si="57"/>
        <v>650159</v>
      </c>
      <c r="DH20" s="141">
        <f t="shared" si="58"/>
        <v>0</v>
      </c>
      <c r="DI20" s="141">
        <f t="shared" si="59"/>
        <v>0</v>
      </c>
      <c r="DJ20" s="141">
        <f t="shared" si="60"/>
        <v>462428</v>
      </c>
    </row>
    <row r="21" spans="1:114" ht="12" customHeight="1">
      <c r="A21" s="142" t="s">
        <v>86</v>
      </c>
      <c r="B21" s="140" t="s">
        <v>339</v>
      </c>
      <c r="C21" s="142" t="s">
        <v>383</v>
      </c>
      <c r="D21" s="141">
        <f t="shared" si="6"/>
        <v>1171586</v>
      </c>
      <c r="E21" s="141">
        <f t="shared" si="7"/>
        <v>14992</v>
      </c>
      <c r="F21" s="141">
        <v>0</v>
      </c>
      <c r="G21" s="141">
        <v>0</v>
      </c>
      <c r="H21" s="141">
        <v>0</v>
      </c>
      <c r="I21" s="141">
        <v>14992</v>
      </c>
      <c r="J21" s="141"/>
      <c r="K21" s="141">
        <v>0</v>
      </c>
      <c r="L21" s="141">
        <v>1156594</v>
      </c>
      <c r="M21" s="141">
        <f t="shared" si="8"/>
        <v>211012</v>
      </c>
      <c r="N21" s="141">
        <f t="shared" si="9"/>
        <v>24904</v>
      </c>
      <c r="O21" s="141">
        <v>0</v>
      </c>
      <c r="P21" s="141">
        <v>0</v>
      </c>
      <c r="Q21" s="141">
        <v>0</v>
      </c>
      <c r="R21" s="141">
        <v>24904</v>
      </c>
      <c r="S21" s="141"/>
      <c r="T21" s="141">
        <v>0</v>
      </c>
      <c r="U21" s="141">
        <v>186108</v>
      </c>
      <c r="V21" s="141">
        <f t="shared" si="10"/>
        <v>1382598</v>
      </c>
      <c r="W21" s="141">
        <f t="shared" si="11"/>
        <v>39896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39896</v>
      </c>
      <c r="AB21" s="141">
        <f t="shared" si="16"/>
        <v>0</v>
      </c>
      <c r="AC21" s="141">
        <f t="shared" si="17"/>
        <v>0</v>
      </c>
      <c r="AD21" s="141">
        <f t="shared" si="18"/>
        <v>1342702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4499</v>
      </c>
      <c r="AM21" s="141">
        <f t="shared" si="21"/>
        <v>386422</v>
      </c>
      <c r="AN21" s="141">
        <f t="shared" si="22"/>
        <v>51346</v>
      </c>
      <c r="AO21" s="141">
        <v>35281</v>
      </c>
      <c r="AP21" s="141">
        <v>16065</v>
      </c>
      <c r="AQ21" s="141">
        <v>0</v>
      </c>
      <c r="AR21" s="141">
        <v>0</v>
      </c>
      <c r="AS21" s="141">
        <f t="shared" si="23"/>
        <v>10094</v>
      </c>
      <c r="AT21" s="141">
        <v>4171</v>
      </c>
      <c r="AU21" s="141">
        <v>5923</v>
      </c>
      <c r="AV21" s="141">
        <v>0</v>
      </c>
      <c r="AW21" s="141">
        <v>0</v>
      </c>
      <c r="AX21" s="141">
        <f t="shared" si="24"/>
        <v>324982</v>
      </c>
      <c r="AY21" s="141">
        <v>324982</v>
      </c>
      <c r="AZ21" s="141">
        <v>0</v>
      </c>
      <c r="BA21" s="141">
        <v>0</v>
      </c>
      <c r="BB21" s="141">
        <v>0</v>
      </c>
      <c r="BC21" s="141">
        <v>780665</v>
      </c>
      <c r="BD21" s="141">
        <v>0</v>
      </c>
      <c r="BE21" s="141">
        <v>0</v>
      </c>
      <c r="BF21" s="141">
        <f t="shared" si="25"/>
        <v>386422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3854</v>
      </c>
      <c r="BO21" s="141">
        <f t="shared" si="28"/>
        <v>43446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43446</v>
      </c>
      <c r="CA21" s="141">
        <v>43446</v>
      </c>
      <c r="CB21" s="141">
        <v>0</v>
      </c>
      <c r="CC21" s="141">
        <v>0</v>
      </c>
      <c r="CD21" s="141">
        <v>0</v>
      </c>
      <c r="CE21" s="141">
        <v>163712</v>
      </c>
      <c r="CF21" s="141">
        <v>0</v>
      </c>
      <c r="CG21" s="141">
        <v>0</v>
      </c>
      <c r="CH21" s="141">
        <f t="shared" si="32"/>
        <v>43446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8353</v>
      </c>
      <c r="CQ21" s="141">
        <f t="shared" si="41"/>
        <v>429868</v>
      </c>
      <c r="CR21" s="141">
        <f t="shared" si="42"/>
        <v>51346</v>
      </c>
      <c r="CS21" s="141">
        <f t="shared" si="43"/>
        <v>35281</v>
      </c>
      <c r="CT21" s="141">
        <f t="shared" si="44"/>
        <v>16065</v>
      </c>
      <c r="CU21" s="141">
        <f t="shared" si="45"/>
        <v>0</v>
      </c>
      <c r="CV21" s="141">
        <f t="shared" si="46"/>
        <v>0</v>
      </c>
      <c r="CW21" s="141">
        <f t="shared" si="47"/>
        <v>10094</v>
      </c>
      <c r="CX21" s="141">
        <f t="shared" si="48"/>
        <v>4171</v>
      </c>
      <c r="CY21" s="141">
        <f t="shared" si="49"/>
        <v>5923</v>
      </c>
      <c r="CZ21" s="141">
        <f t="shared" si="50"/>
        <v>0</v>
      </c>
      <c r="DA21" s="141">
        <f t="shared" si="51"/>
        <v>0</v>
      </c>
      <c r="DB21" s="141">
        <f t="shared" si="52"/>
        <v>368428</v>
      </c>
      <c r="DC21" s="141">
        <f t="shared" si="53"/>
        <v>368428</v>
      </c>
      <c r="DD21" s="141">
        <f t="shared" si="54"/>
        <v>0</v>
      </c>
      <c r="DE21" s="141">
        <f t="shared" si="55"/>
        <v>0</v>
      </c>
      <c r="DF21" s="141">
        <f t="shared" si="56"/>
        <v>0</v>
      </c>
      <c r="DG21" s="141">
        <f t="shared" si="57"/>
        <v>944377</v>
      </c>
      <c r="DH21" s="141">
        <f t="shared" si="58"/>
        <v>0</v>
      </c>
      <c r="DI21" s="141">
        <f t="shared" si="59"/>
        <v>0</v>
      </c>
      <c r="DJ21" s="141">
        <f t="shared" si="60"/>
        <v>429868</v>
      </c>
    </row>
    <row r="22" spans="1:114" ht="12" customHeight="1">
      <c r="A22" s="142" t="s">
        <v>86</v>
      </c>
      <c r="B22" s="140" t="s">
        <v>340</v>
      </c>
      <c r="C22" s="142" t="s">
        <v>384</v>
      </c>
      <c r="D22" s="141">
        <f t="shared" si="6"/>
        <v>1175509</v>
      </c>
      <c r="E22" s="141">
        <f t="shared" si="7"/>
        <v>288258</v>
      </c>
      <c r="F22" s="141">
        <v>0</v>
      </c>
      <c r="G22" s="141">
        <v>0</v>
      </c>
      <c r="H22" s="141">
        <v>0</v>
      </c>
      <c r="I22" s="141">
        <v>127391</v>
      </c>
      <c r="J22" s="141"/>
      <c r="K22" s="141">
        <v>160867</v>
      </c>
      <c r="L22" s="141">
        <v>887251</v>
      </c>
      <c r="M22" s="141">
        <f t="shared" si="8"/>
        <v>75644</v>
      </c>
      <c r="N22" s="141">
        <f t="shared" si="9"/>
        <v>28</v>
      </c>
      <c r="O22" s="141">
        <v>0</v>
      </c>
      <c r="P22" s="141">
        <v>0</v>
      </c>
      <c r="Q22" s="141">
        <v>0</v>
      </c>
      <c r="R22" s="141">
        <v>28</v>
      </c>
      <c r="S22" s="141"/>
      <c r="T22" s="141">
        <v>0</v>
      </c>
      <c r="U22" s="141">
        <v>75616</v>
      </c>
      <c r="V22" s="141">
        <f t="shared" si="10"/>
        <v>1251153</v>
      </c>
      <c r="W22" s="141">
        <f t="shared" si="11"/>
        <v>288286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127419</v>
      </c>
      <c r="AB22" s="141">
        <f t="shared" si="16"/>
        <v>0</v>
      </c>
      <c r="AC22" s="141">
        <f t="shared" si="17"/>
        <v>160867</v>
      </c>
      <c r="AD22" s="141">
        <f t="shared" si="18"/>
        <v>962867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1174960</v>
      </c>
      <c r="AN22" s="141">
        <f t="shared" si="22"/>
        <v>100421</v>
      </c>
      <c r="AO22" s="141">
        <v>92790</v>
      </c>
      <c r="AP22" s="141">
        <v>0</v>
      </c>
      <c r="AQ22" s="141">
        <v>7631</v>
      </c>
      <c r="AR22" s="141">
        <v>0</v>
      </c>
      <c r="AS22" s="141">
        <f t="shared" si="23"/>
        <v>380084</v>
      </c>
      <c r="AT22" s="141">
        <v>0</v>
      </c>
      <c r="AU22" s="141">
        <v>380084</v>
      </c>
      <c r="AV22" s="141">
        <v>0</v>
      </c>
      <c r="AW22" s="141">
        <v>0</v>
      </c>
      <c r="AX22" s="141">
        <f t="shared" si="24"/>
        <v>694455</v>
      </c>
      <c r="AY22" s="141">
        <v>189434</v>
      </c>
      <c r="AZ22" s="141">
        <v>389038</v>
      </c>
      <c r="BA22" s="141">
        <v>115096</v>
      </c>
      <c r="BB22" s="141">
        <v>887</v>
      </c>
      <c r="BC22" s="141">
        <v>0</v>
      </c>
      <c r="BD22" s="141">
        <v>0</v>
      </c>
      <c r="BE22" s="141">
        <v>549</v>
      </c>
      <c r="BF22" s="141">
        <f t="shared" si="25"/>
        <v>1175509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1302</v>
      </c>
      <c r="BO22" s="141">
        <f t="shared" si="28"/>
        <v>19045</v>
      </c>
      <c r="BP22" s="141">
        <f t="shared" si="29"/>
        <v>7998</v>
      </c>
      <c r="BQ22" s="141">
        <v>7998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11047</v>
      </c>
      <c r="CA22" s="141">
        <v>11047</v>
      </c>
      <c r="CB22" s="141">
        <v>0</v>
      </c>
      <c r="CC22" s="141">
        <v>0</v>
      </c>
      <c r="CD22" s="141">
        <v>0</v>
      </c>
      <c r="CE22" s="141">
        <v>55297</v>
      </c>
      <c r="CF22" s="141">
        <v>0</v>
      </c>
      <c r="CG22" s="141">
        <v>0</v>
      </c>
      <c r="CH22" s="141">
        <f t="shared" si="32"/>
        <v>19045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1302</v>
      </c>
      <c r="CQ22" s="141">
        <f t="shared" si="41"/>
        <v>1194005</v>
      </c>
      <c r="CR22" s="141">
        <f t="shared" si="42"/>
        <v>108419</v>
      </c>
      <c r="CS22" s="141">
        <f t="shared" si="43"/>
        <v>100788</v>
      </c>
      <c r="CT22" s="141">
        <f t="shared" si="44"/>
        <v>0</v>
      </c>
      <c r="CU22" s="141">
        <f t="shared" si="45"/>
        <v>7631</v>
      </c>
      <c r="CV22" s="141">
        <f t="shared" si="46"/>
        <v>0</v>
      </c>
      <c r="CW22" s="141">
        <f t="shared" si="47"/>
        <v>380084</v>
      </c>
      <c r="CX22" s="141">
        <f t="shared" si="48"/>
        <v>0</v>
      </c>
      <c r="CY22" s="141">
        <f t="shared" si="49"/>
        <v>380084</v>
      </c>
      <c r="CZ22" s="141">
        <f t="shared" si="50"/>
        <v>0</v>
      </c>
      <c r="DA22" s="141">
        <f t="shared" si="51"/>
        <v>0</v>
      </c>
      <c r="DB22" s="141">
        <f t="shared" si="52"/>
        <v>705502</v>
      </c>
      <c r="DC22" s="141">
        <f t="shared" si="53"/>
        <v>200481</v>
      </c>
      <c r="DD22" s="141">
        <f t="shared" si="54"/>
        <v>389038</v>
      </c>
      <c r="DE22" s="141">
        <f t="shared" si="55"/>
        <v>115096</v>
      </c>
      <c r="DF22" s="141">
        <f t="shared" si="56"/>
        <v>887</v>
      </c>
      <c r="DG22" s="141">
        <f t="shared" si="57"/>
        <v>55297</v>
      </c>
      <c r="DH22" s="141">
        <f t="shared" si="58"/>
        <v>0</v>
      </c>
      <c r="DI22" s="141">
        <f t="shared" si="59"/>
        <v>549</v>
      </c>
      <c r="DJ22" s="141">
        <f t="shared" si="60"/>
        <v>1194554</v>
      </c>
    </row>
    <row r="23" spans="1:114" ht="12" customHeight="1">
      <c r="A23" s="142" t="s">
        <v>86</v>
      </c>
      <c r="B23" s="140" t="s">
        <v>341</v>
      </c>
      <c r="C23" s="142" t="s">
        <v>385</v>
      </c>
      <c r="D23" s="141">
        <f t="shared" si="6"/>
        <v>1915217</v>
      </c>
      <c r="E23" s="141">
        <f t="shared" si="7"/>
        <v>673134</v>
      </c>
      <c r="F23" s="141">
        <v>0</v>
      </c>
      <c r="G23" s="141">
        <v>0</v>
      </c>
      <c r="H23" s="141">
        <v>0</v>
      </c>
      <c r="I23" s="141">
        <v>480619</v>
      </c>
      <c r="J23" s="141"/>
      <c r="K23" s="141">
        <v>192515</v>
      </c>
      <c r="L23" s="141">
        <v>1242083</v>
      </c>
      <c r="M23" s="141">
        <f t="shared" si="8"/>
        <v>165489</v>
      </c>
      <c r="N23" s="141">
        <f t="shared" si="9"/>
        <v>24875</v>
      </c>
      <c r="O23" s="141">
        <v>0</v>
      </c>
      <c r="P23" s="141">
        <v>0</v>
      </c>
      <c r="Q23" s="141">
        <v>0</v>
      </c>
      <c r="R23" s="141">
        <v>24875</v>
      </c>
      <c r="S23" s="141"/>
      <c r="T23" s="141">
        <v>0</v>
      </c>
      <c r="U23" s="141">
        <v>140614</v>
      </c>
      <c r="V23" s="141">
        <f t="shared" si="10"/>
        <v>2080706</v>
      </c>
      <c r="W23" s="141">
        <f t="shared" si="11"/>
        <v>698009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505494</v>
      </c>
      <c r="AB23" s="141">
        <f t="shared" si="16"/>
        <v>0</v>
      </c>
      <c r="AC23" s="141">
        <f t="shared" si="17"/>
        <v>192515</v>
      </c>
      <c r="AD23" s="141">
        <f t="shared" si="18"/>
        <v>1382697</v>
      </c>
      <c r="AE23" s="141">
        <f t="shared" si="19"/>
        <v>55070</v>
      </c>
      <c r="AF23" s="141">
        <f t="shared" si="20"/>
        <v>55070</v>
      </c>
      <c r="AG23" s="141">
        <v>0</v>
      </c>
      <c r="AH23" s="141">
        <v>55070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1860147</v>
      </c>
      <c r="AN23" s="141">
        <f t="shared" si="22"/>
        <v>125588</v>
      </c>
      <c r="AO23" s="141">
        <v>65567</v>
      </c>
      <c r="AP23" s="141">
        <v>0</v>
      </c>
      <c r="AQ23" s="141">
        <v>60021</v>
      </c>
      <c r="AR23" s="141">
        <v>0</v>
      </c>
      <c r="AS23" s="141">
        <f t="shared" si="23"/>
        <v>366902</v>
      </c>
      <c r="AT23" s="141">
        <v>0</v>
      </c>
      <c r="AU23" s="141">
        <v>366902</v>
      </c>
      <c r="AV23" s="141">
        <v>0</v>
      </c>
      <c r="AW23" s="141">
        <v>0</v>
      </c>
      <c r="AX23" s="141">
        <f t="shared" si="24"/>
        <v>1362722</v>
      </c>
      <c r="AY23" s="141">
        <v>449484</v>
      </c>
      <c r="AZ23" s="141">
        <v>572639</v>
      </c>
      <c r="BA23" s="141">
        <v>331513</v>
      </c>
      <c r="BB23" s="141">
        <v>9086</v>
      </c>
      <c r="BC23" s="141">
        <v>0</v>
      </c>
      <c r="BD23" s="141">
        <v>4935</v>
      </c>
      <c r="BE23" s="141">
        <v>0</v>
      </c>
      <c r="BF23" s="141">
        <f t="shared" si="25"/>
        <v>1915217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165489</v>
      </c>
      <c r="BP23" s="141">
        <f t="shared" si="29"/>
        <v>71280</v>
      </c>
      <c r="BQ23" s="141">
        <v>28435</v>
      </c>
      <c r="BR23" s="141">
        <v>0</v>
      </c>
      <c r="BS23" s="141">
        <v>42845</v>
      </c>
      <c r="BT23" s="141">
        <v>0</v>
      </c>
      <c r="BU23" s="141">
        <f t="shared" si="30"/>
        <v>88610</v>
      </c>
      <c r="BV23" s="141">
        <v>0</v>
      </c>
      <c r="BW23" s="141">
        <v>88610</v>
      </c>
      <c r="BX23" s="141">
        <v>0</v>
      </c>
      <c r="BY23" s="141">
        <v>0</v>
      </c>
      <c r="BZ23" s="141">
        <f t="shared" si="31"/>
        <v>5599</v>
      </c>
      <c r="CA23" s="141">
        <v>0</v>
      </c>
      <c r="CB23" s="141">
        <v>5599</v>
      </c>
      <c r="CC23" s="141">
        <v>0</v>
      </c>
      <c r="CD23" s="141">
        <v>0</v>
      </c>
      <c r="CE23" s="141">
        <v>0</v>
      </c>
      <c r="CF23" s="141">
        <v>0</v>
      </c>
      <c r="CG23" s="141">
        <v>0</v>
      </c>
      <c r="CH23" s="141">
        <f t="shared" si="32"/>
        <v>165489</v>
      </c>
      <c r="CI23" s="141">
        <f t="shared" si="33"/>
        <v>55070</v>
      </c>
      <c r="CJ23" s="141">
        <f t="shared" si="34"/>
        <v>55070</v>
      </c>
      <c r="CK23" s="141">
        <f t="shared" si="35"/>
        <v>0</v>
      </c>
      <c r="CL23" s="141">
        <f t="shared" si="36"/>
        <v>55070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2025636</v>
      </c>
      <c r="CR23" s="141">
        <f t="shared" si="42"/>
        <v>196868</v>
      </c>
      <c r="CS23" s="141">
        <f t="shared" si="43"/>
        <v>94002</v>
      </c>
      <c r="CT23" s="141">
        <f t="shared" si="44"/>
        <v>0</v>
      </c>
      <c r="CU23" s="141">
        <f t="shared" si="45"/>
        <v>102866</v>
      </c>
      <c r="CV23" s="141">
        <f t="shared" si="46"/>
        <v>0</v>
      </c>
      <c r="CW23" s="141">
        <f t="shared" si="47"/>
        <v>455512</v>
      </c>
      <c r="CX23" s="141">
        <f t="shared" si="48"/>
        <v>0</v>
      </c>
      <c r="CY23" s="141">
        <f t="shared" si="49"/>
        <v>455512</v>
      </c>
      <c r="CZ23" s="141">
        <f t="shared" si="50"/>
        <v>0</v>
      </c>
      <c r="DA23" s="141">
        <f t="shared" si="51"/>
        <v>0</v>
      </c>
      <c r="DB23" s="141">
        <f t="shared" si="52"/>
        <v>1368321</v>
      </c>
      <c r="DC23" s="141">
        <f t="shared" si="53"/>
        <v>449484</v>
      </c>
      <c r="DD23" s="141">
        <f t="shared" si="54"/>
        <v>578238</v>
      </c>
      <c r="DE23" s="141">
        <f t="shared" si="55"/>
        <v>331513</v>
      </c>
      <c r="DF23" s="141">
        <f t="shared" si="56"/>
        <v>9086</v>
      </c>
      <c r="DG23" s="141">
        <f t="shared" si="57"/>
        <v>0</v>
      </c>
      <c r="DH23" s="141">
        <f t="shared" si="58"/>
        <v>4935</v>
      </c>
      <c r="DI23" s="141">
        <f t="shared" si="59"/>
        <v>0</v>
      </c>
      <c r="DJ23" s="141">
        <f t="shared" si="60"/>
        <v>2080706</v>
      </c>
    </row>
    <row r="24" spans="1:114" ht="12" customHeight="1">
      <c r="A24" s="142" t="s">
        <v>86</v>
      </c>
      <c r="B24" s="140" t="s">
        <v>342</v>
      </c>
      <c r="C24" s="142" t="s">
        <v>386</v>
      </c>
      <c r="D24" s="141">
        <f t="shared" si="6"/>
        <v>2600400</v>
      </c>
      <c r="E24" s="141">
        <f t="shared" si="7"/>
        <v>390891</v>
      </c>
      <c r="F24" s="141">
        <v>33847</v>
      </c>
      <c r="G24" s="141">
        <v>0</v>
      </c>
      <c r="H24" s="141">
        <v>0</v>
      </c>
      <c r="I24" s="141">
        <v>340666</v>
      </c>
      <c r="J24" s="141"/>
      <c r="K24" s="141">
        <v>16378</v>
      </c>
      <c r="L24" s="141">
        <v>2209509</v>
      </c>
      <c r="M24" s="141">
        <f t="shared" si="8"/>
        <v>479020</v>
      </c>
      <c r="N24" s="141">
        <f t="shared" si="9"/>
        <v>141128</v>
      </c>
      <c r="O24" s="141">
        <v>0</v>
      </c>
      <c r="P24" s="141">
        <v>0</v>
      </c>
      <c r="Q24" s="141">
        <v>0</v>
      </c>
      <c r="R24" s="141">
        <v>139439</v>
      </c>
      <c r="S24" s="141"/>
      <c r="T24" s="141">
        <v>1689</v>
      </c>
      <c r="U24" s="141">
        <v>337892</v>
      </c>
      <c r="V24" s="141">
        <f t="shared" si="10"/>
        <v>3079420</v>
      </c>
      <c r="W24" s="141">
        <f t="shared" si="11"/>
        <v>532019</v>
      </c>
      <c r="X24" s="141">
        <f t="shared" si="12"/>
        <v>33847</v>
      </c>
      <c r="Y24" s="141">
        <f t="shared" si="13"/>
        <v>0</v>
      </c>
      <c r="Z24" s="141">
        <f t="shared" si="14"/>
        <v>0</v>
      </c>
      <c r="AA24" s="141">
        <f t="shared" si="15"/>
        <v>480105</v>
      </c>
      <c r="AB24" s="141">
        <f t="shared" si="16"/>
        <v>0</v>
      </c>
      <c r="AC24" s="141">
        <f t="shared" si="17"/>
        <v>18067</v>
      </c>
      <c r="AD24" s="141">
        <f t="shared" si="18"/>
        <v>2547401</v>
      </c>
      <c r="AE24" s="141">
        <f t="shared" si="19"/>
        <v>318773</v>
      </c>
      <c r="AF24" s="141">
        <f t="shared" si="20"/>
        <v>307901</v>
      </c>
      <c r="AG24" s="141">
        <v>0</v>
      </c>
      <c r="AH24" s="141">
        <v>269525</v>
      </c>
      <c r="AI24" s="141">
        <v>34188</v>
      </c>
      <c r="AJ24" s="141">
        <v>4188</v>
      </c>
      <c r="AK24" s="141">
        <v>10872</v>
      </c>
      <c r="AL24" s="141">
        <v>0</v>
      </c>
      <c r="AM24" s="141">
        <f t="shared" si="21"/>
        <v>2199304</v>
      </c>
      <c r="AN24" s="141">
        <f t="shared" si="22"/>
        <v>266447</v>
      </c>
      <c r="AO24" s="141">
        <v>220712</v>
      </c>
      <c r="AP24" s="141">
        <v>8734</v>
      </c>
      <c r="AQ24" s="141">
        <v>26463</v>
      </c>
      <c r="AR24" s="141">
        <v>10538</v>
      </c>
      <c r="AS24" s="141">
        <f t="shared" si="23"/>
        <v>1219914</v>
      </c>
      <c r="AT24" s="141">
        <v>109361</v>
      </c>
      <c r="AU24" s="141">
        <v>1069281</v>
      </c>
      <c r="AV24" s="141">
        <v>41272</v>
      </c>
      <c r="AW24" s="141">
        <v>0</v>
      </c>
      <c r="AX24" s="141">
        <f t="shared" si="24"/>
        <v>709151</v>
      </c>
      <c r="AY24" s="141">
        <v>380706</v>
      </c>
      <c r="AZ24" s="141">
        <v>305660</v>
      </c>
      <c r="BA24" s="141">
        <v>22785</v>
      </c>
      <c r="BB24" s="141">
        <v>0</v>
      </c>
      <c r="BC24" s="141">
        <v>0</v>
      </c>
      <c r="BD24" s="141">
        <v>3792</v>
      </c>
      <c r="BE24" s="141">
        <v>82323</v>
      </c>
      <c r="BF24" s="141">
        <f t="shared" si="25"/>
        <v>2600400</v>
      </c>
      <c r="BG24" s="141">
        <f t="shared" si="26"/>
        <v>42896</v>
      </c>
      <c r="BH24" s="141">
        <f t="shared" si="27"/>
        <v>42896</v>
      </c>
      <c r="BI24" s="141">
        <v>0</v>
      </c>
      <c r="BJ24" s="141">
        <v>41412</v>
      </c>
      <c r="BK24" s="141">
        <v>0</v>
      </c>
      <c r="BL24" s="141">
        <v>1484</v>
      </c>
      <c r="BM24" s="141">
        <v>0</v>
      </c>
      <c r="BN24" s="141">
        <v>0</v>
      </c>
      <c r="BO24" s="141">
        <f t="shared" si="28"/>
        <v>435144</v>
      </c>
      <c r="BP24" s="141">
        <f t="shared" si="29"/>
        <v>38629</v>
      </c>
      <c r="BQ24" s="141">
        <v>38629</v>
      </c>
      <c r="BR24" s="141">
        <v>0</v>
      </c>
      <c r="BS24" s="141">
        <v>0</v>
      </c>
      <c r="BT24" s="141">
        <v>0</v>
      </c>
      <c r="BU24" s="141">
        <f t="shared" si="30"/>
        <v>166731</v>
      </c>
      <c r="BV24" s="141">
        <v>649</v>
      </c>
      <c r="BW24" s="141">
        <v>166082</v>
      </c>
      <c r="BX24" s="141">
        <v>0</v>
      </c>
      <c r="BY24" s="141">
        <v>0</v>
      </c>
      <c r="BZ24" s="141">
        <f t="shared" si="31"/>
        <v>228894</v>
      </c>
      <c r="CA24" s="141">
        <v>133344</v>
      </c>
      <c r="CB24" s="141">
        <v>95550</v>
      </c>
      <c r="CC24" s="141">
        <v>0</v>
      </c>
      <c r="CD24" s="141">
        <v>0</v>
      </c>
      <c r="CE24" s="141">
        <v>0</v>
      </c>
      <c r="CF24" s="141">
        <v>890</v>
      </c>
      <c r="CG24" s="141">
        <v>980</v>
      </c>
      <c r="CH24" s="141">
        <f t="shared" si="32"/>
        <v>479020</v>
      </c>
      <c r="CI24" s="141">
        <f t="shared" si="33"/>
        <v>361669</v>
      </c>
      <c r="CJ24" s="141">
        <f t="shared" si="34"/>
        <v>350797</v>
      </c>
      <c r="CK24" s="141">
        <f t="shared" si="35"/>
        <v>0</v>
      </c>
      <c r="CL24" s="141">
        <f t="shared" si="36"/>
        <v>310937</v>
      </c>
      <c r="CM24" s="141">
        <f t="shared" si="37"/>
        <v>34188</v>
      </c>
      <c r="CN24" s="141">
        <f t="shared" si="38"/>
        <v>5672</v>
      </c>
      <c r="CO24" s="141">
        <f t="shared" si="39"/>
        <v>10872</v>
      </c>
      <c r="CP24" s="141">
        <f t="shared" si="40"/>
        <v>0</v>
      </c>
      <c r="CQ24" s="141">
        <f t="shared" si="41"/>
        <v>2634448</v>
      </c>
      <c r="CR24" s="141">
        <f t="shared" si="42"/>
        <v>305076</v>
      </c>
      <c r="CS24" s="141">
        <f t="shared" si="43"/>
        <v>259341</v>
      </c>
      <c r="CT24" s="141">
        <f t="shared" si="44"/>
        <v>8734</v>
      </c>
      <c r="CU24" s="141">
        <f t="shared" si="45"/>
        <v>26463</v>
      </c>
      <c r="CV24" s="141">
        <f t="shared" si="46"/>
        <v>10538</v>
      </c>
      <c r="CW24" s="141">
        <f t="shared" si="47"/>
        <v>1386645</v>
      </c>
      <c r="CX24" s="141">
        <f t="shared" si="48"/>
        <v>110010</v>
      </c>
      <c r="CY24" s="141">
        <f t="shared" si="49"/>
        <v>1235363</v>
      </c>
      <c r="CZ24" s="141">
        <f t="shared" si="50"/>
        <v>41272</v>
      </c>
      <c r="DA24" s="141">
        <f t="shared" si="51"/>
        <v>0</v>
      </c>
      <c r="DB24" s="141">
        <f t="shared" si="52"/>
        <v>938045</v>
      </c>
      <c r="DC24" s="141">
        <f t="shared" si="53"/>
        <v>514050</v>
      </c>
      <c r="DD24" s="141">
        <f t="shared" si="54"/>
        <v>401210</v>
      </c>
      <c r="DE24" s="141">
        <f t="shared" si="55"/>
        <v>22785</v>
      </c>
      <c r="DF24" s="141">
        <f t="shared" si="56"/>
        <v>0</v>
      </c>
      <c r="DG24" s="141">
        <f t="shared" si="57"/>
        <v>0</v>
      </c>
      <c r="DH24" s="141">
        <f t="shared" si="58"/>
        <v>4682</v>
      </c>
      <c r="DI24" s="141">
        <f t="shared" si="59"/>
        <v>83303</v>
      </c>
      <c r="DJ24" s="141">
        <f t="shared" si="60"/>
        <v>3079420</v>
      </c>
    </row>
    <row r="25" spans="1:114" ht="12" customHeight="1">
      <c r="A25" s="142" t="s">
        <v>86</v>
      </c>
      <c r="B25" s="140" t="s">
        <v>343</v>
      </c>
      <c r="C25" s="142" t="s">
        <v>387</v>
      </c>
      <c r="D25" s="141">
        <f t="shared" si="6"/>
        <v>1373489</v>
      </c>
      <c r="E25" s="141">
        <f t="shared" si="7"/>
        <v>176818</v>
      </c>
      <c r="F25" s="141">
        <v>154535</v>
      </c>
      <c r="G25" s="141">
        <v>0</v>
      </c>
      <c r="H25" s="141">
        <v>0</v>
      </c>
      <c r="I25" s="141">
        <v>21859</v>
      </c>
      <c r="J25" s="141"/>
      <c r="K25" s="141">
        <v>424</v>
      </c>
      <c r="L25" s="141">
        <v>1196671</v>
      </c>
      <c r="M25" s="141">
        <f t="shared" si="8"/>
        <v>142966</v>
      </c>
      <c r="N25" s="141">
        <f t="shared" si="9"/>
        <v>7413</v>
      </c>
      <c r="O25" s="141">
        <v>0</v>
      </c>
      <c r="P25" s="141">
        <v>0</v>
      </c>
      <c r="Q25" s="141">
        <v>0</v>
      </c>
      <c r="R25" s="141">
        <v>7413</v>
      </c>
      <c r="S25" s="141"/>
      <c r="T25" s="141">
        <v>0</v>
      </c>
      <c r="U25" s="141">
        <v>135553</v>
      </c>
      <c r="V25" s="141">
        <f t="shared" si="10"/>
        <v>1516455</v>
      </c>
      <c r="W25" s="141">
        <f t="shared" si="11"/>
        <v>184231</v>
      </c>
      <c r="X25" s="141">
        <f t="shared" si="12"/>
        <v>154535</v>
      </c>
      <c r="Y25" s="141">
        <f t="shared" si="13"/>
        <v>0</v>
      </c>
      <c r="Z25" s="141">
        <f t="shared" si="14"/>
        <v>0</v>
      </c>
      <c r="AA25" s="141">
        <f t="shared" si="15"/>
        <v>29272</v>
      </c>
      <c r="AB25" s="141">
        <f t="shared" si="16"/>
        <v>0</v>
      </c>
      <c r="AC25" s="141">
        <f t="shared" si="17"/>
        <v>424</v>
      </c>
      <c r="AD25" s="141">
        <f t="shared" si="18"/>
        <v>1332224</v>
      </c>
      <c r="AE25" s="141">
        <f t="shared" si="19"/>
        <v>455150</v>
      </c>
      <c r="AF25" s="141">
        <f t="shared" si="20"/>
        <v>455150</v>
      </c>
      <c r="AG25" s="141">
        <v>0</v>
      </c>
      <c r="AH25" s="141">
        <v>0</v>
      </c>
      <c r="AI25" s="141">
        <v>0</v>
      </c>
      <c r="AJ25" s="141">
        <v>455150</v>
      </c>
      <c r="AK25" s="141">
        <v>0</v>
      </c>
      <c r="AL25" s="141">
        <v>0</v>
      </c>
      <c r="AM25" s="141">
        <f t="shared" si="21"/>
        <v>457061</v>
      </c>
      <c r="AN25" s="141">
        <f t="shared" si="22"/>
        <v>58437</v>
      </c>
      <c r="AO25" s="141">
        <v>58437</v>
      </c>
      <c r="AP25" s="141">
        <v>0</v>
      </c>
      <c r="AQ25" s="141">
        <v>0</v>
      </c>
      <c r="AR25" s="141">
        <v>0</v>
      </c>
      <c r="AS25" s="141">
        <f t="shared" si="23"/>
        <v>40831</v>
      </c>
      <c r="AT25" s="141">
        <v>0</v>
      </c>
      <c r="AU25" s="141">
        <v>40831</v>
      </c>
      <c r="AV25" s="141">
        <v>0</v>
      </c>
      <c r="AW25" s="141">
        <v>0</v>
      </c>
      <c r="AX25" s="141">
        <f t="shared" si="24"/>
        <v>344955</v>
      </c>
      <c r="AY25" s="141">
        <v>121337</v>
      </c>
      <c r="AZ25" s="141">
        <v>203887</v>
      </c>
      <c r="BA25" s="141">
        <v>10686</v>
      </c>
      <c r="BB25" s="141">
        <v>9045</v>
      </c>
      <c r="BC25" s="141">
        <v>453621</v>
      </c>
      <c r="BD25" s="141">
        <v>12838</v>
      </c>
      <c r="BE25" s="141">
        <v>7657</v>
      </c>
      <c r="BF25" s="141">
        <f t="shared" si="25"/>
        <v>919868</v>
      </c>
      <c r="BG25" s="141">
        <f t="shared" si="26"/>
        <v>10458</v>
      </c>
      <c r="BH25" s="141">
        <f t="shared" si="27"/>
        <v>10458</v>
      </c>
      <c r="BI25" s="141">
        <v>0</v>
      </c>
      <c r="BJ25" s="141">
        <v>0</v>
      </c>
      <c r="BK25" s="141">
        <v>0</v>
      </c>
      <c r="BL25" s="141">
        <v>10458</v>
      </c>
      <c r="BM25" s="141">
        <v>0</v>
      </c>
      <c r="BN25" s="141">
        <v>0</v>
      </c>
      <c r="BO25" s="141">
        <f t="shared" si="28"/>
        <v>132462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68635</v>
      </c>
      <c r="BV25" s="141">
        <v>0</v>
      </c>
      <c r="BW25" s="141">
        <v>68635</v>
      </c>
      <c r="BX25" s="141">
        <v>0</v>
      </c>
      <c r="BY25" s="141">
        <v>0</v>
      </c>
      <c r="BZ25" s="141">
        <f t="shared" si="31"/>
        <v>63827</v>
      </c>
      <c r="CA25" s="141">
        <v>0</v>
      </c>
      <c r="CB25" s="141">
        <v>31042</v>
      </c>
      <c r="CC25" s="141">
        <v>0</v>
      </c>
      <c r="CD25" s="141">
        <v>32785</v>
      </c>
      <c r="CE25" s="141">
        <v>0</v>
      </c>
      <c r="CF25" s="141">
        <v>0</v>
      </c>
      <c r="CG25" s="141">
        <v>46</v>
      </c>
      <c r="CH25" s="141">
        <f t="shared" si="32"/>
        <v>142966</v>
      </c>
      <c r="CI25" s="141">
        <f t="shared" si="33"/>
        <v>465608</v>
      </c>
      <c r="CJ25" s="141">
        <f t="shared" si="34"/>
        <v>465608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465608</v>
      </c>
      <c r="CO25" s="141">
        <f t="shared" si="39"/>
        <v>0</v>
      </c>
      <c r="CP25" s="141">
        <f t="shared" si="40"/>
        <v>0</v>
      </c>
      <c r="CQ25" s="141">
        <f t="shared" si="41"/>
        <v>589523</v>
      </c>
      <c r="CR25" s="141">
        <f t="shared" si="42"/>
        <v>58437</v>
      </c>
      <c r="CS25" s="141">
        <f t="shared" si="43"/>
        <v>58437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109466</v>
      </c>
      <c r="CX25" s="141">
        <f t="shared" si="48"/>
        <v>0</v>
      </c>
      <c r="CY25" s="141">
        <f t="shared" si="49"/>
        <v>109466</v>
      </c>
      <c r="CZ25" s="141">
        <f t="shared" si="50"/>
        <v>0</v>
      </c>
      <c r="DA25" s="141">
        <f t="shared" si="51"/>
        <v>0</v>
      </c>
      <c r="DB25" s="141">
        <f t="shared" si="52"/>
        <v>408782</v>
      </c>
      <c r="DC25" s="141">
        <f t="shared" si="53"/>
        <v>121337</v>
      </c>
      <c r="DD25" s="141">
        <f t="shared" si="54"/>
        <v>234929</v>
      </c>
      <c r="DE25" s="141">
        <f t="shared" si="55"/>
        <v>10686</v>
      </c>
      <c r="DF25" s="141">
        <f t="shared" si="56"/>
        <v>41830</v>
      </c>
      <c r="DG25" s="141">
        <f t="shared" si="57"/>
        <v>453621</v>
      </c>
      <c r="DH25" s="141">
        <f t="shared" si="58"/>
        <v>12838</v>
      </c>
      <c r="DI25" s="141">
        <f t="shared" si="59"/>
        <v>7703</v>
      </c>
      <c r="DJ25" s="141">
        <f t="shared" si="60"/>
        <v>1062834</v>
      </c>
    </row>
    <row r="26" spans="1:114" ht="12" customHeight="1">
      <c r="A26" s="142" t="s">
        <v>86</v>
      </c>
      <c r="B26" s="140" t="s">
        <v>344</v>
      </c>
      <c r="C26" s="142" t="s">
        <v>388</v>
      </c>
      <c r="D26" s="141">
        <f t="shared" si="6"/>
        <v>528742</v>
      </c>
      <c r="E26" s="141">
        <f t="shared" si="7"/>
        <v>82412</v>
      </c>
      <c r="F26" s="141">
        <v>0</v>
      </c>
      <c r="G26" s="141">
        <v>0</v>
      </c>
      <c r="H26" s="141">
        <v>0</v>
      </c>
      <c r="I26" s="141">
        <v>43108</v>
      </c>
      <c r="J26" s="141"/>
      <c r="K26" s="141">
        <v>39304</v>
      </c>
      <c r="L26" s="141">
        <v>446330</v>
      </c>
      <c r="M26" s="141">
        <f t="shared" si="8"/>
        <v>90100</v>
      </c>
      <c r="N26" s="141">
        <f t="shared" si="9"/>
        <v>2770</v>
      </c>
      <c r="O26" s="141">
        <v>0</v>
      </c>
      <c r="P26" s="141">
        <v>0</v>
      </c>
      <c r="Q26" s="141">
        <v>0</v>
      </c>
      <c r="R26" s="141">
        <v>2770</v>
      </c>
      <c r="S26" s="141"/>
      <c r="T26" s="141">
        <v>0</v>
      </c>
      <c r="U26" s="141">
        <v>87330</v>
      </c>
      <c r="V26" s="141">
        <f t="shared" si="10"/>
        <v>618842</v>
      </c>
      <c r="W26" s="141">
        <f t="shared" si="11"/>
        <v>85182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45878</v>
      </c>
      <c r="AB26" s="141">
        <f t="shared" si="16"/>
        <v>0</v>
      </c>
      <c r="AC26" s="141">
        <f t="shared" si="17"/>
        <v>39304</v>
      </c>
      <c r="AD26" s="141">
        <f t="shared" si="18"/>
        <v>533660</v>
      </c>
      <c r="AE26" s="141">
        <f t="shared" si="19"/>
        <v>78560</v>
      </c>
      <c r="AF26" s="141">
        <f t="shared" si="20"/>
        <v>78560</v>
      </c>
      <c r="AG26" s="141">
        <v>0</v>
      </c>
      <c r="AH26" s="141">
        <v>78560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445182</v>
      </c>
      <c r="AN26" s="141">
        <f t="shared" si="22"/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f t="shared" si="23"/>
        <v>83122</v>
      </c>
      <c r="AT26" s="141">
        <v>83122</v>
      </c>
      <c r="AU26" s="141">
        <v>0</v>
      </c>
      <c r="AV26" s="141">
        <v>0</v>
      </c>
      <c r="AW26" s="141">
        <v>65130</v>
      </c>
      <c r="AX26" s="141">
        <f t="shared" si="24"/>
        <v>296930</v>
      </c>
      <c r="AY26" s="141">
        <v>219387</v>
      </c>
      <c r="AZ26" s="141">
        <v>54192</v>
      </c>
      <c r="BA26" s="141">
        <v>23351</v>
      </c>
      <c r="BB26" s="141">
        <v>0</v>
      </c>
      <c r="BC26" s="141">
        <v>0</v>
      </c>
      <c r="BD26" s="141">
        <v>0</v>
      </c>
      <c r="BE26" s="141">
        <v>5000</v>
      </c>
      <c r="BF26" s="141">
        <f t="shared" si="25"/>
        <v>528742</v>
      </c>
      <c r="BG26" s="141">
        <f t="shared" si="26"/>
        <v>19914</v>
      </c>
      <c r="BH26" s="141">
        <f t="shared" si="27"/>
        <v>19914</v>
      </c>
      <c r="BI26" s="141">
        <v>0</v>
      </c>
      <c r="BJ26" s="141">
        <v>19914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70186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33917</v>
      </c>
      <c r="BV26" s="141">
        <v>33917</v>
      </c>
      <c r="BW26" s="141">
        <v>0</v>
      </c>
      <c r="BX26" s="141">
        <v>0</v>
      </c>
      <c r="BY26" s="141">
        <v>0</v>
      </c>
      <c r="BZ26" s="141">
        <f t="shared" si="31"/>
        <v>36269</v>
      </c>
      <c r="CA26" s="141">
        <v>30965</v>
      </c>
      <c r="CB26" s="141">
        <v>0</v>
      </c>
      <c r="CC26" s="141">
        <v>5304</v>
      </c>
      <c r="CD26" s="141">
        <v>0</v>
      </c>
      <c r="CE26" s="141">
        <v>0</v>
      </c>
      <c r="CF26" s="141">
        <v>0</v>
      </c>
      <c r="CG26" s="141">
        <v>0</v>
      </c>
      <c r="CH26" s="141">
        <f t="shared" si="32"/>
        <v>90100</v>
      </c>
      <c r="CI26" s="141">
        <f t="shared" si="33"/>
        <v>98474</v>
      </c>
      <c r="CJ26" s="141">
        <f t="shared" si="34"/>
        <v>98474</v>
      </c>
      <c r="CK26" s="141">
        <f t="shared" si="35"/>
        <v>0</v>
      </c>
      <c r="CL26" s="141">
        <f t="shared" si="36"/>
        <v>98474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515368</v>
      </c>
      <c r="CR26" s="141">
        <f t="shared" si="42"/>
        <v>0</v>
      </c>
      <c r="CS26" s="141">
        <f t="shared" si="43"/>
        <v>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117039</v>
      </c>
      <c r="CX26" s="141">
        <f t="shared" si="48"/>
        <v>117039</v>
      </c>
      <c r="CY26" s="141">
        <f t="shared" si="49"/>
        <v>0</v>
      </c>
      <c r="CZ26" s="141">
        <f t="shared" si="50"/>
        <v>0</v>
      </c>
      <c r="DA26" s="141">
        <f t="shared" si="51"/>
        <v>65130</v>
      </c>
      <c r="DB26" s="141">
        <f t="shared" si="52"/>
        <v>333199</v>
      </c>
      <c r="DC26" s="141">
        <f t="shared" si="53"/>
        <v>250352</v>
      </c>
      <c r="DD26" s="141">
        <f t="shared" si="54"/>
        <v>54192</v>
      </c>
      <c r="DE26" s="141">
        <f t="shared" si="55"/>
        <v>28655</v>
      </c>
      <c r="DF26" s="141">
        <f t="shared" si="56"/>
        <v>0</v>
      </c>
      <c r="DG26" s="141">
        <f t="shared" si="57"/>
        <v>0</v>
      </c>
      <c r="DH26" s="141">
        <f t="shared" si="58"/>
        <v>0</v>
      </c>
      <c r="DI26" s="141">
        <f t="shared" si="59"/>
        <v>5000</v>
      </c>
      <c r="DJ26" s="141">
        <f t="shared" si="60"/>
        <v>618842</v>
      </c>
    </row>
    <row r="27" spans="1:114" ht="12" customHeight="1">
      <c r="A27" s="142" t="s">
        <v>86</v>
      </c>
      <c r="B27" s="140" t="s">
        <v>345</v>
      </c>
      <c r="C27" s="142" t="s">
        <v>389</v>
      </c>
      <c r="D27" s="141">
        <f t="shared" si="6"/>
        <v>535448</v>
      </c>
      <c r="E27" s="141">
        <f t="shared" si="7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535448</v>
      </c>
      <c r="M27" s="141">
        <f t="shared" si="8"/>
        <v>20668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20668</v>
      </c>
      <c r="V27" s="141">
        <f t="shared" si="10"/>
        <v>556116</v>
      </c>
      <c r="W27" s="141">
        <f t="shared" si="11"/>
        <v>0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0</v>
      </c>
      <c r="AB27" s="141">
        <f t="shared" si="16"/>
        <v>0</v>
      </c>
      <c r="AC27" s="141">
        <f t="shared" si="17"/>
        <v>0</v>
      </c>
      <c r="AD27" s="141">
        <f t="shared" si="18"/>
        <v>556116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2476</v>
      </c>
      <c r="AM27" s="141">
        <f t="shared" si="21"/>
        <v>132300</v>
      </c>
      <c r="AN27" s="141">
        <f t="shared" si="22"/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132300</v>
      </c>
      <c r="AY27" s="141">
        <v>132300</v>
      </c>
      <c r="AZ27" s="141">
        <v>0</v>
      </c>
      <c r="BA27" s="141">
        <v>0</v>
      </c>
      <c r="BB27" s="141">
        <v>0</v>
      </c>
      <c r="BC27" s="141">
        <v>400672</v>
      </c>
      <c r="BD27" s="141">
        <v>0</v>
      </c>
      <c r="BE27" s="141">
        <v>0</v>
      </c>
      <c r="BF27" s="141">
        <f t="shared" si="25"/>
        <v>132300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20668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2476</v>
      </c>
      <c r="CQ27" s="141">
        <f t="shared" si="41"/>
        <v>132300</v>
      </c>
      <c r="CR27" s="141">
        <f t="shared" si="42"/>
        <v>0</v>
      </c>
      <c r="CS27" s="141">
        <f t="shared" si="43"/>
        <v>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132300</v>
      </c>
      <c r="DC27" s="141">
        <f t="shared" si="53"/>
        <v>132300</v>
      </c>
      <c r="DD27" s="141">
        <f t="shared" si="54"/>
        <v>0</v>
      </c>
      <c r="DE27" s="141">
        <f t="shared" si="55"/>
        <v>0</v>
      </c>
      <c r="DF27" s="141">
        <f t="shared" si="56"/>
        <v>0</v>
      </c>
      <c r="DG27" s="141">
        <f t="shared" si="57"/>
        <v>421340</v>
      </c>
      <c r="DH27" s="141">
        <f t="shared" si="58"/>
        <v>0</v>
      </c>
      <c r="DI27" s="141">
        <f t="shared" si="59"/>
        <v>0</v>
      </c>
      <c r="DJ27" s="141">
        <f t="shared" si="60"/>
        <v>132300</v>
      </c>
    </row>
    <row r="28" spans="1:114" ht="12" customHeight="1">
      <c r="A28" s="142" t="s">
        <v>86</v>
      </c>
      <c r="B28" s="140" t="s">
        <v>346</v>
      </c>
      <c r="C28" s="142" t="s">
        <v>390</v>
      </c>
      <c r="D28" s="141">
        <f t="shared" si="6"/>
        <v>333287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333287</v>
      </c>
      <c r="M28" s="141">
        <f t="shared" si="8"/>
        <v>150853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150853</v>
      </c>
      <c r="V28" s="141">
        <f t="shared" si="10"/>
        <v>484140</v>
      </c>
      <c r="W28" s="141">
        <f t="shared" si="11"/>
        <v>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0</v>
      </c>
      <c r="AB28" s="141">
        <f t="shared" si="16"/>
        <v>0</v>
      </c>
      <c r="AC28" s="141">
        <f t="shared" si="17"/>
        <v>0</v>
      </c>
      <c r="AD28" s="141">
        <f t="shared" si="18"/>
        <v>484140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34760</v>
      </c>
      <c r="AM28" s="141">
        <f t="shared" si="21"/>
        <v>0</v>
      </c>
      <c r="AN28" s="141">
        <f t="shared" si="22"/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0</v>
      </c>
      <c r="AY28" s="141">
        <v>0</v>
      </c>
      <c r="AZ28" s="141">
        <v>0</v>
      </c>
      <c r="BA28" s="141">
        <v>0</v>
      </c>
      <c r="BB28" s="141">
        <v>0</v>
      </c>
      <c r="BC28" s="141">
        <v>298527</v>
      </c>
      <c r="BD28" s="141">
        <v>0</v>
      </c>
      <c r="BE28" s="141">
        <v>0</v>
      </c>
      <c r="BF28" s="141">
        <f t="shared" si="25"/>
        <v>0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0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150853</v>
      </c>
      <c r="CF28" s="141">
        <v>0</v>
      </c>
      <c r="CG28" s="141">
        <v>0</v>
      </c>
      <c r="CH28" s="141">
        <f t="shared" si="32"/>
        <v>0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34760</v>
      </c>
      <c r="CQ28" s="141">
        <f t="shared" si="41"/>
        <v>0</v>
      </c>
      <c r="CR28" s="141">
        <f t="shared" si="42"/>
        <v>0</v>
      </c>
      <c r="CS28" s="141">
        <f t="shared" si="43"/>
        <v>0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0</v>
      </c>
      <c r="CX28" s="141">
        <f t="shared" si="48"/>
        <v>0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0</v>
      </c>
      <c r="DC28" s="141">
        <f t="shared" si="53"/>
        <v>0</v>
      </c>
      <c r="DD28" s="141">
        <f t="shared" si="54"/>
        <v>0</v>
      </c>
      <c r="DE28" s="141">
        <f t="shared" si="55"/>
        <v>0</v>
      </c>
      <c r="DF28" s="141">
        <f t="shared" si="56"/>
        <v>0</v>
      </c>
      <c r="DG28" s="141">
        <f t="shared" si="57"/>
        <v>449380</v>
      </c>
      <c r="DH28" s="141">
        <f t="shared" si="58"/>
        <v>0</v>
      </c>
      <c r="DI28" s="141">
        <f t="shared" si="59"/>
        <v>0</v>
      </c>
      <c r="DJ28" s="141">
        <f t="shared" si="60"/>
        <v>0</v>
      </c>
    </row>
    <row r="29" spans="1:114" ht="12" customHeight="1">
      <c r="A29" s="142" t="s">
        <v>86</v>
      </c>
      <c r="B29" s="140" t="s">
        <v>347</v>
      </c>
      <c r="C29" s="142" t="s">
        <v>391</v>
      </c>
      <c r="D29" s="141">
        <f t="shared" si="6"/>
        <v>469799</v>
      </c>
      <c r="E29" s="141">
        <f t="shared" si="7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469799</v>
      </c>
      <c r="M29" s="141">
        <f t="shared" si="8"/>
        <v>112147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112147</v>
      </c>
      <c r="V29" s="141">
        <f t="shared" si="10"/>
        <v>581946</v>
      </c>
      <c r="W29" s="141">
        <f t="shared" si="11"/>
        <v>0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0</v>
      </c>
      <c r="AB29" s="141">
        <f t="shared" si="16"/>
        <v>0</v>
      </c>
      <c r="AC29" s="141">
        <f t="shared" si="17"/>
        <v>0</v>
      </c>
      <c r="AD29" s="141">
        <f t="shared" si="18"/>
        <v>581946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39453</v>
      </c>
      <c r="AM29" s="141">
        <f t="shared" si="21"/>
        <v>126821</v>
      </c>
      <c r="AN29" s="141">
        <f t="shared" si="22"/>
        <v>25255</v>
      </c>
      <c r="AO29" s="141">
        <v>18253</v>
      </c>
      <c r="AP29" s="141">
        <v>7002</v>
      </c>
      <c r="AQ29" s="141">
        <v>0</v>
      </c>
      <c r="AR29" s="141">
        <v>0</v>
      </c>
      <c r="AS29" s="141">
        <f t="shared" si="23"/>
        <v>1000</v>
      </c>
      <c r="AT29" s="141">
        <v>1000</v>
      </c>
      <c r="AU29" s="141">
        <v>0</v>
      </c>
      <c r="AV29" s="141">
        <v>0</v>
      </c>
      <c r="AW29" s="141">
        <v>0</v>
      </c>
      <c r="AX29" s="141">
        <f t="shared" si="24"/>
        <v>100566</v>
      </c>
      <c r="AY29" s="141">
        <v>100566</v>
      </c>
      <c r="AZ29" s="141">
        <v>0</v>
      </c>
      <c r="BA29" s="141">
        <v>0</v>
      </c>
      <c r="BB29" s="141">
        <v>0</v>
      </c>
      <c r="BC29" s="141">
        <v>303525</v>
      </c>
      <c r="BD29" s="141">
        <v>0</v>
      </c>
      <c r="BE29" s="141">
        <v>0</v>
      </c>
      <c r="BF29" s="141">
        <f t="shared" si="25"/>
        <v>126821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112147</v>
      </c>
      <c r="CF29" s="141">
        <v>0</v>
      </c>
      <c r="CG29" s="141">
        <v>0</v>
      </c>
      <c r="CH29" s="141">
        <f t="shared" si="32"/>
        <v>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39453</v>
      </c>
      <c r="CQ29" s="141">
        <f t="shared" si="41"/>
        <v>126821</v>
      </c>
      <c r="CR29" s="141">
        <f t="shared" si="42"/>
        <v>25255</v>
      </c>
      <c r="CS29" s="141">
        <f t="shared" si="43"/>
        <v>18253</v>
      </c>
      <c r="CT29" s="141">
        <f t="shared" si="44"/>
        <v>7002</v>
      </c>
      <c r="CU29" s="141">
        <f t="shared" si="45"/>
        <v>0</v>
      </c>
      <c r="CV29" s="141">
        <f t="shared" si="46"/>
        <v>0</v>
      </c>
      <c r="CW29" s="141">
        <f t="shared" si="47"/>
        <v>1000</v>
      </c>
      <c r="CX29" s="141">
        <f t="shared" si="48"/>
        <v>1000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100566</v>
      </c>
      <c r="DC29" s="141">
        <f t="shared" si="53"/>
        <v>100566</v>
      </c>
      <c r="DD29" s="141">
        <f t="shared" si="54"/>
        <v>0</v>
      </c>
      <c r="DE29" s="141">
        <f t="shared" si="55"/>
        <v>0</v>
      </c>
      <c r="DF29" s="141">
        <f t="shared" si="56"/>
        <v>0</v>
      </c>
      <c r="DG29" s="141">
        <f t="shared" si="57"/>
        <v>415672</v>
      </c>
      <c r="DH29" s="141">
        <f t="shared" si="58"/>
        <v>0</v>
      </c>
      <c r="DI29" s="141">
        <f t="shared" si="59"/>
        <v>0</v>
      </c>
      <c r="DJ29" s="141">
        <f t="shared" si="60"/>
        <v>126821</v>
      </c>
    </row>
    <row r="30" spans="1:114" ht="12" customHeight="1">
      <c r="A30" s="142" t="s">
        <v>86</v>
      </c>
      <c r="B30" s="140" t="s">
        <v>348</v>
      </c>
      <c r="C30" s="142" t="s">
        <v>392</v>
      </c>
      <c r="D30" s="141">
        <f t="shared" si="6"/>
        <v>1296712</v>
      </c>
      <c r="E30" s="141">
        <f t="shared" si="7"/>
        <v>17147</v>
      </c>
      <c r="F30" s="141">
        <v>0</v>
      </c>
      <c r="G30" s="141">
        <v>0</v>
      </c>
      <c r="H30" s="141">
        <v>0</v>
      </c>
      <c r="I30" s="141">
        <v>341</v>
      </c>
      <c r="J30" s="141"/>
      <c r="K30" s="141">
        <v>16806</v>
      </c>
      <c r="L30" s="141">
        <v>1279565</v>
      </c>
      <c r="M30" s="141">
        <f t="shared" si="8"/>
        <v>187861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187861</v>
      </c>
      <c r="V30" s="141">
        <f t="shared" si="10"/>
        <v>1484573</v>
      </c>
      <c r="W30" s="141">
        <f t="shared" si="11"/>
        <v>17147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341</v>
      </c>
      <c r="AB30" s="141">
        <f t="shared" si="16"/>
        <v>0</v>
      </c>
      <c r="AC30" s="141">
        <f t="shared" si="17"/>
        <v>16806</v>
      </c>
      <c r="AD30" s="141">
        <f t="shared" si="18"/>
        <v>1467426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518807</v>
      </c>
      <c r="AM30" s="141">
        <f t="shared" si="21"/>
        <v>296485</v>
      </c>
      <c r="AN30" s="141">
        <f t="shared" si="22"/>
        <v>89939</v>
      </c>
      <c r="AO30" s="141">
        <v>89939</v>
      </c>
      <c r="AP30" s="141">
        <v>0</v>
      </c>
      <c r="AQ30" s="141">
        <v>0</v>
      </c>
      <c r="AR30" s="141">
        <v>0</v>
      </c>
      <c r="AS30" s="141">
        <f t="shared" si="23"/>
        <v>945</v>
      </c>
      <c r="AT30" s="141">
        <v>945</v>
      </c>
      <c r="AU30" s="141">
        <v>0</v>
      </c>
      <c r="AV30" s="141">
        <v>0</v>
      </c>
      <c r="AW30" s="141">
        <v>0</v>
      </c>
      <c r="AX30" s="141">
        <f t="shared" si="24"/>
        <v>205560</v>
      </c>
      <c r="AY30" s="141">
        <v>204649</v>
      </c>
      <c r="AZ30" s="141">
        <v>911</v>
      </c>
      <c r="BA30" s="141">
        <v>0</v>
      </c>
      <c r="BB30" s="141">
        <v>0</v>
      </c>
      <c r="BC30" s="141">
        <v>479506</v>
      </c>
      <c r="BD30" s="141">
        <v>41</v>
      </c>
      <c r="BE30" s="141">
        <v>1914</v>
      </c>
      <c r="BF30" s="141">
        <f t="shared" si="25"/>
        <v>298399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75731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112130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594538</v>
      </c>
      <c r="CQ30" s="141">
        <f t="shared" si="41"/>
        <v>296485</v>
      </c>
      <c r="CR30" s="141">
        <f t="shared" si="42"/>
        <v>89939</v>
      </c>
      <c r="CS30" s="141">
        <f t="shared" si="43"/>
        <v>89939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945</v>
      </c>
      <c r="CX30" s="141">
        <f t="shared" si="48"/>
        <v>945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205560</v>
      </c>
      <c r="DC30" s="141">
        <f t="shared" si="53"/>
        <v>204649</v>
      </c>
      <c r="DD30" s="141">
        <f t="shared" si="54"/>
        <v>911</v>
      </c>
      <c r="DE30" s="141">
        <f t="shared" si="55"/>
        <v>0</v>
      </c>
      <c r="DF30" s="141">
        <f t="shared" si="56"/>
        <v>0</v>
      </c>
      <c r="DG30" s="141">
        <f t="shared" si="57"/>
        <v>591636</v>
      </c>
      <c r="DH30" s="141">
        <f t="shared" si="58"/>
        <v>41</v>
      </c>
      <c r="DI30" s="141">
        <f t="shared" si="59"/>
        <v>1914</v>
      </c>
      <c r="DJ30" s="141">
        <f t="shared" si="60"/>
        <v>298399</v>
      </c>
    </row>
    <row r="31" spans="1:114" ht="12" customHeight="1">
      <c r="A31" s="142" t="s">
        <v>86</v>
      </c>
      <c r="B31" s="140" t="s">
        <v>349</v>
      </c>
      <c r="C31" s="142" t="s">
        <v>393</v>
      </c>
      <c r="D31" s="141">
        <f t="shared" si="6"/>
        <v>317517</v>
      </c>
      <c r="E31" s="141">
        <f t="shared" si="7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317517</v>
      </c>
      <c r="M31" s="141">
        <f t="shared" si="8"/>
        <v>125665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125665</v>
      </c>
      <c r="V31" s="141">
        <f t="shared" si="10"/>
        <v>443182</v>
      </c>
      <c r="W31" s="141">
        <f t="shared" si="11"/>
        <v>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1">
        <f t="shared" si="16"/>
        <v>0</v>
      </c>
      <c r="AC31" s="141">
        <f t="shared" si="17"/>
        <v>0</v>
      </c>
      <c r="AD31" s="141">
        <f t="shared" si="18"/>
        <v>443182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143086</v>
      </c>
      <c r="AN31" s="141">
        <f t="shared" si="22"/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f t="shared" si="23"/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f t="shared" si="24"/>
        <v>143086</v>
      </c>
      <c r="AY31" s="141">
        <v>139709</v>
      </c>
      <c r="AZ31" s="141">
        <v>3377</v>
      </c>
      <c r="BA31" s="141">
        <v>0</v>
      </c>
      <c r="BB31" s="141">
        <v>0</v>
      </c>
      <c r="BC31" s="141">
        <v>174431</v>
      </c>
      <c r="BD31" s="141">
        <v>0</v>
      </c>
      <c r="BE31" s="141">
        <v>0</v>
      </c>
      <c r="BF31" s="141">
        <f t="shared" si="25"/>
        <v>143086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125665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143086</v>
      </c>
      <c r="CR31" s="141">
        <f t="shared" si="42"/>
        <v>0</v>
      </c>
      <c r="CS31" s="141">
        <f t="shared" si="43"/>
        <v>0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0</v>
      </c>
      <c r="CX31" s="141">
        <f t="shared" si="48"/>
        <v>0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143086</v>
      </c>
      <c r="DC31" s="141">
        <f t="shared" si="53"/>
        <v>139709</v>
      </c>
      <c r="DD31" s="141">
        <f t="shared" si="54"/>
        <v>3377</v>
      </c>
      <c r="DE31" s="141">
        <f t="shared" si="55"/>
        <v>0</v>
      </c>
      <c r="DF31" s="141">
        <f t="shared" si="56"/>
        <v>0</v>
      </c>
      <c r="DG31" s="141">
        <f t="shared" si="57"/>
        <v>300096</v>
      </c>
      <c r="DH31" s="141">
        <f t="shared" si="58"/>
        <v>0</v>
      </c>
      <c r="DI31" s="141">
        <f t="shared" si="59"/>
        <v>0</v>
      </c>
      <c r="DJ31" s="141">
        <f t="shared" si="60"/>
        <v>143086</v>
      </c>
    </row>
    <row r="32" spans="1:114" ht="12" customHeight="1">
      <c r="A32" s="142" t="s">
        <v>86</v>
      </c>
      <c r="B32" s="140" t="s">
        <v>350</v>
      </c>
      <c r="C32" s="142" t="s">
        <v>394</v>
      </c>
      <c r="D32" s="141">
        <f t="shared" si="6"/>
        <v>351170</v>
      </c>
      <c r="E32" s="141">
        <f t="shared" si="7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351170</v>
      </c>
      <c r="M32" s="141">
        <f t="shared" si="8"/>
        <v>101892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101892</v>
      </c>
      <c r="V32" s="141">
        <f t="shared" si="10"/>
        <v>453062</v>
      </c>
      <c r="W32" s="141">
        <f t="shared" si="11"/>
        <v>0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0</v>
      </c>
      <c r="AB32" s="141">
        <f t="shared" si="16"/>
        <v>0</v>
      </c>
      <c r="AC32" s="141">
        <f t="shared" si="17"/>
        <v>0</v>
      </c>
      <c r="AD32" s="141">
        <f t="shared" si="18"/>
        <v>453062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0</v>
      </c>
      <c r="AN32" s="141">
        <f t="shared" si="22"/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f t="shared" si="23"/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f t="shared" si="24"/>
        <v>0</v>
      </c>
      <c r="AY32" s="141">
        <v>0</v>
      </c>
      <c r="AZ32" s="141">
        <v>0</v>
      </c>
      <c r="BA32" s="141">
        <v>0</v>
      </c>
      <c r="BB32" s="141">
        <v>0</v>
      </c>
      <c r="BC32" s="141">
        <v>351170</v>
      </c>
      <c r="BD32" s="141">
        <v>0</v>
      </c>
      <c r="BE32" s="141">
        <v>0</v>
      </c>
      <c r="BF32" s="141">
        <f t="shared" si="25"/>
        <v>0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2343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99549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2343</v>
      </c>
      <c r="CQ32" s="141">
        <f t="shared" si="41"/>
        <v>0</v>
      </c>
      <c r="CR32" s="141">
        <f t="shared" si="42"/>
        <v>0</v>
      </c>
      <c r="CS32" s="141">
        <f t="shared" si="43"/>
        <v>0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0</v>
      </c>
      <c r="CX32" s="141">
        <f t="shared" si="48"/>
        <v>0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0</v>
      </c>
      <c r="DC32" s="141">
        <f t="shared" si="53"/>
        <v>0</v>
      </c>
      <c r="DD32" s="141">
        <f t="shared" si="54"/>
        <v>0</v>
      </c>
      <c r="DE32" s="141">
        <f t="shared" si="55"/>
        <v>0</v>
      </c>
      <c r="DF32" s="141">
        <f t="shared" si="56"/>
        <v>0</v>
      </c>
      <c r="DG32" s="141">
        <f t="shared" si="57"/>
        <v>450719</v>
      </c>
      <c r="DH32" s="141">
        <f t="shared" si="58"/>
        <v>0</v>
      </c>
      <c r="DI32" s="141">
        <f t="shared" si="59"/>
        <v>0</v>
      </c>
      <c r="DJ32" s="141">
        <f t="shared" si="60"/>
        <v>0</v>
      </c>
    </row>
    <row r="33" spans="1:114" ht="12" customHeight="1">
      <c r="A33" s="142" t="s">
        <v>86</v>
      </c>
      <c r="B33" s="140" t="s">
        <v>351</v>
      </c>
      <c r="C33" s="142" t="s">
        <v>395</v>
      </c>
      <c r="D33" s="141">
        <f t="shared" si="6"/>
        <v>180935</v>
      </c>
      <c r="E33" s="141">
        <f t="shared" si="7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180935</v>
      </c>
      <c r="M33" s="141">
        <f t="shared" si="8"/>
        <v>54720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54720</v>
      </c>
      <c r="V33" s="141">
        <f t="shared" si="10"/>
        <v>235655</v>
      </c>
      <c r="W33" s="141">
        <f t="shared" si="11"/>
        <v>0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0</v>
      </c>
      <c r="AB33" s="141">
        <f t="shared" si="16"/>
        <v>0</v>
      </c>
      <c r="AC33" s="141">
        <f t="shared" si="17"/>
        <v>0</v>
      </c>
      <c r="AD33" s="141">
        <f t="shared" si="18"/>
        <v>235655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0</v>
      </c>
      <c r="AN33" s="141">
        <f t="shared" si="22"/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f t="shared" si="23"/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f t="shared" si="24"/>
        <v>0</v>
      </c>
      <c r="AY33" s="141">
        <v>0</v>
      </c>
      <c r="AZ33" s="141">
        <v>0</v>
      </c>
      <c r="BA33" s="141">
        <v>0</v>
      </c>
      <c r="BB33" s="141">
        <v>0</v>
      </c>
      <c r="BC33" s="141">
        <v>180935</v>
      </c>
      <c r="BD33" s="141">
        <v>0</v>
      </c>
      <c r="BE33" s="141">
        <v>0</v>
      </c>
      <c r="BF33" s="141">
        <f t="shared" si="25"/>
        <v>0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54720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0</v>
      </c>
      <c r="CR33" s="141">
        <f t="shared" si="42"/>
        <v>0</v>
      </c>
      <c r="CS33" s="141">
        <f t="shared" si="43"/>
        <v>0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0</v>
      </c>
      <c r="CX33" s="141">
        <f t="shared" si="48"/>
        <v>0</v>
      </c>
      <c r="CY33" s="141">
        <f t="shared" si="49"/>
        <v>0</v>
      </c>
      <c r="CZ33" s="141">
        <f t="shared" si="50"/>
        <v>0</v>
      </c>
      <c r="DA33" s="141">
        <f t="shared" si="51"/>
        <v>0</v>
      </c>
      <c r="DB33" s="141">
        <f t="shared" si="52"/>
        <v>0</v>
      </c>
      <c r="DC33" s="141">
        <f t="shared" si="53"/>
        <v>0</v>
      </c>
      <c r="DD33" s="141">
        <f t="shared" si="54"/>
        <v>0</v>
      </c>
      <c r="DE33" s="141">
        <f t="shared" si="55"/>
        <v>0</v>
      </c>
      <c r="DF33" s="141">
        <f t="shared" si="56"/>
        <v>0</v>
      </c>
      <c r="DG33" s="141">
        <f t="shared" si="57"/>
        <v>235655</v>
      </c>
      <c r="DH33" s="141">
        <f t="shared" si="58"/>
        <v>0</v>
      </c>
      <c r="DI33" s="141">
        <f t="shared" si="59"/>
        <v>0</v>
      </c>
      <c r="DJ33" s="141">
        <f t="shared" si="60"/>
        <v>0</v>
      </c>
    </row>
    <row r="34" spans="1:114" ht="12" customHeight="1">
      <c r="A34" s="142" t="s">
        <v>86</v>
      </c>
      <c r="B34" s="140" t="s">
        <v>352</v>
      </c>
      <c r="C34" s="142" t="s">
        <v>396</v>
      </c>
      <c r="D34" s="141">
        <f t="shared" si="6"/>
        <v>639395</v>
      </c>
      <c r="E34" s="141">
        <f t="shared" si="7"/>
        <v>16831</v>
      </c>
      <c r="F34" s="141">
        <v>0</v>
      </c>
      <c r="G34" s="141">
        <v>0</v>
      </c>
      <c r="H34" s="141">
        <v>0</v>
      </c>
      <c r="I34" s="141">
        <v>6</v>
      </c>
      <c r="J34" s="141"/>
      <c r="K34" s="141">
        <v>16825</v>
      </c>
      <c r="L34" s="141">
        <v>622564</v>
      </c>
      <c r="M34" s="141">
        <f t="shared" si="8"/>
        <v>131294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131294</v>
      </c>
      <c r="V34" s="141">
        <f t="shared" si="10"/>
        <v>770689</v>
      </c>
      <c r="W34" s="141">
        <f t="shared" si="11"/>
        <v>16831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6</v>
      </c>
      <c r="AB34" s="141">
        <f t="shared" si="16"/>
        <v>0</v>
      </c>
      <c r="AC34" s="141">
        <f t="shared" si="17"/>
        <v>16825</v>
      </c>
      <c r="AD34" s="141">
        <f t="shared" si="18"/>
        <v>753858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209675</v>
      </c>
      <c r="AN34" s="141">
        <f t="shared" si="22"/>
        <v>64561</v>
      </c>
      <c r="AO34" s="141">
        <v>64561</v>
      </c>
      <c r="AP34" s="141">
        <v>0</v>
      </c>
      <c r="AQ34" s="141">
        <v>0</v>
      </c>
      <c r="AR34" s="141">
        <v>0</v>
      </c>
      <c r="AS34" s="141">
        <f t="shared" si="23"/>
        <v>2243</v>
      </c>
      <c r="AT34" s="141">
        <v>504</v>
      </c>
      <c r="AU34" s="141">
        <v>1739</v>
      </c>
      <c r="AV34" s="141">
        <v>0</v>
      </c>
      <c r="AW34" s="141">
        <v>0</v>
      </c>
      <c r="AX34" s="141">
        <f t="shared" si="24"/>
        <v>142871</v>
      </c>
      <c r="AY34" s="141">
        <v>129961</v>
      </c>
      <c r="AZ34" s="141">
        <v>0</v>
      </c>
      <c r="BA34" s="141">
        <v>0</v>
      </c>
      <c r="BB34" s="141">
        <v>12910</v>
      </c>
      <c r="BC34" s="141">
        <v>420966</v>
      </c>
      <c r="BD34" s="141">
        <v>0</v>
      </c>
      <c r="BE34" s="141">
        <v>8754</v>
      </c>
      <c r="BF34" s="141">
        <f t="shared" si="25"/>
        <v>218429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0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131294</v>
      </c>
      <c r="CF34" s="141">
        <v>0</v>
      </c>
      <c r="CG34" s="141">
        <v>0</v>
      </c>
      <c r="CH34" s="141">
        <f t="shared" si="32"/>
        <v>0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209675</v>
      </c>
      <c r="CR34" s="141">
        <f t="shared" si="42"/>
        <v>64561</v>
      </c>
      <c r="CS34" s="141">
        <f t="shared" si="43"/>
        <v>64561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2243</v>
      </c>
      <c r="CX34" s="141">
        <f t="shared" si="48"/>
        <v>504</v>
      </c>
      <c r="CY34" s="141">
        <f t="shared" si="49"/>
        <v>1739</v>
      </c>
      <c r="CZ34" s="141">
        <f t="shared" si="50"/>
        <v>0</v>
      </c>
      <c r="DA34" s="141">
        <f t="shared" si="51"/>
        <v>0</v>
      </c>
      <c r="DB34" s="141">
        <f t="shared" si="52"/>
        <v>142871</v>
      </c>
      <c r="DC34" s="141">
        <f t="shared" si="53"/>
        <v>129961</v>
      </c>
      <c r="DD34" s="141">
        <f t="shared" si="54"/>
        <v>0</v>
      </c>
      <c r="DE34" s="141">
        <f t="shared" si="55"/>
        <v>0</v>
      </c>
      <c r="DF34" s="141">
        <f t="shared" si="56"/>
        <v>12910</v>
      </c>
      <c r="DG34" s="141">
        <f t="shared" si="57"/>
        <v>552260</v>
      </c>
      <c r="DH34" s="141">
        <f t="shared" si="58"/>
        <v>0</v>
      </c>
      <c r="DI34" s="141">
        <f t="shared" si="59"/>
        <v>8754</v>
      </c>
      <c r="DJ34" s="141">
        <f t="shared" si="60"/>
        <v>218429</v>
      </c>
    </row>
    <row r="35" spans="1:114" ht="12" customHeight="1">
      <c r="A35" s="142" t="s">
        <v>86</v>
      </c>
      <c r="B35" s="140" t="s">
        <v>353</v>
      </c>
      <c r="C35" s="142" t="s">
        <v>397</v>
      </c>
      <c r="D35" s="141">
        <f t="shared" si="6"/>
        <v>1289157</v>
      </c>
      <c r="E35" s="141">
        <f t="shared" si="7"/>
        <v>228040</v>
      </c>
      <c r="F35" s="141">
        <v>0</v>
      </c>
      <c r="G35" s="141">
        <v>0</v>
      </c>
      <c r="H35" s="141">
        <v>0</v>
      </c>
      <c r="I35" s="141">
        <v>33339</v>
      </c>
      <c r="J35" s="141"/>
      <c r="K35" s="141">
        <v>194701</v>
      </c>
      <c r="L35" s="141">
        <v>1061117</v>
      </c>
      <c r="M35" s="141">
        <f t="shared" si="8"/>
        <v>164451</v>
      </c>
      <c r="N35" s="141">
        <f t="shared" si="9"/>
        <v>9085</v>
      </c>
      <c r="O35" s="141">
        <v>0</v>
      </c>
      <c r="P35" s="141">
        <v>0</v>
      </c>
      <c r="Q35" s="141">
        <v>0</v>
      </c>
      <c r="R35" s="141">
        <v>9085</v>
      </c>
      <c r="S35" s="141"/>
      <c r="T35" s="141">
        <v>0</v>
      </c>
      <c r="U35" s="141">
        <v>155366</v>
      </c>
      <c r="V35" s="141">
        <f t="shared" si="10"/>
        <v>1453608</v>
      </c>
      <c r="W35" s="141">
        <f t="shared" si="11"/>
        <v>237125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42424</v>
      </c>
      <c r="AB35" s="141">
        <f t="shared" si="16"/>
        <v>0</v>
      </c>
      <c r="AC35" s="141">
        <f t="shared" si="17"/>
        <v>194701</v>
      </c>
      <c r="AD35" s="141">
        <f t="shared" si="18"/>
        <v>1216483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732069</v>
      </c>
      <c r="AN35" s="141">
        <f t="shared" si="22"/>
        <v>68397</v>
      </c>
      <c r="AO35" s="141">
        <v>68397</v>
      </c>
      <c r="AP35" s="141">
        <v>0</v>
      </c>
      <c r="AQ35" s="141">
        <v>0</v>
      </c>
      <c r="AR35" s="141">
        <v>0</v>
      </c>
      <c r="AS35" s="141">
        <f t="shared" si="23"/>
        <v>151688</v>
      </c>
      <c r="AT35" s="141">
        <v>446</v>
      </c>
      <c r="AU35" s="141">
        <v>151242</v>
      </c>
      <c r="AV35" s="141">
        <v>0</v>
      </c>
      <c r="AW35" s="141">
        <v>0</v>
      </c>
      <c r="AX35" s="141">
        <f t="shared" si="24"/>
        <v>511984</v>
      </c>
      <c r="AY35" s="141">
        <v>244420</v>
      </c>
      <c r="AZ35" s="141">
        <v>236340</v>
      </c>
      <c r="BA35" s="141">
        <v>31224</v>
      </c>
      <c r="BB35" s="141">
        <v>0</v>
      </c>
      <c r="BC35" s="141">
        <v>557088</v>
      </c>
      <c r="BD35" s="141">
        <v>0</v>
      </c>
      <c r="BE35" s="141">
        <v>0</v>
      </c>
      <c r="BF35" s="141">
        <f t="shared" si="25"/>
        <v>732069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164451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124131</v>
      </c>
      <c r="BV35" s="141">
        <v>0</v>
      </c>
      <c r="BW35" s="141">
        <v>124131</v>
      </c>
      <c r="BX35" s="141">
        <v>0</v>
      </c>
      <c r="BY35" s="141">
        <v>0</v>
      </c>
      <c r="BZ35" s="141">
        <f t="shared" si="31"/>
        <v>40320</v>
      </c>
      <c r="CA35" s="141">
        <v>0</v>
      </c>
      <c r="CB35" s="141">
        <v>40320</v>
      </c>
      <c r="CC35" s="141">
        <v>0</v>
      </c>
      <c r="CD35" s="141">
        <v>0</v>
      </c>
      <c r="CE35" s="141">
        <v>0</v>
      </c>
      <c r="CF35" s="141">
        <v>0</v>
      </c>
      <c r="CG35" s="141">
        <v>0</v>
      </c>
      <c r="CH35" s="141">
        <f t="shared" si="32"/>
        <v>164451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896520</v>
      </c>
      <c r="CR35" s="141">
        <f t="shared" si="42"/>
        <v>68397</v>
      </c>
      <c r="CS35" s="141">
        <f t="shared" si="43"/>
        <v>68397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275819</v>
      </c>
      <c r="CX35" s="141">
        <f t="shared" si="48"/>
        <v>446</v>
      </c>
      <c r="CY35" s="141">
        <f t="shared" si="49"/>
        <v>275373</v>
      </c>
      <c r="CZ35" s="141">
        <f t="shared" si="50"/>
        <v>0</v>
      </c>
      <c r="DA35" s="141">
        <f t="shared" si="51"/>
        <v>0</v>
      </c>
      <c r="DB35" s="141">
        <f t="shared" si="52"/>
        <v>552304</v>
      </c>
      <c r="DC35" s="141">
        <f t="shared" si="53"/>
        <v>244420</v>
      </c>
      <c r="DD35" s="141">
        <f t="shared" si="54"/>
        <v>276660</v>
      </c>
      <c r="DE35" s="141">
        <f t="shared" si="55"/>
        <v>31224</v>
      </c>
      <c r="DF35" s="141">
        <f t="shared" si="56"/>
        <v>0</v>
      </c>
      <c r="DG35" s="141">
        <f t="shared" si="57"/>
        <v>557088</v>
      </c>
      <c r="DH35" s="141">
        <f t="shared" si="58"/>
        <v>0</v>
      </c>
      <c r="DI35" s="141">
        <f t="shared" si="59"/>
        <v>0</v>
      </c>
      <c r="DJ35" s="141">
        <f t="shared" si="60"/>
        <v>896520</v>
      </c>
    </row>
    <row r="36" spans="1:114" ht="12" customHeight="1">
      <c r="A36" s="142" t="s">
        <v>86</v>
      </c>
      <c r="B36" s="140" t="s">
        <v>354</v>
      </c>
      <c r="C36" s="142" t="s">
        <v>398</v>
      </c>
      <c r="D36" s="141">
        <f t="shared" si="6"/>
        <v>385117</v>
      </c>
      <c r="E36" s="141">
        <f t="shared" si="7"/>
        <v>66658</v>
      </c>
      <c r="F36" s="141">
        <v>0</v>
      </c>
      <c r="G36" s="141">
        <v>0</v>
      </c>
      <c r="H36" s="141">
        <v>0</v>
      </c>
      <c r="I36" s="141">
        <v>43228</v>
      </c>
      <c r="J36" s="141"/>
      <c r="K36" s="141">
        <v>23430</v>
      </c>
      <c r="L36" s="141">
        <v>318459</v>
      </c>
      <c r="M36" s="141">
        <f t="shared" si="8"/>
        <v>123259</v>
      </c>
      <c r="N36" s="141">
        <f t="shared" si="9"/>
        <v>6448</v>
      </c>
      <c r="O36" s="141">
        <v>0</v>
      </c>
      <c r="P36" s="141">
        <v>0</v>
      </c>
      <c r="Q36" s="141">
        <v>0</v>
      </c>
      <c r="R36" s="141">
        <v>6448</v>
      </c>
      <c r="S36" s="141"/>
      <c r="T36" s="141">
        <v>0</v>
      </c>
      <c r="U36" s="141">
        <v>116811</v>
      </c>
      <c r="V36" s="141">
        <f t="shared" si="10"/>
        <v>508376</v>
      </c>
      <c r="W36" s="141">
        <f t="shared" si="11"/>
        <v>73106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49676</v>
      </c>
      <c r="AB36" s="141">
        <f t="shared" si="16"/>
        <v>0</v>
      </c>
      <c r="AC36" s="141">
        <f t="shared" si="17"/>
        <v>23430</v>
      </c>
      <c r="AD36" s="141">
        <f t="shared" si="18"/>
        <v>435270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375643</v>
      </c>
      <c r="AN36" s="141">
        <f t="shared" si="22"/>
        <v>122876</v>
      </c>
      <c r="AO36" s="141">
        <v>38803</v>
      </c>
      <c r="AP36" s="141">
        <v>0</v>
      </c>
      <c r="AQ36" s="141">
        <v>79546</v>
      </c>
      <c r="AR36" s="141">
        <v>4527</v>
      </c>
      <c r="AS36" s="141">
        <f t="shared" si="23"/>
        <v>122926</v>
      </c>
      <c r="AT36" s="141">
        <v>0</v>
      </c>
      <c r="AU36" s="141">
        <v>116372</v>
      </c>
      <c r="AV36" s="141">
        <v>6554</v>
      </c>
      <c r="AW36" s="141">
        <v>0</v>
      </c>
      <c r="AX36" s="141">
        <f t="shared" si="24"/>
        <v>129841</v>
      </c>
      <c r="AY36" s="141">
        <v>59820</v>
      </c>
      <c r="AZ36" s="141">
        <v>63742</v>
      </c>
      <c r="BA36" s="141">
        <v>6279</v>
      </c>
      <c r="BB36" s="141">
        <v>0</v>
      </c>
      <c r="BC36" s="141">
        <v>0</v>
      </c>
      <c r="BD36" s="141">
        <v>0</v>
      </c>
      <c r="BE36" s="141">
        <v>9474</v>
      </c>
      <c r="BF36" s="141">
        <f t="shared" si="25"/>
        <v>385117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120620</v>
      </c>
      <c r="BP36" s="141">
        <f t="shared" si="29"/>
        <v>13424</v>
      </c>
      <c r="BQ36" s="141">
        <v>13424</v>
      </c>
      <c r="BR36" s="141">
        <v>0</v>
      </c>
      <c r="BS36" s="141">
        <v>0</v>
      </c>
      <c r="BT36" s="141">
        <v>0</v>
      </c>
      <c r="BU36" s="141">
        <f t="shared" si="30"/>
        <v>57464</v>
      </c>
      <c r="BV36" s="141">
        <v>0</v>
      </c>
      <c r="BW36" s="141">
        <v>57464</v>
      </c>
      <c r="BX36" s="141">
        <v>0</v>
      </c>
      <c r="BY36" s="141">
        <v>0</v>
      </c>
      <c r="BZ36" s="141">
        <f t="shared" si="31"/>
        <v>49732</v>
      </c>
      <c r="CA36" s="141">
        <v>0</v>
      </c>
      <c r="CB36" s="141">
        <v>49732</v>
      </c>
      <c r="CC36" s="141">
        <v>0</v>
      </c>
      <c r="CD36" s="141">
        <v>0</v>
      </c>
      <c r="CE36" s="141">
        <v>0</v>
      </c>
      <c r="CF36" s="141">
        <v>0</v>
      </c>
      <c r="CG36" s="141">
        <v>2639</v>
      </c>
      <c r="CH36" s="141">
        <f t="shared" si="32"/>
        <v>123259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496263</v>
      </c>
      <c r="CR36" s="141">
        <f t="shared" si="42"/>
        <v>136300</v>
      </c>
      <c r="CS36" s="141">
        <f t="shared" si="43"/>
        <v>52227</v>
      </c>
      <c r="CT36" s="141">
        <f t="shared" si="44"/>
        <v>0</v>
      </c>
      <c r="CU36" s="141">
        <f t="shared" si="45"/>
        <v>79546</v>
      </c>
      <c r="CV36" s="141">
        <f t="shared" si="46"/>
        <v>4527</v>
      </c>
      <c r="CW36" s="141">
        <f t="shared" si="47"/>
        <v>180390</v>
      </c>
      <c r="CX36" s="141">
        <f t="shared" si="48"/>
        <v>0</v>
      </c>
      <c r="CY36" s="141">
        <f t="shared" si="49"/>
        <v>173836</v>
      </c>
      <c r="CZ36" s="141">
        <f t="shared" si="50"/>
        <v>6554</v>
      </c>
      <c r="DA36" s="141">
        <f t="shared" si="51"/>
        <v>0</v>
      </c>
      <c r="DB36" s="141">
        <f t="shared" si="52"/>
        <v>179573</v>
      </c>
      <c r="DC36" s="141">
        <f t="shared" si="53"/>
        <v>59820</v>
      </c>
      <c r="DD36" s="141">
        <f t="shared" si="54"/>
        <v>113474</v>
      </c>
      <c r="DE36" s="141">
        <f t="shared" si="55"/>
        <v>6279</v>
      </c>
      <c r="DF36" s="141">
        <f t="shared" si="56"/>
        <v>0</v>
      </c>
      <c r="DG36" s="141">
        <f t="shared" si="57"/>
        <v>0</v>
      </c>
      <c r="DH36" s="141">
        <f t="shared" si="58"/>
        <v>0</v>
      </c>
      <c r="DI36" s="141">
        <f t="shared" si="59"/>
        <v>12113</v>
      </c>
      <c r="DJ36" s="141">
        <f t="shared" si="60"/>
        <v>508376</v>
      </c>
    </row>
    <row r="37" spans="1:114" ht="12" customHeight="1">
      <c r="A37" s="142" t="s">
        <v>86</v>
      </c>
      <c r="B37" s="140" t="s">
        <v>355</v>
      </c>
      <c r="C37" s="142" t="s">
        <v>399</v>
      </c>
      <c r="D37" s="141">
        <f t="shared" si="6"/>
        <v>480884</v>
      </c>
      <c r="E37" s="141">
        <f t="shared" si="7"/>
        <v>60995</v>
      </c>
      <c r="F37" s="141">
        <v>0</v>
      </c>
      <c r="G37" s="141">
        <v>0</v>
      </c>
      <c r="H37" s="141">
        <v>0</v>
      </c>
      <c r="I37" s="141">
        <v>26757</v>
      </c>
      <c r="J37" s="141"/>
      <c r="K37" s="141">
        <v>34238</v>
      </c>
      <c r="L37" s="141">
        <v>419889</v>
      </c>
      <c r="M37" s="141">
        <f t="shared" si="8"/>
        <v>207601</v>
      </c>
      <c r="N37" s="141">
        <f t="shared" si="9"/>
        <v>8639</v>
      </c>
      <c r="O37" s="141">
        <v>0</v>
      </c>
      <c r="P37" s="141">
        <v>0</v>
      </c>
      <c r="Q37" s="141">
        <v>0</v>
      </c>
      <c r="R37" s="141">
        <v>8639</v>
      </c>
      <c r="S37" s="141"/>
      <c r="T37" s="141">
        <v>0</v>
      </c>
      <c r="U37" s="141">
        <v>198962</v>
      </c>
      <c r="V37" s="141">
        <f t="shared" si="10"/>
        <v>688485</v>
      </c>
      <c r="W37" s="141">
        <f t="shared" si="11"/>
        <v>69634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35396</v>
      </c>
      <c r="AB37" s="141">
        <f t="shared" si="16"/>
        <v>0</v>
      </c>
      <c r="AC37" s="141">
        <f t="shared" si="17"/>
        <v>34238</v>
      </c>
      <c r="AD37" s="141">
        <f t="shared" si="18"/>
        <v>618851</v>
      </c>
      <c r="AE37" s="141">
        <f t="shared" si="19"/>
        <v>42261</v>
      </c>
      <c r="AF37" s="141">
        <f t="shared" si="20"/>
        <v>42261</v>
      </c>
      <c r="AG37" s="141">
        <v>0</v>
      </c>
      <c r="AH37" s="141">
        <v>42261</v>
      </c>
      <c r="AI37" s="141">
        <v>0</v>
      </c>
      <c r="AJ37" s="141">
        <v>0</v>
      </c>
      <c r="AK37" s="141">
        <v>0</v>
      </c>
      <c r="AL37" s="141">
        <v>0</v>
      </c>
      <c r="AM37" s="141">
        <f t="shared" si="21"/>
        <v>329531</v>
      </c>
      <c r="AN37" s="141">
        <f t="shared" si="22"/>
        <v>113457</v>
      </c>
      <c r="AO37" s="141">
        <v>25885</v>
      </c>
      <c r="AP37" s="141">
        <v>0</v>
      </c>
      <c r="AQ37" s="141">
        <v>87572</v>
      </c>
      <c r="AR37" s="141">
        <v>0</v>
      </c>
      <c r="AS37" s="141">
        <f t="shared" si="23"/>
        <v>66659</v>
      </c>
      <c r="AT37" s="141">
        <v>0</v>
      </c>
      <c r="AU37" s="141">
        <v>66659</v>
      </c>
      <c r="AV37" s="141">
        <v>0</v>
      </c>
      <c r="AW37" s="141">
        <v>0</v>
      </c>
      <c r="AX37" s="141">
        <f t="shared" si="24"/>
        <v>149415</v>
      </c>
      <c r="AY37" s="141">
        <v>67070</v>
      </c>
      <c r="AZ37" s="141">
        <v>82345</v>
      </c>
      <c r="BA37" s="141">
        <v>0</v>
      </c>
      <c r="BB37" s="141">
        <v>0</v>
      </c>
      <c r="BC37" s="141">
        <v>100342</v>
      </c>
      <c r="BD37" s="141">
        <v>0</v>
      </c>
      <c r="BE37" s="141">
        <v>8750</v>
      </c>
      <c r="BF37" s="141">
        <f t="shared" si="25"/>
        <v>380542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2197</v>
      </c>
      <c r="BO37" s="141">
        <f t="shared" si="28"/>
        <v>157580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67997</v>
      </c>
      <c r="BV37" s="141">
        <v>0</v>
      </c>
      <c r="BW37" s="141">
        <v>67997</v>
      </c>
      <c r="BX37" s="141">
        <v>0</v>
      </c>
      <c r="BY37" s="141">
        <v>0</v>
      </c>
      <c r="BZ37" s="141">
        <f t="shared" si="31"/>
        <v>89583</v>
      </c>
      <c r="CA37" s="141">
        <v>0</v>
      </c>
      <c r="CB37" s="141">
        <v>89583</v>
      </c>
      <c r="CC37" s="141">
        <v>0</v>
      </c>
      <c r="CD37" s="141">
        <v>0</v>
      </c>
      <c r="CE37" s="141">
        <v>28599</v>
      </c>
      <c r="CF37" s="141">
        <v>0</v>
      </c>
      <c r="CG37" s="141">
        <v>19225</v>
      </c>
      <c r="CH37" s="141">
        <f t="shared" si="32"/>
        <v>176805</v>
      </c>
      <c r="CI37" s="141">
        <f t="shared" si="33"/>
        <v>42261</v>
      </c>
      <c r="CJ37" s="141">
        <f t="shared" si="34"/>
        <v>42261</v>
      </c>
      <c r="CK37" s="141">
        <f t="shared" si="35"/>
        <v>0</v>
      </c>
      <c r="CL37" s="141">
        <f t="shared" si="36"/>
        <v>42261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2197</v>
      </c>
      <c r="CQ37" s="141">
        <f t="shared" si="41"/>
        <v>487111</v>
      </c>
      <c r="CR37" s="141">
        <f t="shared" si="42"/>
        <v>113457</v>
      </c>
      <c r="CS37" s="141">
        <f t="shared" si="43"/>
        <v>25885</v>
      </c>
      <c r="CT37" s="141">
        <f t="shared" si="44"/>
        <v>0</v>
      </c>
      <c r="CU37" s="141">
        <f t="shared" si="45"/>
        <v>87572</v>
      </c>
      <c r="CV37" s="141">
        <f t="shared" si="46"/>
        <v>0</v>
      </c>
      <c r="CW37" s="141">
        <f t="shared" si="47"/>
        <v>134656</v>
      </c>
      <c r="CX37" s="141">
        <f t="shared" si="48"/>
        <v>0</v>
      </c>
      <c r="CY37" s="141">
        <f t="shared" si="49"/>
        <v>134656</v>
      </c>
      <c r="CZ37" s="141">
        <f t="shared" si="50"/>
        <v>0</v>
      </c>
      <c r="DA37" s="141">
        <f t="shared" si="51"/>
        <v>0</v>
      </c>
      <c r="DB37" s="141">
        <f t="shared" si="52"/>
        <v>238998</v>
      </c>
      <c r="DC37" s="141">
        <f t="shared" si="53"/>
        <v>67070</v>
      </c>
      <c r="DD37" s="141">
        <f t="shared" si="54"/>
        <v>171928</v>
      </c>
      <c r="DE37" s="141">
        <f t="shared" si="55"/>
        <v>0</v>
      </c>
      <c r="DF37" s="141">
        <f t="shared" si="56"/>
        <v>0</v>
      </c>
      <c r="DG37" s="141">
        <f t="shared" si="57"/>
        <v>128941</v>
      </c>
      <c r="DH37" s="141">
        <f t="shared" si="58"/>
        <v>0</v>
      </c>
      <c r="DI37" s="141">
        <f t="shared" si="59"/>
        <v>27975</v>
      </c>
      <c r="DJ37" s="141">
        <f t="shared" si="60"/>
        <v>557347</v>
      </c>
    </row>
    <row r="38" spans="1:114" ht="12" customHeight="1">
      <c r="A38" s="142" t="s">
        <v>86</v>
      </c>
      <c r="B38" s="140" t="s">
        <v>356</v>
      </c>
      <c r="C38" s="142" t="s">
        <v>400</v>
      </c>
      <c r="D38" s="141">
        <f t="shared" si="6"/>
        <v>402209</v>
      </c>
      <c r="E38" s="141">
        <f t="shared" si="7"/>
        <v>0</v>
      </c>
      <c r="F38" s="141">
        <v>0</v>
      </c>
      <c r="G38" s="141">
        <v>0</v>
      </c>
      <c r="H38" s="141">
        <v>0</v>
      </c>
      <c r="I38" s="141">
        <v>0</v>
      </c>
      <c r="J38" s="141"/>
      <c r="K38" s="141">
        <v>0</v>
      </c>
      <c r="L38" s="141">
        <v>402209</v>
      </c>
      <c r="M38" s="141">
        <f t="shared" si="8"/>
        <v>84805</v>
      </c>
      <c r="N38" s="141">
        <f t="shared" si="9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84805</v>
      </c>
      <c r="V38" s="141">
        <f t="shared" si="10"/>
        <v>487014</v>
      </c>
      <c r="W38" s="141">
        <f t="shared" si="11"/>
        <v>0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0</v>
      </c>
      <c r="AB38" s="141">
        <f t="shared" si="16"/>
        <v>0</v>
      </c>
      <c r="AC38" s="141">
        <f t="shared" si="17"/>
        <v>0</v>
      </c>
      <c r="AD38" s="141">
        <f t="shared" si="18"/>
        <v>487014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1872</v>
      </c>
      <c r="AM38" s="141">
        <f t="shared" si="21"/>
        <v>118059</v>
      </c>
      <c r="AN38" s="141">
        <f t="shared" si="22"/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f t="shared" si="23"/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f t="shared" si="24"/>
        <v>118059</v>
      </c>
      <c r="AY38" s="141">
        <v>118059</v>
      </c>
      <c r="AZ38" s="141">
        <v>0</v>
      </c>
      <c r="BA38" s="141">
        <v>0</v>
      </c>
      <c r="BB38" s="141">
        <v>0</v>
      </c>
      <c r="BC38" s="141">
        <v>282278</v>
      </c>
      <c r="BD38" s="141">
        <v>0</v>
      </c>
      <c r="BE38" s="141">
        <v>0</v>
      </c>
      <c r="BF38" s="141">
        <f t="shared" si="25"/>
        <v>118059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0</v>
      </c>
      <c r="BP38" s="141">
        <f t="shared" si="29"/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84805</v>
      </c>
      <c r="CF38" s="141">
        <v>0</v>
      </c>
      <c r="CG38" s="141">
        <v>0</v>
      </c>
      <c r="CH38" s="141">
        <f t="shared" si="32"/>
        <v>0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1872</v>
      </c>
      <c r="CQ38" s="141">
        <f t="shared" si="41"/>
        <v>118059</v>
      </c>
      <c r="CR38" s="141">
        <f t="shared" si="42"/>
        <v>0</v>
      </c>
      <c r="CS38" s="141">
        <f t="shared" si="43"/>
        <v>0</v>
      </c>
      <c r="CT38" s="141">
        <f t="shared" si="44"/>
        <v>0</v>
      </c>
      <c r="CU38" s="141">
        <f t="shared" si="45"/>
        <v>0</v>
      </c>
      <c r="CV38" s="141">
        <f t="shared" si="46"/>
        <v>0</v>
      </c>
      <c r="CW38" s="141">
        <f t="shared" si="47"/>
        <v>0</v>
      </c>
      <c r="CX38" s="141">
        <f t="shared" si="48"/>
        <v>0</v>
      </c>
      <c r="CY38" s="141">
        <f t="shared" si="49"/>
        <v>0</v>
      </c>
      <c r="CZ38" s="141">
        <f t="shared" si="50"/>
        <v>0</v>
      </c>
      <c r="DA38" s="141">
        <f t="shared" si="51"/>
        <v>0</v>
      </c>
      <c r="DB38" s="141">
        <f t="shared" si="52"/>
        <v>118059</v>
      </c>
      <c r="DC38" s="141">
        <f t="shared" si="53"/>
        <v>118059</v>
      </c>
      <c r="DD38" s="141">
        <f t="shared" si="54"/>
        <v>0</v>
      </c>
      <c r="DE38" s="141">
        <f t="shared" si="55"/>
        <v>0</v>
      </c>
      <c r="DF38" s="141">
        <f t="shared" si="56"/>
        <v>0</v>
      </c>
      <c r="DG38" s="141">
        <f t="shared" si="57"/>
        <v>367083</v>
      </c>
      <c r="DH38" s="141">
        <f t="shared" si="58"/>
        <v>0</v>
      </c>
      <c r="DI38" s="141">
        <f t="shared" si="59"/>
        <v>0</v>
      </c>
      <c r="DJ38" s="141">
        <f t="shared" si="60"/>
        <v>118059</v>
      </c>
    </row>
    <row r="39" spans="1:114" ht="12" customHeight="1">
      <c r="A39" s="142" t="s">
        <v>86</v>
      </c>
      <c r="B39" s="140" t="s">
        <v>357</v>
      </c>
      <c r="C39" s="142" t="s">
        <v>401</v>
      </c>
      <c r="D39" s="141">
        <f t="shared" si="6"/>
        <v>342439</v>
      </c>
      <c r="E39" s="141">
        <f t="shared" si="7"/>
        <v>0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0</v>
      </c>
      <c r="L39" s="141">
        <v>342439</v>
      </c>
      <c r="M39" s="141">
        <f t="shared" si="8"/>
        <v>110362</v>
      </c>
      <c r="N39" s="141">
        <f t="shared" si="9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110362</v>
      </c>
      <c r="V39" s="141">
        <f t="shared" si="10"/>
        <v>452801</v>
      </c>
      <c r="W39" s="141">
        <f t="shared" si="11"/>
        <v>0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0</v>
      </c>
      <c r="AB39" s="141">
        <f t="shared" si="16"/>
        <v>0</v>
      </c>
      <c r="AC39" s="141">
        <f t="shared" si="17"/>
        <v>0</v>
      </c>
      <c r="AD39" s="141">
        <f t="shared" si="18"/>
        <v>452801</v>
      </c>
      <c r="AE39" s="141">
        <f t="shared" si="19"/>
        <v>0</v>
      </c>
      <c r="AF39" s="141">
        <f t="shared" si="20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f t="shared" si="21"/>
        <v>39346</v>
      </c>
      <c r="AN39" s="141">
        <f t="shared" si="22"/>
        <v>0</v>
      </c>
      <c r="AO39" s="141">
        <v>0</v>
      </c>
      <c r="AP39" s="141">
        <v>0</v>
      </c>
      <c r="AQ39" s="141">
        <v>0</v>
      </c>
      <c r="AR39" s="141">
        <v>0</v>
      </c>
      <c r="AS39" s="141">
        <f t="shared" si="23"/>
        <v>0</v>
      </c>
      <c r="AT39" s="141">
        <v>0</v>
      </c>
      <c r="AU39" s="141">
        <v>0</v>
      </c>
      <c r="AV39" s="141">
        <v>0</v>
      </c>
      <c r="AW39" s="141">
        <v>0</v>
      </c>
      <c r="AX39" s="141">
        <f t="shared" si="24"/>
        <v>39346</v>
      </c>
      <c r="AY39" s="141">
        <v>39346</v>
      </c>
      <c r="AZ39" s="141">
        <v>0</v>
      </c>
      <c r="BA39" s="141">
        <v>0</v>
      </c>
      <c r="BB39" s="141">
        <v>0</v>
      </c>
      <c r="BC39" s="141">
        <v>303093</v>
      </c>
      <c r="BD39" s="141">
        <v>0</v>
      </c>
      <c r="BE39" s="141">
        <v>0</v>
      </c>
      <c r="BF39" s="141">
        <f t="shared" si="25"/>
        <v>39346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0</v>
      </c>
      <c r="BP39" s="141">
        <f t="shared" si="29"/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110362</v>
      </c>
      <c r="CF39" s="141">
        <v>0</v>
      </c>
      <c r="CG39" s="141">
        <v>0</v>
      </c>
      <c r="CH39" s="141">
        <f t="shared" si="32"/>
        <v>0</v>
      </c>
      <c r="CI39" s="141">
        <f t="shared" si="33"/>
        <v>0</v>
      </c>
      <c r="CJ39" s="141">
        <f t="shared" si="34"/>
        <v>0</v>
      </c>
      <c r="CK39" s="141">
        <f t="shared" si="35"/>
        <v>0</v>
      </c>
      <c r="CL39" s="141">
        <f t="shared" si="36"/>
        <v>0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0</v>
      </c>
      <c r="CQ39" s="141">
        <f t="shared" si="41"/>
        <v>39346</v>
      </c>
      <c r="CR39" s="141">
        <f t="shared" si="42"/>
        <v>0</v>
      </c>
      <c r="CS39" s="141">
        <f t="shared" si="43"/>
        <v>0</v>
      </c>
      <c r="CT39" s="141">
        <f t="shared" si="44"/>
        <v>0</v>
      </c>
      <c r="CU39" s="141">
        <f t="shared" si="45"/>
        <v>0</v>
      </c>
      <c r="CV39" s="141">
        <f t="shared" si="46"/>
        <v>0</v>
      </c>
      <c r="CW39" s="141">
        <f t="shared" si="47"/>
        <v>0</v>
      </c>
      <c r="CX39" s="141">
        <f t="shared" si="48"/>
        <v>0</v>
      </c>
      <c r="CY39" s="141">
        <f t="shared" si="49"/>
        <v>0</v>
      </c>
      <c r="CZ39" s="141">
        <f t="shared" si="50"/>
        <v>0</v>
      </c>
      <c r="DA39" s="141">
        <f t="shared" si="51"/>
        <v>0</v>
      </c>
      <c r="DB39" s="141">
        <f t="shared" si="52"/>
        <v>39346</v>
      </c>
      <c r="DC39" s="141">
        <f t="shared" si="53"/>
        <v>39346</v>
      </c>
      <c r="DD39" s="141">
        <f t="shared" si="54"/>
        <v>0</v>
      </c>
      <c r="DE39" s="141">
        <f t="shared" si="55"/>
        <v>0</v>
      </c>
      <c r="DF39" s="141">
        <f t="shared" si="56"/>
        <v>0</v>
      </c>
      <c r="DG39" s="141">
        <f t="shared" si="57"/>
        <v>413455</v>
      </c>
      <c r="DH39" s="141">
        <f t="shared" si="58"/>
        <v>0</v>
      </c>
      <c r="DI39" s="141">
        <f t="shared" si="59"/>
        <v>0</v>
      </c>
      <c r="DJ39" s="141">
        <f t="shared" si="60"/>
        <v>39346</v>
      </c>
    </row>
    <row r="40" spans="1:114" ht="12" customHeight="1">
      <c r="A40" s="142" t="s">
        <v>86</v>
      </c>
      <c r="B40" s="140" t="s">
        <v>358</v>
      </c>
      <c r="C40" s="142" t="s">
        <v>402</v>
      </c>
      <c r="D40" s="141">
        <f t="shared" si="6"/>
        <v>257363</v>
      </c>
      <c r="E40" s="141">
        <f t="shared" si="7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257363</v>
      </c>
      <c r="M40" s="141">
        <f t="shared" si="8"/>
        <v>65607</v>
      </c>
      <c r="N40" s="141">
        <f t="shared" si="9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65607</v>
      </c>
      <c r="V40" s="141">
        <f t="shared" si="10"/>
        <v>322970</v>
      </c>
      <c r="W40" s="141">
        <f t="shared" si="11"/>
        <v>0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0</v>
      </c>
      <c r="AB40" s="141">
        <f t="shared" si="16"/>
        <v>0</v>
      </c>
      <c r="AC40" s="141">
        <f t="shared" si="17"/>
        <v>0</v>
      </c>
      <c r="AD40" s="141">
        <f t="shared" si="18"/>
        <v>322970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1"/>
        <v>0</v>
      </c>
      <c r="AN40" s="141">
        <f t="shared" si="22"/>
        <v>0</v>
      </c>
      <c r="AO40" s="141">
        <v>0</v>
      </c>
      <c r="AP40" s="141">
        <v>0</v>
      </c>
      <c r="AQ40" s="141">
        <v>0</v>
      </c>
      <c r="AR40" s="141">
        <v>0</v>
      </c>
      <c r="AS40" s="141">
        <f t="shared" si="23"/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f t="shared" si="24"/>
        <v>0</v>
      </c>
      <c r="AY40" s="141">
        <v>0</v>
      </c>
      <c r="AZ40" s="141">
        <v>0</v>
      </c>
      <c r="BA40" s="141">
        <v>0</v>
      </c>
      <c r="BB40" s="141">
        <v>0</v>
      </c>
      <c r="BC40" s="141">
        <v>257363</v>
      </c>
      <c r="BD40" s="141">
        <v>0</v>
      </c>
      <c r="BE40" s="141">
        <v>0</v>
      </c>
      <c r="BF40" s="141">
        <f t="shared" si="25"/>
        <v>0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0</v>
      </c>
      <c r="BP40" s="141">
        <f t="shared" si="29"/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0</v>
      </c>
      <c r="CA40" s="141">
        <v>0</v>
      </c>
      <c r="CB40" s="141">
        <v>0</v>
      </c>
      <c r="CC40" s="141">
        <v>0</v>
      </c>
      <c r="CD40" s="141">
        <v>0</v>
      </c>
      <c r="CE40" s="141">
        <v>65607</v>
      </c>
      <c r="CF40" s="141">
        <v>0</v>
      </c>
      <c r="CG40" s="141">
        <v>0</v>
      </c>
      <c r="CH40" s="141">
        <f t="shared" si="32"/>
        <v>0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0</v>
      </c>
      <c r="CQ40" s="141">
        <f t="shared" si="41"/>
        <v>0</v>
      </c>
      <c r="CR40" s="141">
        <f t="shared" si="42"/>
        <v>0</v>
      </c>
      <c r="CS40" s="141">
        <f t="shared" si="43"/>
        <v>0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0</v>
      </c>
      <c r="CX40" s="141">
        <f t="shared" si="48"/>
        <v>0</v>
      </c>
      <c r="CY40" s="141">
        <f t="shared" si="49"/>
        <v>0</v>
      </c>
      <c r="CZ40" s="141">
        <f t="shared" si="50"/>
        <v>0</v>
      </c>
      <c r="DA40" s="141">
        <f t="shared" si="51"/>
        <v>0</v>
      </c>
      <c r="DB40" s="141">
        <f t="shared" si="52"/>
        <v>0</v>
      </c>
      <c r="DC40" s="141">
        <f t="shared" si="53"/>
        <v>0</v>
      </c>
      <c r="DD40" s="141">
        <f t="shared" si="54"/>
        <v>0</v>
      </c>
      <c r="DE40" s="141">
        <f t="shared" si="55"/>
        <v>0</v>
      </c>
      <c r="DF40" s="141">
        <f t="shared" si="56"/>
        <v>0</v>
      </c>
      <c r="DG40" s="141">
        <f t="shared" si="57"/>
        <v>322970</v>
      </c>
      <c r="DH40" s="141">
        <f t="shared" si="58"/>
        <v>0</v>
      </c>
      <c r="DI40" s="141">
        <f t="shared" si="59"/>
        <v>0</v>
      </c>
      <c r="DJ40" s="141">
        <f t="shared" si="60"/>
        <v>0</v>
      </c>
    </row>
    <row r="41" spans="1:114" ht="12" customHeight="1">
      <c r="A41" s="142" t="s">
        <v>86</v>
      </c>
      <c r="B41" s="140" t="s">
        <v>359</v>
      </c>
      <c r="C41" s="142" t="s">
        <v>403</v>
      </c>
      <c r="D41" s="141">
        <f t="shared" si="6"/>
        <v>300129</v>
      </c>
      <c r="E41" s="141">
        <f t="shared" si="7"/>
        <v>22181</v>
      </c>
      <c r="F41" s="141">
        <v>0</v>
      </c>
      <c r="G41" s="141">
        <v>0</v>
      </c>
      <c r="H41" s="141">
        <v>0</v>
      </c>
      <c r="I41" s="141">
        <v>22181</v>
      </c>
      <c r="J41" s="141"/>
      <c r="K41" s="141">
        <v>0</v>
      </c>
      <c r="L41" s="141">
        <v>277948</v>
      </c>
      <c r="M41" s="141">
        <f t="shared" si="8"/>
        <v>45390</v>
      </c>
      <c r="N41" s="141">
        <f t="shared" si="9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45390</v>
      </c>
      <c r="V41" s="141">
        <f t="shared" si="10"/>
        <v>345519</v>
      </c>
      <c r="W41" s="141">
        <f t="shared" si="11"/>
        <v>22181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22181</v>
      </c>
      <c r="AB41" s="141">
        <f t="shared" si="16"/>
        <v>0</v>
      </c>
      <c r="AC41" s="141">
        <f t="shared" si="17"/>
        <v>0</v>
      </c>
      <c r="AD41" s="141">
        <f t="shared" si="18"/>
        <v>323338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f t="shared" si="21"/>
        <v>127622</v>
      </c>
      <c r="AN41" s="141">
        <f t="shared" si="22"/>
        <v>42082</v>
      </c>
      <c r="AO41" s="141">
        <v>42082</v>
      </c>
      <c r="AP41" s="141">
        <v>0</v>
      </c>
      <c r="AQ41" s="141">
        <v>0</v>
      </c>
      <c r="AR41" s="141">
        <v>0</v>
      </c>
      <c r="AS41" s="141">
        <f t="shared" si="23"/>
        <v>8251</v>
      </c>
      <c r="AT41" s="141">
        <v>8251</v>
      </c>
      <c r="AU41" s="141">
        <v>0</v>
      </c>
      <c r="AV41" s="141">
        <v>0</v>
      </c>
      <c r="AW41" s="141">
        <v>0</v>
      </c>
      <c r="AX41" s="141">
        <f t="shared" si="24"/>
        <v>77289</v>
      </c>
      <c r="AY41" s="141">
        <v>77289</v>
      </c>
      <c r="AZ41" s="141">
        <v>0</v>
      </c>
      <c r="BA41" s="141">
        <v>0</v>
      </c>
      <c r="BB41" s="141">
        <v>0</v>
      </c>
      <c r="BC41" s="141">
        <v>165469</v>
      </c>
      <c r="BD41" s="141">
        <v>0</v>
      </c>
      <c r="BE41" s="141">
        <v>7038</v>
      </c>
      <c r="BF41" s="141">
        <f t="shared" si="25"/>
        <v>134660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3245</v>
      </c>
      <c r="BO41" s="141">
        <f t="shared" si="28"/>
        <v>0</v>
      </c>
      <c r="BP41" s="141">
        <f t="shared" si="29"/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42145</v>
      </c>
      <c r="CF41" s="141">
        <v>0</v>
      </c>
      <c r="CG41" s="141">
        <v>0</v>
      </c>
      <c r="CH41" s="141">
        <f t="shared" si="32"/>
        <v>0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3245</v>
      </c>
      <c r="CQ41" s="141">
        <f t="shared" si="41"/>
        <v>127622</v>
      </c>
      <c r="CR41" s="141">
        <f t="shared" si="42"/>
        <v>42082</v>
      </c>
      <c r="CS41" s="141">
        <f t="shared" si="43"/>
        <v>42082</v>
      </c>
      <c r="CT41" s="141">
        <f t="shared" si="44"/>
        <v>0</v>
      </c>
      <c r="CU41" s="141">
        <f t="shared" si="45"/>
        <v>0</v>
      </c>
      <c r="CV41" s="141">
        <f t="shared" si="46"/>
        <v>0</v>
      </c>
      <c r="CW41" s="141">
        <f t="shared" si="47"/>
        <v>8251</v>
      </c>
      <c r="CX41" s="141">
        <f t="shared" si="48"/>
        <v>8251</v>
      </c>
      <c r="CY41" s="141">
        <f t="shared" si="49"/>
        <v>0</v>
      </c>
      <c r="CZ41" s="141">
        <f t="shared" si="50"/>
        <v>0</v>
      </c>
      <c r="DA41" s="141">
        <f t="shared" si="51"/>
        <v>0</v>
      </c>
      <c r="DB41" s="141">
        <f t="shared" si="52"/>
        <v>77289</v>
      </c>
      <c r="DC41" s="141">
        <f t="shared" si="53"/>
        <v>77289</v>
      </c>
      <c r="DD41" s="141">
        <f t="shared" si="54"/>
        <v>0</v>
      </c>
      <c r="DE41" s="141">
        <f t="shared" si="55"/>
        <v>0</v>
      </c>
      <c r="DF41" s="141">
        <f t="shared" si="56"/>
        <v>0</v>
      </c>
      <c r="DG41" s="141">
        <f t="shared" si="57"/>
        <v>207614</v>
      </c>
      <c r="DH41" s="141">
        <f t="shared" si="58"/>
        <v>0</v>
      </c>
      <c r="DI41" s="141">
        <f t="shared" si="59"/>
        <v>7038</v>
      </c>
      <c r="DJ41" s="141">
        <f t="shared" si="60"/>
        <v>134660</v>
      </c>
    </row>
    <row r="42" spans="1:114" ht="12" customHeight="1">
      <c r="A42" s="142" t="s">
        <v>86</v>
      </c>
      <c r="B42" s="140" t="s">
        <v>360</v>
      </c>
      <c r="C42" s="142" t="s">
        <v>404</v>
      </c>
      <c r="D42" s="141">
        <f t="shared" si="6"/>
        <v>164984</v>
      </c>
      <c r="E42" s="141">
        <f t="shared" si="7"/>
        <v>0</v>
      </c>
      <c r="F42" s="141">
        <v>0</v>
      </c>
      <c r="G42" s="141">
        <v>0</v>
      </c>
      <c r="H42" s="141">
        <v>0</v>
      </c>
      <c r="I42" s="141">
        <v>0</v>
      </c>
      <c r="J42" s="141"/>
      <c r="K42" s="141">
        <v>0</v>
      </c>
      <c r="L42" s="141">
        <v>164984</v>
      </c>
      <c r="M42" s="141">
        <f t="shared" si="8"/>
        <v>112239</v>
      </c>
      <c r="N42" s="141">
        <f t="shared" si="9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112239</v>
      </c>
      <c r="V42" s="141">
        <f t="shared" si="10"/>
        <v>277223</v>
      </c>
      <c r="W42" s="141">
        <f t="shared" si="11"/>
        <v>0</v>
      </c>
      <c r="X42" s="141">
        <f t="shared" si="12"/>
        <v>0</v>
      </c>
      <c r="Y42" s="141">
        <f t="shared" si="13"/>
        <v>0</v>
      </c>
      <c r="Z42" s="141">
        <f t="shared" si="14"/>
        <v>0</v>
      </c>
      <c r="AA42" s="141">
        <f t="shared" si="15"/>
        <v>0</v>
      </c>
      <c r="AB42" s="141">
        <f t="shared" si="16"/>
        <v>0</v>
      </c>
      <c r="AC42" s="141">
        <f t="shared" si="17"/>
        <v>0</v>
      </c>
      <c r="AD42" s="141">
        <f t="shared" si="18"/>
        <v>277223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f t="shared" si="21"/>
        <v>0</v>
      </c>
      <c r="AN42" s="141">
        <f t="shared" si="22"/>
        <v>0</v>
      </c>
      <c r="AO42" s="141">
        <v>0</v>
      </c>
      <c r="AP42" s="141">
        <v>0</v>
      </c>
      <c r="AQ42" s="141">
        <v>0</v>
      </c>
      <c r="AR42" s="141">
        <v>0</v>
      </c>
      <c r="AS42" s="141">
        <f t="shared" si="23"/>
        <v>0</v>
      </c>
      <c r="AT42" s="141">
        <v>0</v>
      </c>
      <c r="AU42" s="141">
        <v>0</v>
      </c>
      <c r="AV42" s="141">
        <v>0</v>
      </c>
      <c r="AW42" s="141">
        <v>0</v>
      </c>
      <c r="AX42" s="141">
        <f t="shared" si="24"/>
        <v>0</v>
      </c>
      <c r="AY42" s="141">
        <v>0</v>
      </c>
      <c r="AZ42" s="141">
        <v>0</v>
      </c>
      <c r="BA42" s="141">
        <v>0</v>
      </c>
      <c r="BB42" s="141">
        <v>0</v>
      </c>
      <c r="BC42" s="141">
        <v>164984</v>
      </c>
      <c r="BD42" s="141">
        <v>0</v>
      </c>
      <c r="BE42" s="141">
        <v>0</v>
      </c>
      <c r="BF42" s="141">
        <f t="shared" si="25"/>
        <v>0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0</v>
      </c>
      <c r="BO42" s="141">
        <f t="shared" si="28"/>
        <v>0</v>
      </c>
      <c r="BP42" s="141">
        <f t="shared" si="29"/>
        <v>0</v>
      </c>
      <c r="BQ42" s="141">
        <v>0</v>
      </c>
      <c r="BR42" s="141">
        <v>0</v>
      </c>
      <c r="BS42" s="141">
        <v>0</v>
      </c>
      <c r="BT42" s="141">
        <v>0</v>
      </c>
      <c r="BU42" s="141">
        <f t="shared" si="30"/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f t="shared" si="31"/>
        <v>0</v>
      </c>
      <c r="CA42" s="141">
        <v>0</v>
      </c>
      <c r="CB42" s="141">
        <v>0</v>
      </c>
      <c r="CC42" s="141">
        <v>0</v>
      </c>
      <c r="CD42" s="141">
        <v>0</v>
      </c>
      <c r="CE42" s="141">
        <v>112239</v>
      </c>
      <c r="CF42" s="141">
        <v>0</v>
      </c>
      <c r="CG42" s="141">
        <v>0</v>
      </c>
      <c r="CH42" s="141">
        <f t="shared" si="32"/>
        <v>0</v>
      </c>
      <c r="CI42" s="141">
        <f t="shared" si="33"/>
        <v>0</v>
      </c>
      <c r="CJ42" s="141">
        <f t="shared" si="34"/>
        <v>0</v>
      </c>
      <c r="CK42" s="141">
        <f t="shared" si="35"/>
        <v>0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0</v>
      </c>
      <c r="CQ42" s="141">
        <f t="shared" si="41"/>
        <v>0</v>
      </c>
      <c r="CR42" s="141">
        <f t="shared" si="42"/>
        <v>0</v>
      </c>
      <c r="CS42" s="141">
        <f t="shared" si="43"/>
        <v>0</v>
      </c>
      <c r="CT42" s="141">
        <f t="shared" si="44"/>
        <v>0</v>
      </c>
      <c r="CU42" s="141">
        <f t="shared" si="45"/>
        <v>0</v>
      </c>
      <c r="CV42" s="141">
        <f t="shared" si="46"/>
        <v>0</v>
      </c>
      <c r="CW42" s="141">
        <f t="shared" si="47"/>
        <v>0</v>
      </c>
      <c r="CX42" s="141">
        <f t="shared" si="48"/>
        <v>0</v>
      </c>
      <c r="CY42" s="141">
        <f t="shared" si="49"/>
        <v>0</v>
      </c>
      <c r="CZ42" s="141">
        <f t="shared" si="50"/>
        <v>0</v>
      </c>
      <c r="DA42" s="141">
        <f t="shared" si="51"/>
        <v>0</v>
      </c>
      <c r="DB42" s="141">
        <f t="shared" si="52"/>
        <v>0</v>
      </c>
      <c r="DC42" s="141">
        <f t="shared" si="53"/>
        <v>0</v>
      </c>
      <c r="DD42" s="141">
        <f t="shared" si="54"/>
        <v>0</v>
      </c>
      <c r="DE42" s="141">
        <f t="shared" si="55"/>
        <v>0</v>
      </c>
      <c r="DF42" s="141">
        <f t="shared" si="56"/>
        <v>0</v>
      </c>
      <c r="DG42" s="141">
        <f t="shared" si="57"/>
        <v>277223</v>
      </c>
      <c r="DH42" s="141">
        <f t="shared" si="58"/>
        <v>0</v>
      </c>
      <c r="DI42" s="141">
        <f t="shared" si="59"/>
        <v>0</v>
      </c>
      <c r="DJ42" s="141">
        <f t="shared" si="60"/>
        <v>0</v>
      </c>
    </row>
    <row r="43" spans="1:114" ht="12" customHeight="1">
      <c r="A43" s="142" t="s">
        <v>86</v>
      </c>
      <c r="B43" s="140" t="s">
        <v>361</v>
      </c>
      <c r="C43" s="142" t="s">
        <v>405</v>
      </c>
      <c r="D43" s="141">
        <f t="shared" si="6"/>
        <v>551605</v>
      </c>
      <c r="E43" s="141">
        <f t="shared" si="7"/>
        <v>73681</v>
      </c>
      <c r="F43" s="141">
        <v>37000</v>
      </c>
      <c r="G43" s="141">
        <v>0</v>
      </c>
      <c r="H43" s="141">
        <v>0</v>
      </c>
      <c r="I43" s="141">
        <v>36681</v>
      </c>
      <c r="J43" s="141"/>
      <c r="K43" s="141">
        <v>0</v>
      </c>
      <c r="L43" s="141">
        <v>477924</v>
      </c>
      <c r="M43" s="141">
        <f t="shared" si="8"/>
        <v>135515</v>
      </c>
      <c r="N43" s="141">
        <f t="shared" si="9"/>
        <v>13000</v>
      </c>
      <c r="O43" s="141">
        <v>13000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122515</v>
      </c>
      <c r="V43" s="141">
        <f t="shared" si="10"/>
        <v>687120</v>
      </c>
      <c r="W43" s="141">
        <f t="shared" si="11"/>
        <v>86681</v>
      </c>
      <c r="X43" s="141">
        <f t="shared" si="12"/>
        <v>50000</v>
      </c>
      <c r="Y43" s="141">
        <f t="shared" si="13"/>
        <v>0</v>
      </c>
      <c r="Z43" s="141">
        <f t="shared" si="14"/>
        <v>0</v>
      </c>
      <c r="AA43" s="141">
        <f t="shared" si="15"/>
        <v>36681</v>
      </c>
      <c r="AB43" s="141">
        <f t="shared" si="16"/>
        <v>0</v>
      </c>
      <c r="AC43" s="141">
        <f t="shared" si="17"/>
        <v>0</v>
      </c>
      <c r="AD43" s="141">
        <f t="shared" si="18"/>
        <v>600439</v>
      </c>
      <c r="AE43" s="141">
        <f t="shared" si="19"/>
        <v>79076</v>
      </c>
      <c r="AF43" s="141">
        <f t="shared" si="20"/>
        <v>79076</v>
      </c>
      <c r="AG43" s="141">
        <v>0</v>
      </c>
      <c r="AH43" s="141">
        <v>62531</v>
      </c>
      <c r="AI43" s="141">
        <v>16545</v>
      </c>
      <c r="AJ43" s="141">
        <v>0</v>
      </c>
      <c r="AK43" s="141">
        <v>0</v>
      </c>
      <c r="AL43" s="141">
        <v>0</v>
      </c>
      <c r="AM43" s="141">
        <f t="shared" si="21"/>
        <v>472529</v>
      </c>
      <c r="AN43" s="141">
        <f t="shared" si="22"/>
        <v>75749</v>
      </c>
      <c r="AO43" s="141">
        <v>72325</v>
      </c>
      <c r="AP43" s="141">
        <v>1712</v>
      </c>
      <c r="AQ43" s="141">
        <v>1712</v>
      </c>
      <c r="AR43" s="141">
        <v>0</v>
      </c>
      <c r="AS43" s="141">
        <f t="shared" si="23"/>
        <v>116336</v>
      </c>
      <c r="AT43" s="141">
        <v>1491</v>
      </c>
      <c r="AU43" s="141">
        <v>95245</v>
      </c>
      <c r="AV43" s="141">
        <v>19600</v>
      </c>
      <c r="AW43" s="141">
        <v>0</v>
      </c>
      <c r="AX43" s="141">
        <f t="shared" si="24"/>
        <v>280444</v>
      </c>
      <c r="AY43" s="141">
        <v>90930</v>
      </c>
      <c r="AZ43" s="141">
        <v>146370</v>
      </c>
      <c r="BA43" s="141">
        <v>6720</v>
      </c>
      <c r="BB43" s="141">
        <v>36424</v>
      </c>
      <c r="BC43" s="141">
        <v>0</v>
      </c>
      <c r="BD43" s="141">
        <v>0</v>
      </c>
      <c r="BE43" s="141">
        <v>0</v>
      </c>
      <c r="BF43" s="141">
        <f t="shared" si="25"/>
        <v>551605</v>
      </c>
      <c r="BG43" s="141">
        <f t="shared" si="26"/>
        <v>32292</v>
      </c>
      <c r="BH43" s="141">
        <f t="shared" si="27"/>
        <v>32292</v>
      </c>
      <c r="BI43" s="141">
        <v>0</v>
      </c>
      <c r="BJ43" s="141">
        <v>32292</v>
      </c>
      <c r="BK43" s="141">
        <v>0</v>
      </c>
      <c r="BL43" s="141">
        <v>0</v>
      </c>
      <c r="BM43" s="141">
        <v>0</v>
      </c>
      <c r="BN43" s="141">
        <v>0</v>
      </c>
      <c r="BO43" s="141">
        <f t="shared" si="28"/>
        <v>103223</v>
      </c>
      <c r="BP43" s="141">
        <f t="shared" si="29"/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f t="shared" si="30"/>
        <v>46334</v>
      </c>
      <c r="BV43" s="141">
        <v>0</v>
      </c>
      <c r="BW43" s="141">
        <v>46334</v>
      </c>
      <c r="BX43" s="141">
        <v>0</v>
      </c>
      <c r="BY43" s="141">
        <v>0</v>
      </c>
      <c r="BZ43" s="141">
        <f t="shared" si="31"/>
        <v>56889</v>
      </c>
      <c r="CA43" s="141">
        <v>0</v>
      </c>
      <c r="CB43" s="141">
        <v>34755</v>
      </c>
      <c r="CC43" s="141">
        <v>9135</v>
      </c>
      <c r="CD43" s="141">
        <v>12999</v>
      </c>
      <c r="CE43" s="141">
        <v>0</v>
      </c>
      <c r="CF43" s="141">
        <v>0</v>
      </c>
      <c r="CG43" s="141">
        <v>0</v>
      </c>
      <c r="CH43" s="141">
        <f t="shared" si="32"/>
        <v>135515</v>
      </c>
      <c r="CI43" s="141">
        <f t="shared" si="33"/>
        <v>111368</v>
      </c>
      <c r="CJ43" s="141">
        <f t="shared" si="34"/>
        <v>111368</v>
      </c>
      <c r="CK43" s="141">
        <f t="shared" si="35"/>
        <v>0</v>
      </c>
      <c r="CL43" s="141">
        <f t="shared" si="36"/>
        <v>94823</v>
      </c>
      <c r="CM43" s="141">
        <f t="shared" si="37"/>
        <v>16545</v>
      </c>
      <c r="CN43" s="141">
        <f t="shared" si="38"/>
        <v>0</v>
      </c>
      <c r="CO43" s="141">
        <f t="shared" si="39"/>
        <v>0</v>
      </c>
      <c r="CP43" s="141">
        <f t="shared" si="40"/>
        <v>0</v>
      </c>
      <c r="CQ43" s="141">
        <f t="shared" si="41"/>
        <v>575752</v>
      </c>
      <c r="CR43" s="141">
        <f t="shared" si="42"/>
        <v>75749</v>
      </c>
      <c r="CS43" s="141">
        <f t="shared" si="43"/>
        <v>72325</v>
      </c>
      <c r="CT43" s="141">
        <f t="shared" si="44"/>
        <v>1712</v>
      </c>
      <c r="CU43" s="141">
        <f t="shared" si="45"/>
        <v>1712</v>
      </c>
      <c r="CV43" s="141">
        <f t="shared" si="46"/>
        <v>0</v>
      </c>
      <c r="CW43" s="141">
        <f t="shared" si="47"/>
        <v>162670</v>
      </c>
      <c r="CX43" s="141">
        <f t="shared" si="48"/>
        <v>1491</v>
      </c>
      <c r="CY43" s="141">
        <f t="shared" si="49"/>
        <v>141579</v>
      </c>
      <c r="CZ43" s="141">
        <f t="shared" si="50"/>
        <v>19600</v>
      </c>
      <c r="DA43" s="141">
        <f t="shared" si="51"/>
        <v>0</v>
      </c>
      <c r="DB43" s="141">
        <f t="shared" si="52"/>
        <v>337333</v>
      </c>
      <c r="DC43" s="141">
        <f t="shared" si="53"/>
        <v>90930</v>
      </c>
      <c r="DD43" s="141">
        <f t="shared" si="54"/>
        <v>181125</v>
      </c>
      <c r="DE43" s="141">
        <f t="shared" si="55"/>
        <v>15855</v>
      </c>
      <c r="DF43" s="141">
        <f t="shared" si="56"/>
        <v>49423</v>
      </c>
      <c r="DG43" s="141">
        <f t="shared" si="57"/>
        <v>0</v>
      </c>
      <c r="DH43" s="141">
        <f t="shared" si="58"/>
        <v>0</v>
      </c>
      <c r="DI43" s="141">
        <f t="shared" si="59"/>
        <v>0</v>
      </c>
      <c r="DJ43" s="141">
        <f t="shared" si="60"/>
        <v>687120</v>
      </c>
    </row>
    <row r="44" spans="1:114" ht="12" customHeight="1">
      <c r="A44" s="142" t="s">
        <v>86</v>
      </c>
      <c r="B44" s="140" t="s">
        <v>362</v>
      </c>
      <c r="C44" s="142" t="s">
        <v>406</v>
      </c>
      <c r="D44" s="141">
        <f t="shared" si="6"/>
        <v>272832</v>
      </c>
      <c r="E44" s="141">
        <f t="shared" si="7"/>
        <v>52509</v>
      </c>
      <c r="F44" s="141">
        <v>0</v>
      </c>
      <c r="G44" s="141">
        <v>0</v>
      </c>
      <c r="H44" s="141">
        <v>4500</v>
      </c>
      <c r="I44" s="141">
        <v>16177</v>
      </c>
      <c r="J44" s="141"/>
      <c r="K44" s="141">
        <v>31832</v>
      </c>
      <c r="L44" s="141">
        <v>220323</v>
      </c>
      <c r="M44" s="141">
        <f t="shared" si="8"/>
        <v>250497</v>
      </c>
      <c r="N44" s="141">
        <f t="shared" si="9"/>
        <v>78216</v>
      </c>
      <c r="O44" s="141">
        <v>2667</v>
      </c>
      <c r="P44" s="141">
        <v>0</v>
      </c>
      <c r="Q44" s="141">
        <v>0</v>
      </c>
      <c r="R44" s="141">
        <v>75549</v>
      </c>
      <c r="S44" s="141"/>
      <c r="T44" s="141">
        <v>0</v>
      </c>
      <c r="U44" s="141">
        <v>172281</v>
      </c>
      <c r="V44" s="141">
        <f t="shared" si="10"/>
        <v>523329</v>
      </c>
      <c r="W44" s="141">
        <f t="shared" si="11"/>
        <v>130725</v>
      </c>
      <c r="X44" s="141">
        <f t="shared" si="12"/>
        <v>2667</v>
      </c>
      <c r="Y44" s="141">
        <f t="shared" si="13"/>
        <v>0</v>
      </c>
      <c r="Z44" s="141">
        <f t="shared" si="14"/>
        <v>4500</v>
      </c>
      <c r="AA44" s="141">
        <f t="shared" si="15"/>
        <v>91726</v>
      </c>
      <c r="AB44" s="141">
        <f t="shared" si="16"/>
        <v>0</v>
      </c>
      <c r="AC44" s="141">
        <f t="shared" si="17"/>
        <v>31832</v>
      </c>
      <c r="AD44" s="141">
        <f t="shared" si="18"/>
        <v>392604</v>
      </c>
      <c r="AE44" s="141">
        <f t="shared" si="19"/>
        <v>31563</v>
      </c>
      <c r="AF44" s="141">
        <f t="shared" si="20"/>
        <v>31563</v>
      </c>
      <c r="AG44" s="141">
        <v>0</v>
      </c>
      <c r="AH44" s="141">
        <v>31563</v>
      </c>
      <c r="AI44" s="141">
        <v>0</v>
      </c>
      <c r="AJ44" s="141">
        <v>0</v>
      </c>
      <c r="AK44" s="141">
        <v>0</v>
      </c>
      <c r="AL44" s="141">
        <v>0</v>
      </c>
      <c r="AM44" s="141">
        <f t="shared" si="21"/>
        <v>239854</v>
      </c>
      <c r="AN44" s="141">
        <f t="shared" si="22"/>
        <v>169576</v>
      </c>
      <c r="AO44" s="141">
        <v>28240</v>
      </c>
      <c r="AP44" s="141">
        <v>102903</v>
      </c>
      <c r="AQ44" s="141">
        <v>29401</v>
      </c>
      <c r="AR44" s="141">
        <v>9032</v>
      </c>
      <c r="AS44" s="141">
        <f t="shared" si="23"/>
        <v>47294</v>
      </c>
      <c r="AT44" s="141">
        <v>8823</v>
      </c>
      <c r="AU44" s="141">
        <v>36430</v>
      </c>
      <c r="AV44" s="141">
        <v>2041</v>
      </c>
      <c r="AW44" s="141">
        <v>6199</v>
      </c>
      <c r="AX44" s="141">
        <f t="shared" si="24"/>
        <v>16785</v>
      </c>
      <c r="AY44" s="141">
        <v>301</v>
      </c>
      <c r="AZ44" s="141">
        <v>11856</v>
      </c>
      <c r="BA44" s="141">
        <v>2436</v>
      </c>
      <c r="BB44" s="141">
        <v>2192</v>
      </c>
      <c r="BC44" s="141">
        <v>0</v>
      </c>
      <c r="BD44" s="141">
        <v>0</v>
      </c>
      <c r="BE44" s="141">
        <v>1415</v>
      </c>
      <c r="BF44" s="141">
        <f t="shared" si="25"/>
        <v>272832</v>
      </c>
      <c r="BG44" s="141">
        <f t="shared" si="26"/>
        <v>0</v>
      </c>
      <c r="BH44" s="141">
        <f t="shared" si="27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8"/>
        <v>250497</v>
      </c>
      <c r="BP44" s="141">
        <f t="shared" si="29"/>
        <v>170670</v>
      </c>
      <c r="BQ44" s="141">
        <v>37962</v>
      </c>
      <c r="BR44" s="141">
        <v>107023</v>
      </c>
      <c r="BS44" s="141">
        <v>25685</v>
      </c>
      <c r="BT44" s="141">
        <v>0</v>
      </c>
      <c r="BU44" s="141">
        <f t="shared" si="30"/>
        <v>74560</v>
      </c>
      <c r="BV44" s="141">
        <v>10416</v>
      </c>
      <c r="BW44" s="141">
        <v>64144</v>
      </c>
      <c r="BX44" s="141">
        <v>0</v>
      </c>
      <c r="BY44" s="141">
        <v>4300</v>
      </c>
      <c r="BZ44" s="141">
        <f t="shared" si="31"/>
        <v>967</v>
      </c>
      <c r="CA44" s="141">
        <v>0</v>
      </c>
      <c r="CB44" s="141">
        <v>967</v>
      </c>
      <c r="CC44" s="141">
        <v>0</v>
      </c>
      <c r="CD44" s="141">
        <v>0</v>
      </c>
      <c r="CE44" s="141">
        <v>0</v>
      </c>
      <c r="CF44" s="141">
        <v>0</v>
      </c>
      <c r="CG44" s="141">
        <v>0</v>
      </c>
      <c r="CH44" s="141">
        <f t="shared" si="32"/>
        <v>250497</v>
      </c>
      <c r="CI44" s="141">
        <f t="shared" si="33"/>
        <v>31563</v>
      </c>
      <c r="CJ44" s="141">
        <f t="shared" si="34"/>
        <v>31563</v>
      </c>
      <c r="CK44" s="141">
        <f t="shared" si="35"/>
        <v>0</v>
      </c>
      <c r="CL44" s="141">
        <f t="shared" si="36"/>
        <v>31563</v>
      </c>
      <c r="CM44" s="141">
        <f t="shared" si="37"/>
        <v>0</v>
      </c>
      <c r="CN44" s="141">
        <f t="shared" si="38"/>
        <v>0</v>
      </c>
      <c r="CO44" s="141">
        <f t="shared" si="39"/>
        <v>0</v>
      </c>
      <c r="CP44" s="141">
        <f t="shared" si="40"/>
        <v>0</v>
      </c>
      <c r="CQ44" s="141">
        <f t="shared" si="41"/>
        <v>490351</v>
      </c>
      <c r="CR44" s="141">
        <f t="shared" si="42"/>
        <v>340246</v>
      </c>
      <c r="CS44" s="141">
        <f t="shared" si="43"/>
        <v>66202</v>
      </c>
      <c r="CT44" s="141">
        <f t="shared" si="44"/>
        <v>209926</v>
      </c>
      <c r="CU44" s="141">
        <f t="shared" si="45"/>
        <v>55086</v>
      </c>
      <c r="CV44" s="141">
        <f t="shared" si="46"/>
        <v>9032</v>
      </c>
      <c r="CW44" s="141">
        <f t="shared" si="47"/>
        <v>121854</v>
      </c>
      <c r="CX44" s="141">
        <f t="shared" si="48"/>
        <v>19239</v>
      </c>
      <c r="CY44" s="141">
        <f t="shared" si="49"/>
        <v>100574</v>
      </c>
      <c r="CZ44" s="141">
        <f t="shared" si="50"/>
        <v>2041</v>
      </c>
      <c r="DA44" s="141">
        <f t="shared" si="51"/>
        <v>10499</v>
      </c>
      <c r="DB44" s="141">
        <f t="shared" si="52"/>
        <v>17752</v>
      </c>
      <c r="DC44" s="141">
        <f t="shared" si="53"/>
        <v>301</v>
      </c>
      <c r="DD44" s="141">
        <f t="shared" si="54"/>
        <v>12823</v>
      </c>
      <c r="DE44" s="141">
        <f t="shared" si="55"/>
        <v>2436</v>
      </c>
      <c r="DF44" s="141">
        <f t="shared" si="56"/>
        <v>2192</v>
      </c>
      <c r="DG44" s="141">
        <f t="shared" si="57"/>
        <v>0</v>
      </c>
      <c r="DH44" s="141">
        <f t="shared" si="58"/>
        <v>0</v>
      </c>
      <c r="DI44" s="141">
        <f t="shared" si="59"/>
        <v>1415</v>
      </c>
      <c r="DJ44" s="141">
        <f t="shared" si="60"/>
        <v>523329</v>
      </c>
    </row>
    <row r="45" spans="1:114" ht="12" customHeight="1">
      <c r="A45" s="142" t="s">
        <v>86</v>
      </c>
      <c r="B45" s="140" t="s">
        <v>363</v>
      </c>
      <c r="C45" s="142" t="s">
        <v>407</v>
      </c>
      <c r="D45" s="141">
        <f t="shared" si="6"/>
        <v>143436</v>
      </c>
      <c r="E45" s="141">
        <f t="shared" si="7"/>
        <v>0</v>
      </c>
      <c r="F45" s="141">
        <v>0</v>
      </c>
      <c r="G45" s="141">
        <v>0</v>
      </c>
      <c r="H45" s="141">
        <v>0</v>
      </c>
      <c r="I45" s="141">
        <v>0</v>
      </c>
      <c r="J45" s="141"/>
      <c r="K45" s="141">
        <v>0</v>
      </c>
      <c r="L45" s="141">
        <v>143436</v>
      </c>
      <c r="M45" s="141">
        <f t="shared" si="8"/>
        <v>48728</v>
      </c>
      <c r="N45" s="141">
        <f t="shared" si="9"/>
        <v>0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0</v>
      </c>
      <c r="U45" s="141">
        <v>48728</v>
      </c>
      <c r="V45" s="141">
        <f t="shared" si="10"/>
        <v>192164</v>
      </c>
      <c r="W45" s="141">
        <f t="shared" si="11"/>
        <v>0</v>
      </c>
      <c r="X45" s="141">
        <f t="shared" si="12"/>
        <v>0</v>
      </c>
      <c r="Y45" s="141">
        <f t="shared" si="13"/>
        <v>0</v>
      </c>
      <c r="Z45" s="141">
        <f t="shared" si="14"/>
        <v>0</v>
      </c>
      <c r="AA45" s="141">
        <f t="shared" si="15"/>
        <v>0</v>
      </c>
      <c r="AB45" s="141">
        <f t="shared" si="16"/>
        <v>0</v>
      </c>
      <c r="AC45" s="141">
        <f t="shared" si="17"/>
        <v>0</v>
      </c>
      <c r="AD45" s="141">
        <f t="shared" si="18"/>
        <v>192164</v>
      </c>
      <c r="AE45" s="141">
        <f t="shared" si="19"/>
        <v>0</v>
      </c>
      <c r="AF45" s="141">
        <f t="shared" si="20"/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f t="shared" si="21"/>
        <v>0</v>
      </c>
      <c r="AN45" s="141">
        <f t="shared" si="22"/>
        <v>0</v>
      </c>
      <c r="AO45" s="141">
        <v>0</v>
      </c>
      <c r="AP45" s="141">
        <v>0</v>
      </c>
      <c r="AQ45" s="141">
        <v>0</v>
      </c>
      <c r="AR45" s="141">
        <v>0</v>
      </c>
      <c r="AS45" s="141">
        <f t="shared" si="23"/>
        <v>0</v>
      </c>
      <c r="AT45" s="141">
        <v>0</v>
      </c>
      <c r="AU45" s="141">
        <v>0</v>
      </c>
      <c r="AV45" s="141">
        <v>0</v>
      </c>
      <c r="AW45" s="141">
        <v>0</v>
      </c>
      <c r="AX45" s="141">
        <f t="shared" si="24"/>
        <v>0</v>
      </c>
      <c r="AY45" s="141">
        <v>0</v>
      </c>
      <c r="AZ45" s="141">
        <v>0</v>
      </c>
      <c r="BA45" s="141">
        <v>0</v>
      </c>
      <c r="BB45" s="141">
        <v>0</v>
      </c>
      <c r="BC45" s="141">
        <v>143436</v>
      </c>
      <c r="BD45" s="141">
        <v>0</v>
      </c>
      <c r="BE45" s="141">
        <v>0</v>
      </c>
      <c r="BF45" s="141">
        <f t="shared" si="25"/>
        <v>0</v>
      </c>
      <c r="BG45" s="141">
        <f t="shared" si="26"/>
        <v>0</v>
      </c>
      <c r="BH45" s="141">
        <f t="shared" si="27"/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1121</v>
      </c>
      <c r="BO45" s="141">
        <f t="shared" si="28"/>
        <v>0</v>
      </c>
      <c r="BP45" s="141">
        <f t="shared" si="29"/>
        <v>0</v>
      </c>
      <c r="BQ45" s="141">
        <v>0</v>
      </c>
      <c r="BR45" s="141">
        <v>0</v>
      </c>
      <c r="BS45" s="141">
        <v>0</v>
      </c>
      <c r="BT45" s="141">
        <v>0</v>
      </c>
      <c r="BU45" s="141">
        <f t="shared" si="30"/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f t="shared" si="31"/>
        <v>0</v>
      </c>
      <c r="CA45" s="141">
        <v>0</v>
      </c>
      <c r="CB45" s="141">
        <v>0</v>
      </c>
      <c r="CC45" s="141">
        <v>0</v>
      </c>
      <c r="CD45" s="141">
        <v>0</v>
      </c>
      <c r="CE45" s="141">
        <v>47607</v>
      </c>
      <c r="CF45" s="141">
        <v>0</v>
      </c>
      <c r="CG45" s="141">
        <v>0</v>
      </c>
      <c r="CH45" s="141">
        <f t="shared" si="32"/>
        <v>0</v>
      </c>
      <c r="CI45" s="141">
        <f t="shared" si="33"/>
        <v>0</v>
      </c>
      <c r="CJ45" s="141">
        <f t="shared" si="34"/>
        <v>0</v>
      </c>
      <c r="CK45" s="141">
        <f t="shared" si="35"/>
        <v>0</v>
      </c>
      <c r="CL45" s="141">
        <f t="shared" si="36"/>
        <v>0</v>
      </c>
      <c r="CM45" s="141">
        <f t="shared" si="37"/>
        <v>0</v>
      </c>
      <c r="CN45" s="141">
        <f t="shared" si="38"/>
        <v>0</v>
      </c>
      <c r="CO45" s="141">
        <f t="shared" si="39"/>
        <v>0</v>
      </c>
      <c r="CP45" s="141">
        <f t="shared" si="40"/>
        <v>1121</v>
      </c>
      <c r="CQ45" s="141">
        <f t="shared" si="41"/>
        <v>0</v>
      </c>
      <c r="CR45" s="141">
        <f t="shared" si="42"/>
        <v>0</v>
      </c>
      <c r="CS45" s="141">
        <f t="shared" si="43"/>
        <v>0</v>
      </c>
      <c r="CT45" s="141">
        <f t="shared" si="44"/>
        <v>0</v>
      </c>
      <c r="CU45" s="141">
        <f t="shared" si="45"/>
        <v>0</v>
      </c>
      <c r="CV45" s="141">
        <f t="shared" si="46"/>
        <v>0</v>
      </c>
      <c r="CW45" s="141">
        <f t="shared" si="47"/>
        <v>0</v>
      </c>
      <c r="CX45" s="141">
        <f t="shared" si="48"/>
        <v>0</v>
      </c>
      <c r="CY45" s="141">
        <f t="shared" si="49"/>
        <v>0</v>
      </c>
      <c r="CZ45" s="141">
        <f t="shared" si="50"/>
        <v>0</v>
      </c>
      <c r="DA45" s="141">
        <f t="shared" si="51"/>
        <v>0</v>
      </c>
      <c r="DB45" s="141">
        <f t="shared" si="52"/>
        <v>0</v>
      </c>
      <c r="DC45" s="141">
        <f t="shared" si="53"/>
        <v>0</v>
      </c>
      <c r="DD45" s="141">
        <f t="shared" si="54"/>
        <v>0</v>
      </c>
      <c r="DE45" s="141">
        <f t="shared" si="55"/>
        <v>0</v>
      </c>
      <c r="DF45" s="141">
        <f t="shared" si="56"/>
        <v>0</v>
      </c>
      <c r="DG45" s="141">
        <f t="shared" si="57"/>
        <v>191043</v>
      </c>
      <c r="DH45" s="141">
        <f t="shared" si="58"/>
        <v>0</v>
      </c>
      <c r="DI45" s="141">
        <f t="shared" si="59"/>
        <v>0</v>
      </c>
      <c r="DJ45" s="141">
        <f t="shared" si="60"/>
        <v>0</v>
      </c>
    </row>
    <row r="46" spans="1:114" ht="12" customHeight="1">
      <c r="A46" s="142" t="s">
        <v>86</v>
      </c>
      <c r="B46" s="140" t="s">
        <v>364</v>
      </c>
      <c r="C46" s="142" t="s">
        <v>408</v>
      </c>
      <c r="D46" s="141">
        <f t="shared" si="6"/>
        <v>483725</v>
      </c>
      <c r="E46" s="141">
        <f t="shared" si="7"/>
        <v>120259</v>
      </c>
      <c r="F46" s="141">
        <v>0</v>
      </c>
      <c r="G46" s="141">
        <v>0</v>
      </c>
      <c r="H46" s="141">
        <v>0</v>
      </c>
      <c r="I46" s="141">
        <v>80370</v>
      </c>
      <c r="J46" s="141"/>
      <c r="K46" s="141">
        <v>39889</v>
      </c>
      <c r="L46" s="141">
        <v>363466</v>
      </c>
      <c r="M46" s="141">
        <f t="shared" si="8"/>
        <v>60091</v>
      </c>
      <c r="N46" s="141">
        <f t="shared" si="9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60091</v>
      </c>
      <c r="V46" s="141">
        <f t="shared" si="10"/>
        <v>543816</v>
      </c>
      <c r="W46" s="141">
        <f t="shared" si="11"/>
        <v>120259</v>
      </c>
      <c r="X46" s="141">
        <f t="shared" si="12"/>
        <v>0</v>
      </c>
      <c r="Y46" s="141">
        <f t="shared" si="13"/>
        <v>0</v>
      </c>
      <c r="Z46" s="141">
        <f t="shared" si="14"/>
        <v>0</v>
      </c>
      <c r="AA46" s="141">
        <f t="shared" si="15"/>
        <v>80370</v>
      </c>
      <c r="AB46" s="141">
        <f t="shared" si="16"/>
        <v>0</v>
      </c>
      <c r="AC46" s="141">
        <f t="shared" si="17"/>
        <v>39889</v>
      </c>
      <c r="AD46" s="141">
        <f t="shared" si="18"/>
        <v>423557</v>
      </c>
      <c r="AE46" s="141">
        <f t="shared" si="19"/>
        <v>0</v>
      </c>
      <c r="AF46" s="141">
        <f t="shared" si="20"/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f t="shared" si="21"/>
        <v>483167</v>
      </c>
      <c r="AN46" s="141">
        <f t="shared" si="22"/>
        <v>16557</v>
      </c>
      <c r="AO46" s="141">
        <v>16557</v>
      </c>
      <c r="AP46" s="141">
        <v>0</v>
      </c>
      <c r="AQ46" s="141">
        <v>0</v>
      </c>
      <c r="AR46" s="141">
        <v>0</v>
      </c>
      <c r="AS46" s="141">
        <f t="shared" si="23"/>
        <v>214172</v>
      </c>
      <c r="AT46" s="141">
        <v>0</v>
      </c>
      <c r="AU46" s="141">
        <v>207598</v>
      </c>
      <c r="AV46" s="141">
        <v>6574</v>
      </c>
      <c r="AW46" s="141">
        <v>0</v>
      </c>
      <c r="AX46" s="141">
        <f t="shared" si="24"/>
        <v>252438</v>
      </c>
      <c r="AY46" s="141">
        <v>90917</v>
      </c>
      <c r="AZ46" s="141">
        <v>144086</v>
      </c>
      <c r="BA46" s="141">
        <v>17435</v>
      </c>
      <c r="BB46" s="141">
        <v>0</v>
      </c>
      <c r="BC46" s="141">
        <v>0</v>
      </c>
      <c r="BD46" s="141">
        <v>0</v>
      </c>
      <c r="BE46" s="141">
        <v>558</v>
      </c>
      <c r="BF46" s="141">
        <f t="shared" si="25"/>
        <v>483725</v>
      </c>
      <c r="BG46" s="141">
        <f t="shared" si="26"/>
        <v>0</v>
      </c>
      <c r="BH46" s="141">
        <f t="shared" si="27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1382</v>
      </c>
      <c r="BO46" s="141">
        <f t="shared" si="28"/>
        <v>0</v>
      </c>
      <c r="BP46" s="141">
        <f t="shared" si="29"/>
        <v>0</v>
      </c>
      <c r="BQ46" s="141">
        <v>0</v>
      </c>
      <c r="BR46" s="141">
        <v>0</v>
      </c>
      <c r="BS46" s="141">
        <v>0</v>
      </c>
      <c r="BT46" s="141">
        <v>0</v>
      </c>
      <c r="BU46" s="141">
        <f t="shared" si="30"/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f t="shared" si="31"/>
        <v>0</v>
      </c>
      <c r="CA46" s="141">
        <v>0</v>
      </c>
      <c r="CB46" s="141">
        <v>0</v>
      </c>
      <c r="CC46" s="141">
        <v>0</v>
      </c>
      <c r="CD46" s="141">
        <v>0</v>
      </c>
      <c r="CE46" s="141">
        <v>58709</v>
      </c>
      <c r="CF46" s="141">
        <v>0</v>
      </c>
      <c r="CG46" s="141">
        <v>0</v>
      </c>
      <c r="CH46" s="141">
        <f t="shared" si="32"/>
        <v>0</v>
      </c>
      <c r="CI46" s="141">
        <f t="shared" si="33"/>
        <v>0</v>
      </c>
      <c r="CJ46" s="141">
        <f t="shared" si="34"/>
        <v>0</v>
      </c>
      <c r="CK46" s="141">
        <f t="shared" si="35"/>
        <v>0</v>
      </c>
      <c r="CL46" s="141">
        <f t="shared" si="36"/>
        <v>0</v>
      </c>
      <c r="CM46" s="141">
        <f t="shared" si="37"/>
        <v>0</v>
      </c>
      <c r="CN46" s="141">
        <f t="shared" si="38"/>
        <v>0</v>
      </c>
      <c r="CO46" s="141">
        <f t="shared" si="39"/>
        <v>0</v>
      </c>
      <c r="CP46" s="141">
        <f t="shared" si="40"/>
        <v>1382</v>
      </c>
      <c r="CQ46" s="141">
        <f t="shared" si="41"/>
        <v>483167</v>
      </c>
      <c r="CR46" s="141">
        <f t="shared" si="42"/>
        <v>16557</v>
      </c>
      <c r="CS46" s="141">
        <f t="shared" si="43"/>
        <v>16557</v>
      </c>
      <c r="CT46" s="141">
        <f t="shared" si="44"/>
        <v>0</v>
      </c>
      <c r="CU46" s="141">
        <f t="shared" si="45"/>
        <v>0</v>
      </c>
      <c r="CV46" s="141">
        <f t="shared" si="46"/>
        <v>0</v>
      </c>
      <c r="CW46" s="141">
        <f t="shared" si="47"/>
        <v>214172</v>
      </c>
      <c r="CX46" s="141">
        <f t="shared" si="48"/>
        <v>0</v>
      </c>
      <c r="CY46" s="141">
        <f t="shared" si="49"/>
        <v>207598</v>
      </c>
      <c r="CZ46" s="141">
        <f t="shared" si="50"/>
        <v>6574</v>
      </c>
      <c r="DA46" s="141">
        <f t="shared" si="51"/>
        <v>0</v>
      </c>
      <c r="DB46" s="141">
        <f t="shared" si="52"/>
        <v>252438</v>
      </c>
      <c r="DC46" s="141">
        <f t="shared" si="53"/>
        <v>90917</v>
      </c>
      <c r="DD46" s="141">
        <f t="shared" si="54"/>
        <v>144086</v>
      </c>
      <c r="DE46" s="141">
        <f t="shared" si="55"/>
        <v>17435</v>
      </c>
      <c r="DF46" s="141">
        <f t="shared" si="56"/>
        <v>0</v>
      </c>
      <c r="DG46" s="141">
        <f t="shared" si="57"/>
        <v>58709</v>
      </c>
      <c r="DH46" s="141">
        <f t="shared" si="58"/>
        <v>0</v>
      </c>
      <c r="DI46" s="141">
        <f t="shared" si="59"/>
        <v>558</v>
      </c>
      <c r="DJ46" s="141">
        <f t="shared" si="60"/>
        <v>483725</v>
      </c>
    </row>
    <row r="47" spans="1:114" ht="12" customHeight="1">
      <c r="A47" s="142" t="s">
        <v>86</v>
      </c>
      <c r="B47" s="140" t="s">
        <v>365</v>
      </c>
      <c r="C47" s="142" t="s">
        <v>409</v>
      </c>
      <c r="D47" s="141">
        <f t="shared" si="6"/>
        <v>105966</v>
      </c>
      <c r="E47" s="141">
        <f t="shared" si="7"/>
        <v>5300</v>
      </c>
      <c r="F47" s="141">
        <v>0</v>
      </c>
      <c r="G47" s="141">
        <v>0</v>
      </c>
      <c r="H47" s="141">
        <v>0</v>
      </c>
      <c r="I47" s="141">
        <v>5293</v>
      </c>
      <c r="J47" s="141"/>
      <c r="K47" s="141">
        <v>7</v>
      </c>
      <c r="L47" s="141">
        <v>100666</v>
      </c>
      <c r="M47" s="141">
        <f t="shared" si="8"/>
        <v>31267</v>
      </c>
      <c r="N47" s="141">
        <f t="shared" si="9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31267</v>
      </c>
      <c r="V47" s="141">
        <f t="shared" si="10"/>
        <v>137233</v>
      </c>
      <c r="W47" s="141">
        <f t="shared" si="11"/>
        <v>5300</v>
      </c>
      <c r="X47" s="141">
        <f t="shared" si="12"/>
        <v>0</v>
      </c>
      <c r="Y47" s="141">
        <f t="shared" si="13"/>
        <v>0</v>
      </c>
      <c r="Z47" s="141">
        <f t="shared" si="14"/>
        <v>0</v>
      </c>
      <c r="AA47" s="141">
        <f t="shared" si="15"/>
        <v>5293</v>
      </c>
      <c r="AB47" s="141">
        <f t="shared" si="16"/>
        <v>0</v>
      </c>
      <c r="AC47" s="141">
        <f t="shared" si="17"/>
        <v>7</v>
      </c>
      <c r="AD47" s="141">
        <f t="shared" si="18"/>
        <v>131933</v>
      </c>
      <c r="AE47" s="141">
        <f t="shared" si="19"/>
        <v>0</v>
      </c>
      <c r="AF47" s="141">
        <f t="shared" si="20"/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f t="shared" si="21"/>
        <v>25996</v>
      </c>
      <c r="AN47" s="141">
        <f t="shared" si="22"/>
        <v>0</v>
      </c>
      <c r="AO47" s="141">
        <v>0</v>
      </c>
      <c r="AP47" s="141">
        <v>0</v>
      </c>
      <c r="AQ47" s="141">
        <v>0</v>
      </c>
      <c r="AR47" s="141">
        <v>0</v>
      </c>
      <c r="AS47" s="141">
        <f t="shared" si="23"/>
        <v>3828</v>
      </c>
      <c r="AT47" s="141">
        <v>3828</v>
      </c>
      <c r="AU47" s="141">
        <v>0</v>
      </c>
      <c r="AV47" s="141">
        <v>0</v>
      </c>
      <c r="AW47" s="141">
        <v>0</v>
      </c>
      <c r="AX47" s="141">
        <f t="shared" si="24"/>
        <v>22168</v>
      </c>
      <c r="AY47" s="141">
        <v>22168</v>
      </c>
      <c r="AZ47" s="141">
        <v>0</v>
      </c>
      <c r="BA47" s="141">
        <v>0</v>
      </c>
      <c r="BB47" s="141">
        <v>0</v>
      </c>
      <c r="BC47" s="141">
        <v>79970</v>
      </c>
      <c r="BD47" s="141">
        <v>0</v>
      </c>
      <c r="BE47" s="141">
        <v>0</v>
      </c>
      <c r="BF47" s="141">
        <f t="shared" si="25"/>
        <v>25996</v>
      </c>
      <c r="BG47" s="141">
        <f t="shared" si="26"/>
        <v>0</v>
      </c>
      <c r="BH47" s="141">
        <f t="shared" si="27"/>
        <v>0</v>
      </c>
      <c r="BI47" s="141">
        <v>0</v>
      </c>
      <c r="BJ47" s="141">
        <v>0</v>
      </c>
      <c r="BK47" s="141">
        <v>0</v>
      </c>
      <c r="BL47" s="141">
        <v>0</v>
      </c>
      <c r="BM47" s="141">
        <v>0</v>
      </c>
      <c r="BN47" s="141">
        <v>719</v>
      </c>
      <c r="BO47" s="141">
        <f t="shared" si="28"/>
        <v>0</v>
      </c>
      <c r="BP47" s="141">
        <f t="shared" si="29"/>
        <v>0</v>
      </c>
      <c r="BQ47" s="141">
        <v>0</v>
      </c>
      <c r="BR47" s="141">
        <v>0</v>
      </c>
      <c r="BS47" s="141">
        <v>0</v>
      </c>
      <c r="BT47" s="141">
        <v>0</v>
      </c>
      <c r="BU47" s="141">
        <f t="shared" si="30"/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f t="shared" si="31"/>
        <v>0</v>
      </c>
      <c r="CA47" s="141">
        <v>0</v>
      </c>
      <c r="CB47" s="141">
        <v>0</v>
      </c>
      <c r="CC47" s="141">
        <v>0</v>
      </c>
      <c r="CD47" s="141">
        <v>0</v>
      </c>
      <c r="CE47" s="141">
        <v>30548</v>
      </c>
      <c r="CF47" s="141">
        <v>0</v>
      </c>
      <c r="CG47" s="141">
        <v>0</v>
      </c>
      <c r="CH47" s="141">
        <f t="shared" si="32"/>
        <v>0</v>
      </c>
      <c r="CI47" s="141">
        <f t="shared" si="33"/>
        <v>0</v>
      </c>
      <c r="CJ47" s="141">
        <f t="shared" si="34"/>
        <v>0</v>
      </c>
      <c r="CK47" s="141">
        <f t="shared" si="35"/>
        <v>0</v>
      </c>
      <c r="CL47" s="141">
        <f t="shared" si="36"/>
        <v>0</v>
      </c>
      <c r="CM47" s="141">
        <f t="shared" si="37"/>
        <v>0</v>
      </c>
      <c r="CN47" s="141">
        <f t="shared" si="38"/>
        <v>0</v>
      </c>
      <c r="CO47" s="141">
        <f t="shared" si="39"/>
        <v>0</v>
      </c>
      <c r="CP47" s="141">
        <f t="shared" si="40"/>
        <v>719</v>
      </c>
      <c r="CQ47" s="141">
        <f t="shared" si="41"/>
        <v>25996</v>
      </c>
      <c r="CR47" s="141">
        <f t="shared" si="42"/>
        <v>0</v>
      </c>
      <c r="CS47" s="141">
        <f t="shared" si="43"/>
        <v>0</v>
      </c>
      <c r="CT47" s="141">
        <f t="shared" si="44"/>
        <v>0</v>
      </c>
      <c r="CU47" s="141">
        <f t="shared" si="45"/>
        <v>0</v>
      </c>
      <c r="CV47" s="141">
        <f t="shared" si="46"/>
        <v>0</v>
      </c>
      <c r="CW47" s="141">
        <f t="shared" si="47"/>
        <v>3828</v>
      </c>
      <c r="CX47" s="141">
        <f t="shared" si="48"/>
        <v>3828</v>
      </c>
      <c r="CY47" s="141">
        <f t="shared" si="49"/>
        <v>0</v>
      </c>
      <c r="CZ47" s="141">
        <f t="shared" si="50"/>
        <v>0</v>
      </c>
      <c r="DA47" s="141">
        <f t="shared" si="51"/>
        <v>0</v>
      </c>
      <c r="DB47" s="141">
        <f t="shared" si="52"/>
        <v>22168</v>
      </c>
      <c r="DC47" s="141">
        <f t="shared" si="53"/>
        <v>22168</v>
      </c>
      <c r="DD47" s="141">
        <f t="shared" si="54"/>
        <v>0</v>
      </c>
      <c r="DE47" s="141">
        <f t="shared" si="55"/>
        <v>0</v>
      </c>
      <c r="DF47" s="141">
        <f t="shared" si="56"/>
        <v>0</v>
      </c>
      <c r="DG47" s="141">
        <f t="shared" si="57"/>
        <v>110518</v>
      </c>
      <c r="DH47" s="141">
        <f t="shared" si="58"/>
        <v>0</v>
      </c>
      <c r="DI47" s="141">
        <f t="shared" si="59"/>
        <v>0</v>
      </c>
      <c r="DJ47" s="141">
        <f t="shared" si="60"/>
        <v>25996</v>
      </c>
    </row>
    <row r="48" spans="1:114" ht="12" customHeight="1">
      <c r="A48" s="142" t="s">
        <v>86</v>
      </c>
      <c r="B48" s="140" t="s">
        <v>366</v>
      </c>
      <c r="C48" s="142" t="s">
        <v>410</v>
      </c>
      <c r="D48" s="141">
        <f t="shared" si="6"/>
        <v>160171</v>
      </c>
      <c r="E48" s="141">
        <f t="shared" si="7"/>
        <v>0</v>
      </c>
      <c r="F48" s="141">
        <v>0</v>
      </c>
      <c r="G48" s="141">
        <v>0</v>
      </c>
      <c r="H48" s="141">
        <v>0</v>
      </c>
      <c r="I48" s="141">
        <v>0</v>
      </c>
      <c r="J48" s="141"/>
      <c r="K48" s="141">
        <v>0</v>
      </c>
      <c r="L48" s="141">
        <v>160171</v>
      </c>
      <c r="M48" s="141">
        <f t="shared" si="8"/>
        <v>45330</v>
      </c>
      <c r="N48" s="141">
        <f t="shared" si="9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45330</v>
      </c>
      <c r="V48" s="141">
        <f t="shared" si="10"/>
        <v>205501</v>
      </c>
      <c r="W48" s="141">
        <f t="shared" si="11"/>
        <v>0</v>
      </c>
      <c r="X48" s="141">
        <f t="shared" si="12"/>
        <v>0</v>
      </c>
      <c r="Y48" s="141">
        <f t="shared" si="13"/>
        <v>0</v>
      </c>
      <c r="Z48" s="141">
        <f t="shared" si="14"/>
        <v>0</v>
      </c>
      <c r="AA48" s="141">
        <f t="shared" si="15"/>
        <v>0</v>
      </c>
      <c r="AB48" s="141">
        <f t="shared" si="16"/>
        <v>0</v>
      </c>
      <c r="AC48" s="141">
        <f t="shared" si="17"/>
        <v>0</v>
      </c>
      <c r="AD48" s="141">
        <f t="shared" si="18"/>
        <v>205501</v>
      </c>
      <c r="AE48" s="141">
        <f t="shared" si="19"/>
        <v>0</v>
      </c>
      <c r="AF48" s="141">
        <f t="shared" si="20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f t="shared" si="21"/>
        <v>31111</v>
      </c>
      <c r="AN48" s="141">
        <f t="shared" si="22"/>
        <v>0</v>
      </c>
      <c r="AO48" s="141">
        <v>0</v>
      </c>
      <c r="AP48" s="141">
        <v>0</v>
      </c>
      <c r="AQ48" s="141">
        <v>0</v>
      </c>
      <c r="AR48" s="141">
        <v>0</v>
      </c>
      <c r="AS48" s="141">
        <f t="shared" si="23"/>
        <v>0</v>
      </c>
      <c r="AT48" s="141">
        <v>0</v>
      </c>
      <c r="AU48" s="141">
        <v>0</v>
      </c>
      <c r="AV48" s="141">
        <v>0</v>
      </c>
      <c r="AW48" s="141">
        <v>0</v>
      </c>
      <c r="AX48" s="141">
        <f t="shared" si="24"/>
        <v>31111</v>
      </c>
      <c r="AY48" s="141">
        <v>30999</v>
      </c>
      <c r="AZ48" s="141">
        <v>112</v>
      </c>
      <c r="BA48" s="141">
        <v>0</v>
      </c>
      <c r="BB48" s="141">
        <v>0</v>
      </c>
      <c r="BC48" s="141">
        <v>129060</v>
      </c>
      <c r="BD48" s="141">
        <v>0</v>
      </c>
      <c r="BE48" s="141">
        <v>0</v>
      </c>
      <c r="BF48" s="141">
        <f t="shared" si="25"/>
        <v>31111</v>
      </c>
      <c r="BG48" s="141">
        <f t="shared" si="26"/>
        <v>0</v>
      </c>
      <c r="BH48" s="141">
        <f t="shared" si="27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f t="shared" si="28"/>
        <v>0</v>
      </c>
      <c r="BP48" s="141">
        <f t="shared" si="29"/>
        <v>0</v>
      </c>
      <c r="BQ48" s="141">
        <v>0</v>
      </c>
      <c r="BR48" s="141">
        <v>0</v>
      </c>
      <c r="BS48" s="141">
        <v>0</v>
      </c>
      <c r="BT48" s="141">
        <v>0</v>
      </c>
      <c r="BU48" s="141">
        <f t="shared" si="30"/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f t="shared" si="31"/>
        <v>0</v>
      </c>
      <c r="CA48" s="141">
        <v>0</v>
      </c>
      <c r="CB48" s="141">
        <v>0</v>
      </c>
      <c r="CC48" s="141">
        <v>0</v>
      </c>
      <c r="CD48" s="141">
        <v>0</v>
      </c>
      <c r="CE48" s="141">
        <v>45330</v>
      </c>
      <c r="CF48" s="141">
        <v>0</v>
      </c>
      <c r="CG48" s="141">
        <v>0</v>
      </c>
      <c r="CH48" s="141">
        <f t="shared" si="32"/>
        <v>0</v>
      </c>
      <c r="CI48" s="141">
        <f t="shared" si="33"/>
        <v>0</v>
      </c>
      <c r="CJ48" s="141">
        <f t="shared" si="34"/>
        <v>0</v>
      </c>
      <c r="CK48" s="141">
        <f t="shared" si="35"/>
        <v>0</v>
      </c>
      <c r="CL48" s="141">
        <f t="shared" si="36"/>
        <v>0</v>
      </c>
      <c r="CM48" s="141">
        <f t="shared" si="37"/>
        <v>0</v>
      </c>
      <c r="CN48" s="141">
        <f t="shared" si="38"/>
        <v>0</v>
      </c>
      <c r="CO48" s="141">
        <f t="shared" si="39"/>
        <v>0</v>
      </c>
      <c r="CP48" s="141">
        <f t="shared" si="40"/>
        <v>0</v>
      </c>
      <c r="CQ48" s="141">
        <f t="shared" si="41"/>
        <v>31111</v>
      </c>
      <c r="CR48" s="141">
        <f t="shared" si="42"/>
        <v>0</v>
      </c>
      <c r="CS48" s="141">
        <f t="shared" si="43"/>
        <v>0</v>
      </c>
      <c r="CT48" s="141">
        <f t="shared" si="44"/>
        <v>0</v>
      </c>
      <c r="CU48" s="141">
        <f t="shared" si="45"/>
        <v>0</v>
      </c>
      <c r="CV48" s="141">
        <f t="shared" si="46"/>
        <v>0</v>
      </c>
      <c r="CW48" s="141">
        <f t="shared" si="47"/>
        <v>0</v>
      </c>
      <c r="CX48" s="141">
        <f t="shared" si="48"/>
        <v>0</v>
      </c>
      <c r="CY48" s="141">
        <f t="shared" si="49"/>
        <v>0</v>
      </c>
      <c r="CZ48" s="141">
        <f t="shared" si="50"/>
        <v>0</v>
      </c>
      <c r="DA48" s="141">
        <f t="shared" si="51"/>
        <v>0</v>
      </c>
      <c r="DB48" s="141">
        <f t="shared" si="52"/>
        <v>31111</v>
      </c>
      <c r="DC48" s="141">
        <f t="shared" si="53"/>
        <v>30999</v>
      </c>
      <c r="DD48" s="141">
        <f t="shared" si="54"/>
        <v>112</v>
      </c>
      <c r="DE48" s="141">
        <f t="shared" si="55"/>
        <v>0</v>
      </c>
      <c r="DF48" s="141">
        <f t="shared" si="56"/>
        <v>0</v>
      </c>
      <c r="DG48" s="141">
        <f t="shared" si="57"/>
        <v>174390</v>
      </c>
      <c r="DH48" s="141">
        <f t="shared" si="58"/>
        <v>0</v>
      </c>
      <c r="DI48" s="141">
        <f t="shared" si="59"/>
        <v>0</v>
      </c>
      <c r="DJ48" s="141">
        <f t="shared" si="60"/>
        <v>31111</v>
      </c>
    </row>
    <row r="49" spans="1:114" ht="12" customHeight="1">
      <c r="A49" s="142" t="s">
        <v>86</v>
      </c>
      <c r="B49" s="140" t="s">
        <v>367</v>
      </c>
      <c r="C49" s="142" t="s">
        <v>411</v>
      </c>
      <c r="D49" s="141">
        <f t="shared" si="6"/>
        <v>64745</v>
      </c>
      <c r="E49" s="141">
        <f t="shared" si="7"/>
        <v>170</v>
      </c>
      <c r="F49" s="141">
        <v>0</v>
      </c>
      <c r="G49" s="141">
        <v>0</v>
      </c>
      <c r="H49" s="141">
        <v>0</v>
      </c>
      <c r="I49" s="141">
        <v>158</v>
      </c>
      <c r="J49" s="141"/>
      <c r="K49" s="141">
        <v>12</v>
      </c>
      <c r="L49" s="141">
        <v>64575</v>
      </c>
      <c r="M49" s="141">
        <f t="shared" si="8"/>
        <v>18888</v>
      </c>
      <c r="N49" s="141">
        <f t="shared" si="9"/>
        <v>3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3</v>
      </c>
      <c r="U49" s="141">
        <v>18885</v>
      </c>
      <c r="V49" s="141">
        <f t="shared" si="10"/>
        <v>83633</v>
      </c>
      <c r="W49" s="141">
        <f t="shared" si="11"/>
        <v>173</v>
      </c>
      <c r="X49" s="141">
        <f t="shared" si="12"/>
        <v>0</v>
      </c>
      <c r="Y49" s="141">
        <f t="shared" si="13"/>
        <v>0</v>
      </c>
      <c r="Z49" s="141">
        <f t="shared" si="14"/>
        <v>0</v>
      </c>
      <c r="AA49" s="141">
        <f t="shared" si="15"/>
        <v>158</v>
      </c>
      <c r="AB49" s="141">
        <f t="shared" si="16"/>
        <v>0</v>
      </c>
      <c r="AC49" s="141">
        <f t="shared" si="17"/>
        <v>15</v>
      </c>
      <c r="AD49" s="141">
        <f t="shared" si="18"/>
        <v>83460</v>
      </c>
      <c r="AE49" s="141">
        <f t="shared" si="19"/>
        <v>0</v>
      </c>
      <c r="AF49" s="141">
        <f t="shared" si="20"/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f t="shared" si="21"/>
        <v>18953</v>
      </c>
      <c r="AN49" s="141">
        <f t="shared" si="22"/>
        <v>0</v>
      </c>
      <c r="AO49" s="141">
        <v>0</v>
      </c>
      <c r="AP49" s="141">
        <v>0</v>
      </c>
      <c r="AQ49" s="141">
        <v>0</v>
      </c>
      <c r="AR49" s="141">
        <v>0</v>
      </c>
      <c r="AS49" s="141">
        <f t="shared" si="23"/>
        <v>0</v>
      </c>
      <c r="AT49" s="141">
        <v>0</v>
      </c>
      <c r="AU49" s="141">
        <v>0</v>
      </c>
      <c r="AV49" s="141">
        <v>0</v>
      </c>
      <c r="AW49" s="141">
        <v>0</v>
      </c>
      <c r="AX49" s="141">
        <f t="shared" si="24"/>
        <v>18953</v>
      </c>
      <c r="AY49" s="141">
        <v>18953</v>
      </c>
      <c r="AZ49" s="141">
        <v>0</v>
      </c>
      <c r="BA49" s="141">
        <v>0</v>
      </c>
      <c r="BB49" s="141">
        <v>0</v>
      </c>
      <c r="BC49" s="141">
        <v>45792</v>
      </c>
      <c r="BD49" s="141">
        <v>0</v>
      </c>
      <c r="BE49" s="141">
        <v>0</v>
      </c>
      <c r="BF49" s="141">
        <f t="shared" si="25"/>
        <v>18953</v>
      </c>
      <c r="BG49" s="141">
        <f t="shared" si="26"/>
        <v>0</v>
      </c>
      <c r="BH49" s="141">
        <f t="shared" si="27"/>
        <v>0</v>
      </c>
      <c r="BI49" s="141">
        <v>0</v>
      </c>
      <c r="BJ49" s="141">
        <v>0</v>
      </c>
      <c r="BK49" s="141">
        <v>0</v>
      </c>
      <c r="BL49" s="141">
        <v>0</v>
      </c>
      <c r="BM49" s="141">
        <v>0</v>
      </c>
      <c r="BN49" s="141">
        <v>0</v>
      </c>
      <c r="BO49" s="141">
        <f t="shared" si="28"/>
        <v>0</v>
      </c>
      <c r="BP49" s="141">
        <f t="shared" si="29"/>
        <v>0</v>
      </c>
      <c r="BQ49" s="141">
        <v>0</v>
      </c>
      <c r="BR49" s="141">
        <v>0</v>
      </c>
      <c r="BS49" s="141">
        <v>0</v>
      </c>
      <c r="BT49" s="141">
        <v>0</v>
      </c>
      <c r="BU49" s="141">
        <f t="shared" si="30"/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f t="shared" si="31"/>
        <v>0</v>
      </c>
      <c r="CA49" s="141">
        <v>0</v>
      </c>
      <c r="CB49" s="141">
        <v>0</v>
      </c>
      <c r="CC49" s="141">
        <v>0</v>
      </c>
      <c r="CD49" s="141">
        <v>0</v>
      </c>
      <c r="CE49" s="141">
        <v>18888</v>
      </c>
      <c r="CF49" s="141">
        <v>0</v>
      </c>
      <c r="CG49" s="141">
        <v>0</v>
      </c>
      <c r="CH49" s="141">
        <f t="shared" si="32"/>
        <v>0</v>
      </c>
      <c r="CI49" s="141">
        <f t="shared" si="33"/>
        <v>0</v>
      </c>
      <c r="CJ49" s="141">
        <f t="shared" si="34"/>
        <v>0</v>
      </c>
      <c r="CK49" s="141">
        <f t="shared" si="35"/>
        <v>0</v>
      </c>
      <c r="CL49" s="141">
        <f t="shared" si="36"/>
        <v>0</v>
      </c>
      <c r="CM49" s="141">
        <f t="shared" si="37"/>
        <v>0</v>
      </c>
      <c r="CN49" s="141">
        <f t="shared" si="38"/>
        <v>0</v>
      </c>
      <c r="CO49" s="141">
        <f t="shared" si="39"/>
        <v>0</v>
      </c>
      <c r="CP49" s="141">
        <f t="shared" si="40"/>
        <v>0</v>
      </c>
      <c r="CQ49" s="141">
        <f t="shared" si="41"/>
        <v>18953</v>
      </c>
      <c r="CR49" s="141">
        <f t="shared" si="42"/>
        <v>0</v>
      </c>
      <c r="CS49" s="141">
        <f t="shared" si="43"/>
        <v>0</v>
      </c>
      <c r="CT49" s="141">
        <f t="shared" si="44"/>
        <v>0</v>
      </c>
      <c r="CU49" s="141">
        <f t="shared" si="45"/>
        <v>0</v>
      </c>
      <c r="CV49" s="141">
        <f t="shared" si="46"/>
        <v>0</v>
      </c>
      <c r="CW49" s="141">
        <f t="shared" si="47"/>
        <v>0</v>
      </c>
      <c r="CX49" s="141">
        <f t="shared" si="48"/>
        <v>0</v>
      </c>
      <c r="CY49" s="141">
        <f t="shared" si="49"/>
        <v>0</v>
      </c>
      <c r="CZ49" s="141">
        <f t="shared" si="50"/>
        <v>0</v>
      </c>
      <c r="DA49" s="141">
        <f t="shared" si="51"/>
        <v>0</v>
      </c>
      <c r="DB49" s="141">
        <f t="shared" si="52"/>
        <v>18953</v>
      </c>
      <c r="DC49" s="141">
        <f t="shared" si="53"/>
        <v>18953</v>
      </c>
      <c r="DD49" s="141">
        <f t="shared" si="54"/>
        <v>0</v>
      </c>
      <c r="DE49" s="141">
        <f t="shared" si="55"/>
        <v>0</v>
      </c>
      <c r="DF49" s="141">
        <f t="shared" si="56"/>
        <v>0</v>
      </c>
      <c r="DG49" s="141">
        <f t="shared" si="57"/>
        <v>64680</v>
      </c>
      <c r="DH49" s="141">
        <f t="shared" si="58"/>
        <v>0</v>
      </c>
      <c r="DI49" s="141">
        <f t="shared" si="59"/>
        <v>0</v>
      </c>
      <c r="DJ49" s="141">
        <f t="shared" si="60"/>
        <v>18953</v>
      </c>
    </row>
    <row r="50" spans="1:114" ht="12" customHeight="1">
      <c r="A50" s="142" t="s">
        <v>86</v>
      </c>
      <c r="B50" s="140" t="s">
        <v>368</v>
      </c>
      <c r="C50" s="142" t="s">
        <v>412</v>
      </c>
      <c r="D50" s="141">
        <f t="shared" si="6"/>
        <v>159504</v>
      </c>
      <c r="E50" s="141">
        <f t="shared" si="7"/>
        <v>3016</v>
      </c>
      <c r="F50" s="141">
        <v>0</v>
      </c>
      <c r="G50" s="141">
        <v>0</v>
      </c>
      <c r="H50" s="141">
        <v>0</v>
      </c>
      <c r="I50" s="141">
        <v>2926</v>
      </c>
      <c r="J50" s="141"/>
      <c r="K50" s="141">
        <v>90</v>
      </c>
      <c r="L50" s="141">
        <v>156488</v>
      </c>
      <c r="M50" s="141">
        <f t="shared" si="8"/>
        <v>35261</v>
      </c>
      <c r="N50" s="141">
        <f t="shared" si="9"/>
        <v>0</v>
      </c>
      <c r="O50" s="141">
        <v>0</v>
      </c>
      <c r="P50" s="141">
        <v>0</v>
      </c>
      <c r="Q50" s="141">
        <v>0</v>
      </c>
      <c r="R50" s="141">
        <v>0</v>
      </c>
      <c r="S50" s="141"/>
      <c r="T50" s="141">
        <v>0</v>
      </c>
      <c r="U50" s="141">
        <v>35261</v>
      </c>
      <c r="V50" s="141">
        <f t="shared" si="10"/>
        <v>194765</v>
      </c>
      <c r="W50" s="141">
        <f t="shared" si="11"/>
        <v>3016</v>
      </c>
      <c r="X50" s="141">
        <f t="shared" si="12"/>
        <v>0</v>
      </c>
      <c r="Y50" s="141">
        <f t="shared" si="13"/>
        <v>0</v>
      </c>
      <c r="Z50" s="141">
        <f t="shared" si="14"/>
        <v>0</v>
      </c>
      <c r="AA50" s="141">
        <f t="shared" si="15"/>
        <v>2926</v>
      </c>
      <c r="AB50" s="141">
        <f t="shared" si="16"/>
        <v>0</v>
      </c>
      <c r="AC50" s="141">
        <f t="shared" si="17"/>
        <v>90</v>
      </c>
      <c r="AD50" s="141">
        <f t="shared" si="18"/>
        <v>191749</v>
      </c>
      <c r="AE50" s="141">
        <f t="shared" si="19"/>
        <v>0</v>
      </c>
      <c r="AF50" s="141">
        <f t="shared" si="20"/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f t="shared" si="21"/>
        <v>52362</v>
      </c>
      <c r="AN50" s="141">
        <f t="shared" si="22"/>
        <v>14416</v>
      </c>
      <c r="AO50" s="141">
        <v>14416</v>
      </c>
      <c r="AP50" s="141">
        <v>0</v>
      </c>
      <c r="AQ50" s="141">
        <v>0</v>
      </c>
      <c r="AR50" s="141">
        <v>0</v>
      </c>
      <c r="AS50" s="141">
        <f t="shared" si="23"/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f t="shared" si="24"/>
        <v>37946</v>
      </c>
      <c r="AY50" s="141">
        <v>37658</v>
      </c>
      <c r="AZ50" s="141">
        <v>0</v>
      </c>
      <c r="BA50" s="141">
        <v>288</v>
      </c>
      <c r="BB50" s="141">
        <v>0</v>
      </c>
      <c r="BC50" s="141">
        <v>107142</v>
      </c>
      <c r="BD50" s="141">
        <v>0</v>
      </c>
      <c r="BE50" s="141">
        <v>0</v>
      </c>
      <c r="BF50" s="141">
        <f t="shared" si="25"/>
        <v>52362</v>
      </c>
      <c r="BG50" s="141">
        <f t="shared" si="26"/>
        <v>0</v>
      </c>
      <c r="BH50" s="141">
        <f t="shared" si="27"/>
        <v>0</v>
      </c>
      <c r="BI50" s="141">
        <v>0</v>
      </c>
      <c r="BJ50" s="141">
        <v>0</v>
      </c>
      <c r="BK50" s="141">
        <v>0</v>
      </c>
      <c r="BL50" s="141">
        <v>0</v>
      </c>
      <c r="BM50" s="141">
        <v>0</v>
      </c>
      <c r="BN50" s="141">
        <v>0</v>
      </c>
      <c r="BO50" s="141">
        <f t="shared" si="28"/>
        <v>0</v>
      </c>
      <c r="BP50" s="141">
        <f t="shared" si="29"/>
        <v>0</v>
      </c>
      <c r="BQ50" s="141">
        <v>0</v>
      </c>
      <c r="BR50" s="141">
        <v>0</v>
      </c>
      <c r="BS50" s="141">
        <v>0</v>
      </c>
      <c r="BT50" s="141">
        <v>0</v>
      </c>
      <c r="BU50" s="141">
        <f t="shared" si="30"/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f t="shared" si="31"/>
        <v>0</v>
      </c>
      <c r="CA50" s="141">
        <v>0</v>
      </c>
      <c r="CB50" s="141">
        <v>0</v>
      </c>
      <c r="CC50" s="141">
        <v>0</v>
      </c>
      <c r="CD50" s="141">
        <v>0</v>
      </c>
      <c r="CE50" s="141">
        <v>35261</v>
      </c>
      <c r="CF50" s="141">
        <v>0</v>
      </c>
      <c r="CG50" s="141">
        <v>0</v>
      </c>
      <c r="CH50" s="141">
        <f t="shared" si="32"/>
        <v>0</v>
      </c>
      <c r="CI50" s="141">
        <f t="shared" si="33"/>
        <v>0</v>
      </c>
      <c r="CJ50" s="141">
        <f t="shared" si="34"/>
        <v>0</v>
      </c>
      <c r="CK50" s="141">
        <f t="shared" si="35"/>
        <v>0</v>
      </c>
      <c r="CL50" s="141">
        <f t="shared" si="36"/>
        <v>0</v>
      </c>
      <c r="CM50" s="141">
        <f t="shared" si="37"/>
        <v>0</v>
      </c>
      <c r="CN50" s="141">
        <f t="shared" si="38"/>
        <v>0</v>
      </c>
      <c r="CO50" s="141">
        <f t="shared" si="39"/>
        <v>0</v>
      </c>
      <c r="CP50" s="141">
        <f t="shared" si="40"/>
        <v>0</v>
      </c>
      <c r="CQ50" s="141">
        <f t="shared" si="41"/>
        <v>52362</v>
      </c>
      <c r="CR50" s="141">
        <f t="shared" si="42"/>
        <v>14416</v>
      </c>
      <c r="CS50" s="141">
        <f t="shared" si="43"/>
        <v>14416</v>
      </c>
      <c r="CT50" s="141">
        <f t="shared" si="44"/>
        <v>0</v>
      </c>
      <c r="CU50" s="141">
        <f t="shared" si="45"/>
        <v>0</v>
      </c>
      <c r="CV50" s="141">
        <f t="shared" si="46"/>
        <v>0</v>
      </c>
      <c r="CW50" s="141">
        <f t="shared" si="47"/>
        <v>0</v>
      </c>
      <c r="CX50" s="141">
        <f t="shared" si="48"/>
        <v>0</v>
      </c>
      <c r="CY50" s="141">
        <f t="shared" si="49"/>
        <v>0</v>
      </c>
      <c r="CZ50" s="141">
        <f t="shared" si="50"/>
        <v>0</v>
      </c>
      <c r="DA50" s="141">
        <f t="shared" si="51"/>
        <v>0</v>
      </c>
      <c r="DB50" s="141">
        <f t="shared" si="52"/>
        <v>37946</v>
      </c>
      <c r="DC50" s="141">
        <f t="shared" si="53"/>
        <v>37658</v>
      </c>
      <c r="DD50" s="141">
        <f t="shared" si="54"/>
        <v>0</v>
      </c>
      <c r="DE50" s="141">
        <f t="shared" si="55"/>
        <v>288</v>
      </c>
      <c r="DF50" s="141">
        <f t="shared" si="56"/>
        <v>0</v>
      </c>
      <c r="DG50" s="141">
        <f t="shared" si="57"/>
        <v>142403</v>
      </c>
      <c r="DH50" s="141">
        <f t="shared" si="58"/>
        <v>0</v>
      </c>
      <c r="DI50" s="141">
        <f t="shared" si="59"/>
        <v>0</v>
      </c>
      <c r="DJ50" s="141">
        <f t="shared" si="60"/>
        <v>52362</v>
      </c>
    </row>
    <row r="51" spans="1:114" ht="12" customHeight="1">
      <c r="A51" s="142" t="s">
        <v>86</v>
      </c>
      <c r="B51" s="140" t="s">
        <v>369</v>
      </c>
      <c r="C51" s="142" t="s">
        <v>413</v>
      </c>
      <c r="D51" s="141">
        <f t="shared" si="6"/>
        <v>227137</v>
      </c>
      <c r="E51" s="141">
        <f t="shared" si="7"/>
        <v>18296</v>
      </c>
      <c r="F51" s="141">
        <v>0</v>
      </c>
      <c r="G51" s="141">
        <v>0</v>
      </c>
      <c r="H51" s="141">
        <v>0</v>
      </c>
      <c r="I51" s="141">
        <v>18296</v>
      </c>
      <c r="J51" s="141"/>
      <c r="K51" s="141">
        <v>0</v>
      </c>
      <c r="L51" s="141">
        <v>208841</v>
      </c>
      <c r="M51" s="141">
        <f t="shared" si="8"/>
        <v>19696</v>
      </c>
      <c r="N51" s="141">
        <f t="shared" si="9"/>
        <v>84</v>
      </c>
      <c r="O51" s="141">
        <v>0</v>
      </c>
      <c r="P51" s="141">
        <v>0</v>
      </c>
      <c r="Q51" s="141">
        <v>0</v>
      </c>
      <c r="R51" s="141">
        <v>84</v>
      </c>
      <c r="S51" s="141"/>
      <c r="T51" s="141">
        <v>0</v>
      </c>
      <c r="U51" s="141">
        <v>19612</v>
      </c>
      <c r="V51" s="141">
        <f t="shared" si="10"/>
        <v>246833</v>
      </c>
      <c r="W51" s="141">
        <f t="shared" si="11"/>
        <v>18380</v>
      </c>
      <c r="X51" s="141">
        <f t="shared" si="12"/>
        <v>0</v>
      </c>
      <c r="Y51" s="141">
        <f t="shared" si="13"/>
        <v>0</v>
      </c>
      <c r="Z51" s="141">
        <f t="shared" si="14"/>
        <v>0</v>
      </c>
      <c r="AA51" s="141">
        <f t="shared" si="15"/>
        <v>18380</v>
      </c>
      <c r="AB51" s="141">
        <f t="shared" si="16"/>
        <v>0</v>
      </c>
      <c r="AC51" s="141">
        <f t="shared" si="17"/>
        <v>0</v>
      </c>
      <c r="AD51" s="141">
        <f t="shared" si="18"/>
        <v>228453</v>
      </c>
      <c r="AE51" s="141">
        <f t="shared" si="19"/>
        <v>29300</v>
      </c>
      <c r="AF51" s="141">
        <f t="shared" si="20"/>
        <v>29300</v>
      </c>
      <c r="AG51" s="141">
        <v>0</v>
      </c>
      <c r="AH51" s="141">
        <v>0</v>
      </c>
      <c r="AI51" s="141">
        <v>0</v>
      </c>
      <c r="AJ51" s="141">
        <v>29300</v>
      </c>
      <c r="AK51" s="141">
        <v>0</v>
      </c>
      <c r="AL51" s="141">
        <v>0</v>
      </c>
      <c r="AM51" s="141">
        <f t="shared" si="21"/>
        <v>65190</v>
      </c>
      <c r="AN51" s="141">
        <f t="shared" si="22"/>
        <v>13276</v>
      </c>
      <c r="AO51" s="141">
        <v>13276</v>
      </c>
      <c r="AP51" s="141">
        <v>0</v>
      </c>
      <c r="AQ51" s="141">
        <v>0</v>
      </c>
      <c r="AR51" s="141">
        <v>0</v>
      </c>
      <c r="AS51" s="141">
        <f t="shared" si="23"/>
        <v>0</v>
      </c>
      <c r="AT51" s="141">
        <v>0</v>
      </c>
      <c r="AU51" s="141">
        <v>0</v>
      </c>
      <c r="AV51" s="141">
        <v>0</v>
      </c>
      <c r="AW51" s="141">
        <v>0</v>
      </c>
      <c r="AX51" s="141">
        <f t="shared" si="24"/>
        <v>51914</v>
      </c>
      <c r="AY51" s="141">
        <v>51914</v>
      </c>
      <c r="AZ51" s="141">
        <v>0</v>
      </c>
      <c r="BA51" s="141">
        <v>0</v>
      </c>
      <c r="BB51" s="141">
        <v>0</v>
      </c>
      <c r="BC51" s="141">
        <v>132647</v>
      </c>
      <c r="BD51" s="141">
        <v>0</v>
      </c>
      <c r="BE51" s="141">
        <v>0</v>
      </c>
      <c r="BF51" s="141">
        <f t="shared" si="25"/>
        <v>94490</v>
      </c>
      <c r="BG51" s="141">
        <f t="shared" si="26"/>
        <v>0</v>
      </c>
      <c r="BH51" s="141">
        <f t="shared" si="27"/>
        <v>0</v>
      </c>
      <c r="BI51" s="141">
        <v>0</v>
      </c>
      <c r="BJ51" s="141">
        <v>0</v>
      </c>
      <c r="BK51" s="141">
        <v>0</v>
      </c>
      <c r="BL51" s="141">
        <v>0</v>
      </c>
      <c r="BM51" s="141">
        <v>0</v>
      </c>
      <c r="BN51" s="141">
        <v>453</v>
      </c>
      <c r="BO51" s="141">
        <f t="shared" si="28"/>
        <v>0</v>
      </c>
      <c r="BP51" s="141">
        <f t="shared" si="29"/>
        <v>0</v>
      </c>
      <c r="BQ51" s="141">
        <v>0</v>
      </c>
      <c r="BR51" s="141">
        <v>0</v>
      </c>
      <c r="BS51" s="141">
        <v>0</v>
      </c>
      <c r="BT51" s="141">
        <v>0</v>
      </c>
      <c r="BU51" s="141">
        <f t="shared" si="30"/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f t="shared" si="31"/>
        <v>0</v>
      </c>
      <c r="CA51" s="141">
        <v>0</v>
      </c>
      <c r="CB51" s="141">
        <v>0</v>
      </c>
      <c r="CC51" s="141">
        <v>0</v>
      </c>
      <c r="CD51" s="141">
        <v>0</v>
      </c>
      <c r="CE51" s="141">
        <v>19243</v>
      </c>
      <c r="CF51" s="141">
        <v>0</v>
      </c>
      <c r="CG51" s="141">
        <v>0</v>
      </c>
      <c r="CH51" s="141">
        <f t="shared" si="32"/>
        <v>0</v>
      </c>
      <c r="CI51" s="141">
        <f t="shared" si="33"/>
        <v>29300</v>
      </c>
      <c r="CJ51" s="141">
        <f t="shared" si="34"/>
        <v>29300</v>
      </c>
      <c r="CK51" s="141">
        <f t="shared" si="35"/>
        <v>0</v>
      </c>
      <c r="CL51" s="141">
        <f t="shared" si="36"/>
        <v>0</v>
      </c>
      <c r="CM51" s="141">
        <f t="shared" si="37"/>
        <v>0</v>
      </c>
      <c r="CN51" s="141">
        <f t="shared" si="38"/>
        <v>29300</v>
      </c>
      <c r="CO51" s="141">
        <f t="shared" si="39"/>
        <v>0</v>
      </c>
      <c r="CP51" s="141">
        <f t="shared" si="40"/>
        <v>453</v>
      </c>
      <c r="CQ51" s="141">
        <f t="shared" si="41"/>
        <v>65190</v>
      </c>
      <c r="CR51" s="141">
        <f t="shared" si="42"/>
        <v>13276</v>
      </c>
      <c r="CS51" s="141">
        <f t="shared" si="43"/>
        <v>13276</v>
      </c>
      <c r="CT51" s="141">
        <f t="shared" si="44"/>
        <v>0</v>
      </c>
      <c r="CU51" s="141">
        <f t="shared" si="45"/>
        <v>0</v>
      </c>
      <c r="CV51" s="141">
        <f t="shared" si="46"/>
        <v>0</v>
      </c>
      <c r="CW51" s="141">
        <f t="shared" si="47"/>
        <v>0</v>
      </c>
      <c r="CX51" s="141">
        <f t="shared" si="48"/>
        <v>0</v>
      </c>
      <c r="CY51" s="141">
        <f t="shared" si="49"/>
        <v>0</v>
      </c>
      <c r="CZ51" s="141">
        <f t="shared" si="50"/>
        <v>0</v>
      </c>
      <c r="DA51" s="141">
        <f t="shared" si="51"/>
        <v>0</v>
      </c>
      <c r="DB51" s="141">
        <f t="shared" si="52"/>
        <v>51914</v>
      </c>
      <c r="DC51" s="141">
        <f t="shared" si="53"/>
        <v>51914</v>
      </c>
      <c r="DD51" s="141">
        <f t="shared" si="54"/>
        <v>0</v>
      </c>
      <c r="DE51" s="141">
        <f t="shared" si="55"/>
        <v>0</v>
      </c>
      <c r="DF51" s="141">
        <f t="shared" si="56"/>
        <v>0</v>
      </c>
      <c r="DG51" s="141">
        <f t="shared" si="57"/>
        <v>151890</v>
      </c>
      <c r="DH51" s="141">
        <f t="shared" si="58"/>
        <v>0</v>
      </c>
      <c r="DI51" s="141">
        <f t="shared" si="59"/>
        <v>0</v>
      </c>
      <c r="DJ51" s="141">
        <f t="shared" si="60"/>
        <v>94490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471</v>
      </c>
      <c r="B7" s="140" t="s">
        <v>469</v>
      </c>
      <c r="C7" s="139" t="s">
        <v>470</v>
      </c>
      <c r="D7" s="141">
        <f aca="true" t="shared" si="0" ref="D7:AI7">SUM(D8:D27)</f>
        <v>3474433</v>
      </c>
      <c r="E7" s="141">
        <f t="shared" si="0"/>
        <v>2622081</v>
      </c>
      <c r="F7" s="141">
        <f t="shared" si="0"/>
        <v>0</v>
      </c>
      <c r="G7" s="141">
        <f t="shared" si="0"/>
        <v>0</v>
      </c>
      <c r="H7" s="141">
        <f t="shared" si="0"/>
        <v>19200</v>
      </c>
      <c r="I7" s="141">
        <f t="shared" si="0"/>
        <v>2005339</v>
      </c>
      <c r="J7" s="141">
        <f t="shared" si="0"/>
        <v>10325627</v>
      </c>
      <c r="K7" s="141">
        <f t="shared" si="0"/>
        <v>597542</v>
      </c>
      <c r="L7" s="141">
        <f t="shared" si="0"/>
        <v>852352</v>
      </c>
      <c r="M7" s="141">
        <f t="shared" si="0"/>
        <v>580569</v>
      </c>
      <c r="N7" s="141">
        <f t="shared" si="0"/>
        <v>250198</v>
      </c>
      <c r="O7" s="141">
        <f t="shared" si="0"/>
        <v>0</v>
      </c>
      <c r="P7" s="141">
        <f t="shared" si="0"/>
        <v>0</v>
      </c>
      <c r="Q7" s="141">
        <f t="shared" si="0"/>
        <v>45600</v>
      </c>
      <c r="R7" s="141">
        <f t="shared" si="0"/>
        <v>169058</v>
      </c>
      <c r="S7" s="141">
        <f t="shared" si="0"/>
        <v>2859573</v>
      </c>
      <c r="T7" s="141">
        <f t="shared" si="0"/>
        <v>35540</v>
      </c>
      <c r="U7" s="141">
        <f t="shared" si="0"/>
        <v>330371</v>
      </c>
      <c r="V7" s="141">
        <f t="shared" si="0"/>
        <v>4055002</v>
      </c>
      <c r="W7" s="141">
        <f t="shared" si="0"/>
        <v>2872279</v>
      </c>
      <c r="X7" s="141">
        <f t="shared" si="0"/>
        <v>0</v>
      </c>
      <c r="Y7" s="141">
        <f t="shared" si="0"/>
        <v>0</v>
      </c>
      <c r="Z7" s="141">
        <f t="shared" si="0"/>
        <v>64800</v>
      </c>
      <c r="AA7" s="141">
        <f t="shared" si="0"/>
        <v>2174397</v>
      </c>
      <c r="AB7" s="141">
        <f t="shared" si="0"/>
        <v>13185200</v>
      </c>
      <c r="AC7" s="141">
        <f t="shared" si="0"/>
        <v>633082</v>
      </c>
      <c r="AD7" s="141">
        <f t="shared" si="0"/>
        <v>1182723</v>
      </c>
      <c r="AE7" s="141">
        <f t="shared" si="0"/>
        <v>169976</v>
      </c>
      <c r="AF7" s="141">
        <f t="shared" si="0"/>
        <v>154475</v>
      </c>
      <c r="AG7" s="141">
        <f t="shared" si="0"/>
        <v>0</v>
      </c>
      <c r="AH7" s="141">
        <f t="shared" si="0"/>
        <v>153125</v>
      </c>
      <c r="AI7" s="141">
        <f t="shared" si="0"/>
        <v>0</v>
      </c>
      <c r="AJ7" s="141">
        <f aca="true" t="shared" si="1" ref="AJ7:BO7">SUM(AJ8:AJ27)</f>
        <v>1350</v>
      </c>
      <c r="AK7" s="141">
        <f t="shared" si="1"/>
        <v>15501</v>
      </c>
      <c r="AL7" s="141">
        <f t="shared" si="1"/>
        <v>0</v>
      </c>
      <c r="AM7" s="141">
        <f t="shared" si="1"/>
        <v>10165343</v>
      </c>
      <c r="AN7" s="141">
        <f t="shared" si="1"/>
        <v>1672759</v>
      </c>
      <c r="AO7" s="141">
        <f t="shared" si="1"/>
        <v>1165039</v>
      </c>
      <c r="AP7" s="141">
        <f t="shared" si="1"/>
        <v>0</v>
      </c>
      <c r="AQ7" s="141">
        <f t="shared" si="1"/>
        <v>495399</v>
      </c>
      <c r="AR7" s="141">
        <f t="shared" si="1"/>
        <v>12321</v>
      </c>
      <c r="AS7" s="141">
        <f t="shared" si="1"/>
        <v>2917804</v>
      </c>
      <c r="AT7" s="141">
        <f t="shared" si="1"/>
        <v>15599</v>
      </c>
      <c r="AU7" s="141">
        <f t="shared" si="1"/>
        <v>2743654</v>
      </c>
      <c r="AV7" s="141">
        <f t="shared" si="1"/>
        <v>158551</v>
      </c>
      <c r="AW7" s="141">
        <f t="shared" si="1"/>
        <v>9855</v>
      </c>
      <c r="AX7" s="141">
        <f t="shared" si="1"/>
        <v>5564925</v>
      </c>
      <c r="AY7" s="141">
        <f t="shared" si="1"/>
        <v>375240</v>
      </c>
      <c r="AZ7" s="141">
        <f t="shared" si="1"/>
        <v>3771961</v>
      </c>
      <c r="BA7" s="141">
        <f t="shared" si="1"/>
        <v>1122710</v>
      </c>
      <c r="BB7" s="141">
        <f t="shared" si="1"/>
        <v>295014</v>
      </c>
      <c r="BC7" s="141">
        <f t="shared" si="1"/>
        <v>0</v>
      </c>
      <c r="BD7" s="141">
        <f t="shared" si="1"/>
        <v>0</v>
      </c>
      <c r="BE7" s="141">
        <f t="shared" si="1"/>
        <v>3464741</v>
      </c>
      <c r="BF7" s="141">
        <f t="shared" si="1"/>
        <v>13800060</v>
      </c>
      <c r="BG7" s="141">
        <f t="shared" si="1"/>
        <v>185918</v>
      </c>
      <c r="BH7" s="141">
        <f t="shared" si="1"/>
        <v>185918</v>
      </c>
      <c r="BI7" s="141">
        <f t="shared" si="1"/>
        <v>0</v>
      </c>
      <c r="BJ7" s="141">
        <f t="shared" si="1"/>
        <v>182184</v>
      </c>
      <c r="BK7" s="141">
        <f t="shared" si="1"/>
        <v>0</v>
      </c>
      <c r="BL7" s="141">
        <f t="shared" si="1"/>
        <v>3734</v>
      </c>
      <c r="BM7" s="141">
        <f t="shared" si="1"/>
        <v>0</v>
      </c>
      <c r="BN7" s="141">
        <f t="shared" si="1"/>
        <v>0</v>
      </c>
      <c r="BO7" s="141">
        <f t="shared" si="1"/>
        <v>2555611</v>
      </c>
      <c r="BP7" s="141">
        <f aca="true" t="shared" si="2" ref="BP7:CU7">SUM(BP8:BP27)</f>
        <v>946580</v>
      </c>
      <c r="BQ7" s="141">
        <f t="shared" si="2"/>
        <v>689049</v>
      </c>
      <c r="BR7" s="141">
        <f t="shared" si="2"/>
        <v>0</v>
      </c>
      <c r="BS7" s="141">
        <f t="shared" si="2"/>
        <v>257531</v>
      </c>
      <c r="BT7" s="141">
        <f t="shared" si="2"/>
        <v>0</v>
      </c>
      <c r="BU7" s="141">
        <f t="shared" si="2"/>
        <v>1238852</v>
      </c>
      <c r="BV7" s="141">
        <f t="shared" si="2"/>
        <v>744</v>
      </c>
      <c r="BW7" s="141">
        <f t="shared" si="2"/>
        <v>1237550</v>
      </c>
      <c r="BX7" s="141">
        <f t="shared" si="2"/>
        <v>558</v>
      </c>
      <c r="BY7" s="141">
        <f t="shared" si="2"/>
        <v>0</v>
      </c>
      <c r="BZ7" s="141">
        <f t="shared" si="2"/>
        <v>367659</v>
      </c>
      <c r="CA7" s="141">
        <f t="shared" si="2"/>
        <v>0</v>
      </c>
      <c r="CB7" s="141">
        <f t="shared" si="2"/>
        <v>284619</v>
      </c>
      <c r="CC7" s="141">
        <f t="shared" si="2"/>
        <v>8614</v>
      </c>
      <c r="CD7" s="141">
        <f t="shared" si="2"/>
        <v>74426</v>
      </c>
      <c r="CE7" s="141">
        <f t="shared" si="2"/>
        <v>0</v>
      </c>
      <c r="CF7" s="141">
        <f t="shared" si="2"/>
        <v>2520</v>
      </c>
      <c r="CG7" s="141">
        <f t="shared" si="2"/>
        <v>698613</v>
      </c>
      <c r="CH7" s="141">
        <f t="shared" si="2"/>
        <v>3440142</v>
      </c>
      <c r="CI7" s="141">
        <f t="shared" si="2"/>
        <v>355894</v>
      </c>
      <c r="CJ7" s="141">
        <f t="shared" si="2"/>
        <v>340393</v>
      </c>
      <c r="CK7" s="141">
        <f t="shared" si="2"/>
        <v>0</v>
      </c>
      <c r="CL7" s="141">
        <f t="shared" si="2"/>
        <v>335309</v>
      </c>
      <c r="CM7" s="141">
        <f t="shared" si="2"/>
        <v>0</v>
      </c>
      <c r="CN7" s="141">
        <f t="shared" si="2"/>
        <v>5084</v>
      </c>
      <c r="CO7" s="141">
        <f t="shared" si="2"/>
        <v>15501</v>
      </c>
      <c r="CP7" s="141">
        <f t="shared" si="2"/>
        <v>0</v>
      </c>
      <c r="CQ7" s="141">
        <f t="shared" si="2"/>
        <v>12720954</v>
      </c>
      <c r="CR7" s="141">
        <f t="shared" si="2"/>
        <v>2619339</v>
      </c>
      <c r="CS7" s="141">
        <f t="shared" si="2"/>
        <v>1854088</v>
      </c>
      <c r="CT7" s="141">
        <f t="shared" si="2"/>
        <v>0</v>
      </c>
      <c r="CU7" s="141">
        <f t="shared" si="2"/>
        <v>752930</v>
      </c>
      <c r="CV7" s="141">
        <f aca="true" t="shared" si="3" ref="CV7:DJ7">SUM(CV8:CV27)</f>
        <v>12321</v>
      </c>
      <c r="CW7" s="141">
        <f t="shared" si="3"/>
        <v>4156656</v>
      </c>
      <c r="CX7" s="141">
        <f t="shared" si="3"/>
        <v>16343</v>
      </c>
      <c r="CY7" s="141">
        <f t="shared" si="3"/>
        <v>3981204</v>
      </c>
      <c r="CZ7" s="141">
        <f t="shared" si="3"/>
        <v>159109</v>
      </c>
      <c r="DA7" s="141">
        <f t="shared" si="3"/>
        <v>9855</v>
      </c>
      <c r="DB7" s="141">
        <f t="shared" si="3"/>
        <v>5932584</v>
      </c>
      <c r="DC7" s="141">
        <f t="shared" si="3"/>
        <v>375240</v>
      </c>
      <c r="DD7" s="141">
        <f t="shared" si="3"/>
        <v>4056580</v>
      </c>
      <c r="DE7" s="141">
        <f t="shared" si="3"/>
        <v>1131324</v>
      </c>
      <c r="DF7" s="141">
        <f t="shared" si="3"/>
        <v>369440</v>
      </c>
      <c r="DG7" s="141">
        <f t="shared" si="3"/>
        <v>0</v>
      </c>
      <c r="DH7" s="141">
        <f t="shared" si="3"/>
        <v>2520</v>
      </c>
      <c r="DI7" s="141">
        <f t="shared" si="3"/>
        <v>4163354</v>
      </c>
      <c r="DJ7" s="141">
        <f t="shared" si="3"/>
        <v>17240202</v>
      </c>
    </row>
    <row r="8" spans="1:114" ht="12" customHeight="1">
      <c r="A8" s="142" t="s">
        <v>86</v>
      </c>
      <c r="B8" s="140" t="s">
        <v>416</v>
      </c>
      <c r="C8" s="142" t="s">
        <v>436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10190</v>
      </c>
      <c r="N8" s="141">
        <f>SUM(O8:R8)+T8</f>
        <v>1962</v>
      </c>
      <c r="O8" s="141">
        <v>0</v>
      </c>
      <c r="P8" s="141">
        <v>0</v>
      </c>
      <c r="Q8" s="141">
        <v>0</v>
      </c>
      <c r="R8" s="141">
        <v>1962</v>
      </c>
      <c r="S8" s="141">
        <v>112943</v>
      </c>
      <c r="T8" s="141">
        <v>0</v>
      </c>
      <c r="U8" s="141">
        <v>8228</v>
      </c>
      <c r="V8" s="141">
        <f aca="true" t="shared" si="4" ref="V8:AD8">+SUM(D8,M8)</f>
        <v>10190</v>
      </c>
      <c r="W8" s="141">
        <f t="shared" si="4"/>
        <v>1962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1962</v>
      </c>
      <c r="AB8" s="141">
        <f t="shared" si="4"/>
        <v>112943</v>
      </c>
      <c r="AC8" s="141">
        <f t="shared" si="4"/>
        <v>0</v>
      </c>
      <c r="AD8" s="141">
        <f t="shared" si="4"/>
        <v>8228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105070</v>
      </c>
      <c r="BP8" s="141">
        <f>SUM(BQ8:BT8)</f>
        <v>30771</v>
      </c>
      <c r="BQ8" s="141">
        <v>30771</v>
      </c>
      <c r="BR8" s="141">
        <v>0</v>
      </c>
      <c r="BS8" s="141">
        <v>0</v>
      </c>
      <c r="BT8" s="141">
        <v>0</v>
      </c>
      <c r="BU8" s="141">
        <f>SUM(BV8:BX8)</f>
        <v>44227</v>
      </c>
      <c r="BV8" s="141">
        <v>0</v>
      </c>
      <c r="BW8" s="141">
        <v>43669</v>
      </c>
      <c r="BX8" s="141">
        <v>558</v>
      </c>
      <c r="BY8" s="141">
        <v>0</v>
      </c>
      <c r="BZ8" s="141">
        <f>SUM(CA8:CD8)</f>
        <v>27552</v>
      </c>
      <c r="CA8" s="141">
        <v>0</v>
      </c>
      <c r="CB8" s="141">
        <v>24011</v>
      </c>
      <c r="CC8" s="141">
        <v>831</v>
      </c>
      <c r="CD8" s="141">
        <v>2710</v>
      </c>
      <c r="CE8" s="141"/>
      <c r="CF8" s="141">
        <v>2520</v>
      </c>
      <c r="CG8" s="141">
        <v>18063</v>
      </c>
      <c r="CH8" s="141">
        <f>SUM(BG8,+BO8,+CG8)</f>
        <v>123133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105070</v>
      </c>
      <c r="CR8" s="141">
        <f t="shared" si="5"/>
        <v>30771</v>
      </c>
      <c r="CS8" s="141">
        <f t="shared" si="5"/>
        <v>30771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44227</v>
      </c>
      <c r="CX8" s="141">
        <f t="shared" si="5"/>
        <v>0</v>
      </c>
      <c r="CY8" s="141">
        <f t="shared" si="5"/>
        <v>43669</v>
      </c>
      <c r="CZ8" s="141">
        <f t="shared" si="5"/>
        <v>558</v>
      </c>
      <c r="DA8" s="141">
        <f t="shared" si="5"/>
        <v>0</v>
      </c>
      <c r="DB8" s="141">
        <f t="shared" si="5"/>
        <v>27552</v>
      </c>
      <c r="DC8" s="141">
        <f t="shared" si="5"/>
        <v>0</v>
      </c>
      <c r="DD8" s="141">
        <f t="shared" si="5"/>
        <v>24011</v>
      </c>
      <c r="DE8" s="141">
        <f t="shared" si="5"/>
        <v>831</v>
      </c>
      <c r="DF8" s="141">
        <f t="shared" si="5"/>
        <v>2710</v>
      </c>
      <c r="DG8" s="141">
        <f t="shared" si="5"/>
        <v>0</v>
      </c>
      <c r="DH8" s="141">
        <f t="shared" si="5"/>
        <v>2520</v>
      </c>
      <c r="DI8" s="141">
        <f t="shared" si="5"/>
        <v>18063</v>
      </c>
      <c r="DJ8" s="141">
        <f t="shared" si="5"/>
        <v>123133</v>
      </c>
    </row>
    <row r="9" spans="1:114" ht="12" customHeight="1">
      <c r="A9" s="142" t="s">
        <v>86</v>
      </c>
      <c r="B9" s="140" t="s">
        <v>417</v>
      </c>
      <c r="C9" s="142" t="s">
        <v>437</v>
      </c>
      <c r="D9" s="141">
        <f aca="true" t="shared" si="6" ref="D9:D27">SUM(E9,+L9)</f>
        <v>199997</v>
      </c>
      <c r="E9" s="141">
        <f aca="true" t="shared" si="7" ref="E9:E27">SUM(F9:I9)+K9</f>
        <v>85488</v>
      </c>
      <c r="F9" s="141">
        <v>0</v>
      </c>
      <c r="G9" s="141">
        <v>0</v>
      </c>
      <c r="H9" s="141">
        <v>0</v>
      </c>
      <c r="I9" s="141">
        <v>85488</v>
      </c>
      <c r="J9" s="141">
        <v>642999</v>
      </c>
      <c r="K9" s="141">
        <v>0</v>
      </c>
      <c r="L9" s="141">
        <v>114509</v>
      </c>
      <c r="M9" s="141">
        <f aca="true" t="shared" si="8" ref="M9:M27">SUM(N9,+U9)</f>
        <v>30550</v>
      </c>
      <c r="N9" s="141">
        <f aca="true" t="shared" si="9" ref="N9:N27">SUM(O9:R9)+T9</f>
        <v>19619</v>
      </c>
      <c r="O9" s="141">
        <v>0</v>
      </c>
      <c r="P9" s="141">
        <v>0</v>
      </c>
      <c r="Q9" s="141">
        <v>0</v>
      </c>
      <c r="R9" s="141">
        <v>19619</v>
      </c>
      <c r="S9" s="141">
        <v>229349</v>
      </c>
      <c r="T9" s="141">
        <v>0</v>
      </c>
      <c r="U9" s="141">
        <v>10931</v>
      </c>
      <c r="V9" s="141">
        <f aca="true" t="shared" si="10" ref="V9:V27">+SUM(D9,M9)</f>
        <v>230547</v>
      </c>
      <c r="W9" s="141">
        <f aca="true" t="shared" si="11" ref="W9:W27">+SUM(E9,N9)</f>
        <v>105107</v>
      </c>
      <c r="X9" s="141">
        <f aca="true" t="shared" si="12" ref="X9:X27">+SUM(F9,O9)</f>
        <v>0</v>
      </c>
      <c r="Y9" s="141">
        <f aca="true" t="shared" si="13" ref="Y9:Y27">+SUM(G9,P9)</f>
        <v>0</v>
      </c>
      <c r="Z9" s="141">
        <f aca="true" t="shared" si="14" ref="Z9:Z27">+SUM(H9,Q9)</f>
        <v>0</v>
      </c>
      <c r="AA9" s="141">
        <f aca="true" t="shared" si="15" ref="AA9:AA27">+SUM(I9,R9)</f>
        <v>105107</v>
      </c>
      <c r="AB9" s="141">
        <f aca="true" t="shared" si="16" ref="AB9:AB27">+SUM(J9,S9)</f>
        <v>872348</v>
      </c>
      <c r="AC9" s="141">
        <f aca="true" t="shared" si="17" ref="AC9:AC27">+SUM(K9,T9)</f>
        <v>0</v>
      </c>
      <c r="AD9" s="141">
        <f aca="true" t="shared" si="18" ref="AD9:AD27">+SUM(L9,U9)</f>
        <v>125440</v>
      </c>
      <c r="AE9" s="141">
        <f aca="true" t="shared" si="19" ref="AE9:AE27">SUM(AF9,+AK9)</f>
        <v>0</v>
      </c>
      <c r="AF9" s="141">
        <f aca="true" t="shared" si="20" ref="AF9:AF27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27">SUM(AN9,AS9,AW9,AX9,BD9)</f>
        <v>842996</v>
      </c>
      <c r="AN9" s="141">
        <f aca="true" t="shared" si="22" ref="AN9:AN27">SUM(AO9:AR9)</f>
        <v>102058</v>
      </c>
      <c r="AO9" s="141">
        <v>31376</v>
      </c>
      <c r="AP9" s="141">
        <v>0</v>
      </c>
      <c r="AQ9" s="141">
        <v>70682</v>
      </c>
      <c r="AR9" s="141">
        <v>0</v>
      </c>
      <c r="AS9" s="141">
        <f aca="true" t="shared" si="23" ref="AS9:AS27">SUM(AT9:AV9)</f>
        <v>286259</v>
      </c>
      <c r="AT9" s="141">
        <v>4134</v>
      </c>
      <c r="AU9" s="141">
        <v>281826</v>
      </c>
      <c r="AV9" s="141">
        <v>299</v>
      </c>
      <c r="AW9" s="141">
        <v>4131</v>
      </c>
      <c r="AX9" s="141">
        <f aca="true" t="shared" si="24" ref="AX9:AX27">SUM(AY9:BB9)</f>
        <v>450548</v>
      </c>
      <c r="AY9" s="141">
        <v>89226</v>
      </c>
      <c r="AZ9" s="141">
        <v>212655</v>
      </c>
      <c r="BA9" s="141">
        <v>141670</v>
      </c>
      <c r="BB9" s="141">
        <v>6997</v>
      </c>
      <c r="BC9" s="141"/>
      <c r="BD9" s="141">
        <v>0</v>
      </c>
      <c r="BE9" s="141">
        <v>0</v>
      </c>
      <c r="BF9" s="141">
        <f aca="true" t="shared" si="25" ref="BF9:BF27">SUM(AE9,+AM9,+BE9)</f>
        <v>842996</v>
      </c>
      <c r="BG9" s="141">
        <f aca="true" t="shared" si="26" ref="BG9:BG27">SUM(BH9,+BM9)</f>
        <v>0</v>
      </c>
      <c r="BH9" s="141">
        <f aca="true" t="shared" si="27" ref="BH9:BH27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27">SUM(BP9,BU9,BY9,BZ9,CF9)</f>
        <v>259899</v>
      </c>
      <c r="BP9" s="141">
        <f aca="true" t="shared" si="29" ref="BP9:BP27">SUM(BQ9:BT9)</f>
        <v>69926</v>
      </c>
      <c r="BQ9" s="141">
        <v>53101</v>
      </c>
      <c r="BR9" s="141">
        <v>0</v>
      </c>
      <c r="BS9" s="141">
        <v>16825</v>
      </c>
      <c r="BT9" s="141">
        <v>0</v>
      </c>
      <c r="BU9" s="141">
        <f aca="true" t="shared" si="30" ref="BU9:BU27">SUM(BV9:BX9)</f>
        <v>128492</v>
      </c>
      <c r="BV9" s="141">
        <v>0</v>
      </c>
      <c r="BW9" s="141">
        <v>128492</v>
      </c>
      <c r="BX9" s="141">
        <v>0</v>
      </c>
      <c r="BY9" s="141">
        <v>0</v>
      </c>
      <c r="BZ9" s="141">
        <f aca="true" t="shared" si="31" ref="BZ9:BZ27">SUM(CA9:CD9)</f>
        <v>61481</v>
      </c>
      <c r="CA9" s="141">
        <v>0</v>
      </c>
      <c r="CB9" s="141">
        <v>60316</v>
      </c>
      <c r="CC9" s="141">
        <v>1165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27">SUM(BG9,+BO9,+CG9)</f>
        <v>259899</v>
      </c>
      <c r="CI9" s="141">
        <f aca="true" t="shared" si="33" ref="CI9:CI27">SUM(AE9,+BG9)</f>
        <v>0</v>
      </c>
      <c r="CJ9" s="141">
        <f aca="true" t="shared" si="34" ref="CJ9:CJ27">SUM(AF9,+BH9)</f>
        <v>0</v>
      </c>
      <c r="CK9" s="141">
        <f aca="true" t="shared" si="35" ref="CK9:CK27">SUM(AG9,+BI9)</f>
        <v>0</v>
      </c>
      <c r="CL9" s="141">
        <f aca="true" t="shared" si="36" ref="CL9:CL27">SUM(AH9,+BJ9)</f>
        <v>0</v>
      </c>
      <c r="CM9" s="141">
        <f aca="true" t="shared" si="37" ref="CM9:CM27">SUM(AI9,+BK9)</f>
        <v>0</v>
      </c>
      <c r="CN9" s="141">
        <f aca="true" t="shared" si="38" ref="CN9:CN27">SUM(AJ9,+BL9)</f>
        <v>0</v>
      </c>
      <c r="CO9" s="141">
        <f aca="true" t="shared" si="39" ref="CO9:CO27">SUM(AK9,+BM9)</f>
        <v>0</v>
      </c>
      <c r="CP9" s="141">
        <f aca="true" t="shared" si="40" ref="CP9:CP27">SUM(AL9,+BN9)</f>
        <v>0</v>
      </c>
      <c r="CQ9" s="141">
        <f aca="true" t="shared" si="41" ref="CQ9:CQ27">SUM(AM9,+BO9)</f>
        <v>1102895</v>
      </c>
      <c r="CR9" s="141">
        <f aca="true" t="shared" si="42" ref="CR9:CR27">SUM(AN9,+BP9)</f>
        <v>171984</v>
      </c>
      <c r="CS9" s="141">
        <f aca="true" t="shared" si="43" ref="CS9:CS27">SUM(AO9,+BQ9)</f>
        <v>84477</v>
      </c>
      <c r="CT9" s="141">
        <f aca="true" t="shared" si="44" ref="CT9:CT27">SUM(AP9,+BR9)</f>
        <v>0</v>
      </c>
      <c r="CU9" s="141">
        <f aca="true" t="shared" si="45" ref="CU9:CU27">SUM(AQ9,+BS9)</f>
        <v>87507</v>
      </c>
      <c r="CV9" s="141">
        <f aca="true" t="shared" si="46" ref="CV9:CV27">SUM(AR9,+BT9)</f>
        <v>0</v>
      </c>
      <c r="CW9" s="141">
        <f aca="true" t="shared" si="47" ref="CW9:CW27">SUM(AS9,+BU9)</f>
        <v>414751</v>
      </c>
      <c r="CX9" s="141">
        <f aca="true" t="shared" si="48" ref="CX9:CX27">SUM(AT9,+BV9)</f>
        <v>4134</v>
      </c>
      <c r="CY9" s="141">
        <f aca="true" t="shared" si="49" ref="CY9:CY27">SUM(AU9,+BW9)</f>
        <v>410318</v>
      </c>
      <c r="CZ9" s="141">
        <f aca="true" t="shared" si="50" ref="CZ9:CZ27">SUM(AV9,+BX9)</f>
        <v>299</v>
      </c>
      <c r="DA9" s="141">
        <f aca="true" t="shared" si="51" ref="DA9:DA27">SUM(AW9,+BY9)</f>
        <v>4131</v>
      </c>
      <c r="DB9" s="141">
        <f aca="true" t="shared" si="52" ref="DB9:DB27">SUM(AX9,+BZ9)</f>
        <v>512029</v>
      </c>
      <c r="DC9" s="141">
        <f aca="true" t="shared" si="53" ref="DC9:DC27">SUM(AY9,+CA9)</f>
        <v>89226</v>
      </c>
      <c r="DD9" s="141">
        <f aca="true" t="shared" si="54" ref="DD9:DD27">SUM(AZ9,+CB9)</f>
        <v>272971</v>
      </c>
      <c r="DE9" s="141">
        <f aca="true" t="shared" si="55" ref="DE9:DE27">SUM(BA9,+CC9)</f>
        <v>142835</v>
      </c>
      <c r="DF9" s="141">
        <f aca="true" t="shared" si="56" ref="DF9:DF27">SUM(BB9,+CD9)</f>
        <v>6997</v>
      </c>
      <c r="DG9" s="141">
        <f aca="true" t="shared" si="57" ref="DG9:DG27">SUM(BC9,+CE9)</f>
        <v>0</v>
      </c>
      <c r="DH9" s="141">
        <f aca="true" t="shared" si="58" ref="DH9:DH27">SUM(BD9,+CF9)</f>
        <v>0</v>
      </c>
      <c r="DI9" s="141">
        <f aca="true" t="shared" si="59" ref="DI9:DI27">SUM(BE9,+CG9)</f>
        <v>0</v>
      </c>
      <c r="DJ9" s="141">
        <f aca="true" t="shared" si="60" ref="DJ9:DJ27">SUM(BF9,+CH9)</f>
        <v>1102895</v>
      </c>
    </row>
    <row r="10" spans="1:114" ht="12" customHeight="1">
      <c r="A10" s="142" t="s">
        <v>86</v>
      </c>
      <c r="B10" s="140" t="s">
        <v>418</v>
      </c>
      <c r="C10" s="142" t="s">
        <v>438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45004</v>
      </c>
      <c r="N10" s="141">
        <f t="shared" si="9"/>
        <v>45004</v>
      </c>
      <c r="O10" s="141">
        <v>0</v>
      </c>
      <c r="P10" s="141">
        <v>0</v>
      </c>
      <c r="Q10" s="141">
        <v>0</v>
      </c>
      <c r="R10" s="141">
        <v>12612</v>
      </c>
      <c r="S10" s="141">
        <v>328067</v>
      </c>
      <c r="T10" s="141">
        <v>32392</v>
      </c>
      <c r="U10" s="141">
        <v>0</v>
      </c>
      <c r="V10" s="141">
        <f t="shared" si="10"/>
        <v>45004</v>
      </c>
      <c r="W10" s="141">
        <f t="shared" si="11"/>
        <v>45004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12612</v>
      </c>
      <c r="AB10" s="141">
        <f t="shared" si="16"/>
        <v>328067</v>
      </c>
      <c r="AC10" s="141">
        <f t="shared" si="17"/>
        <v>32392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15725</v>
      </c>
      <c r="BH10" s="141">
        <f t="shared" si="27"/>
        <v>15725</v>
      </c>
      <c r="BI10" s="141">
        <v>0</v>
      </c>
      <c r="BJ10" s="141">
        <v>15725</v>
      </c>
      <c r="BK10" s="141">
        <v>0</v>
      </c>
      <c r="BL10" s="141">
        <v>0</v>
      </c>
      <c r="BM10" s="141">
        <v>0</v>
      </c>
      <c r="BN10" s="141"/>
      <c r="BO10" s="141">
        <f t="shared" si="28"/>
        <v>331029</v>
      </c>
      <c r="BP10" s="141">
        <f t="shared" si="29"/>
        <v>141025</v>
      </c>
      <c r="BQ10" s="141">
        <v>107884</v>
      </c>
      <c r="BR10" s="141">
        <v>0</v>
      </c>
      <c r="BS10" s="141">
        <v>33141</v>
      </c>
      <c r="BT10" s="141">
        <v>0</v>
      </c>
      <c r="BU10" s="141">
        <f t="shared" si="30"/>
        <v>188165</v>
      </c>
      <c r="BV10" s="141">
        <v>744</v>
      </c>
      <c r="BW10" s="141">
        <v>187421</v>
      </c>
      <c r="BX10" s="141">
        <v>0</v>
      </c>
      <c r="BY10" s="141">
        <v>0</v>
      </c>
      <c r="BZ10" s="141">
        <f t="shared" si="31"/>
        <v>1839</v>
      </c>
      <c r="CA10" s="141">
        <v>0</v>
      </c>
      <c r="CB10" s="141">
        <v>0</v>
      </c>
      <c r="CC10" s="141">
        <v>0</v>
      </c>
      <c r="CD10" s="141">
        <v>1839</v>
      </c>
      <c r="CE10" s="141"/>
      <c r="CF10" s="141">
        <v>0</v>
      </c>
      <c r="CG10" s="141">
        <v>26317</v>
      </c>
      <c r="CH10" s="141">
        <f t="shared" si="32"/>
        <v>373071</v>
      </c>
      <c r="CI10" s="141">
        <f t="shared" si="33"/>
        <v>15725</v>
      </c>
      <c r="CJ10" s="141">
        <f t="shared" si="34"/>
        <v>15725</v>
      </c>
      <c r="CK10" s="141">
        <f t="shared" si="35"/>
        <v>0</v>
      </c>
      <c r="CL10" s="141">
        <f t="shared" si="36"/>
        <v>15725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331029</v>
      </c>
      <c r="CR10" s="141">
        <f t="shared" si="42"/>
        <v>141025</v>
      </c>
      <c r="CS10" s="141">
        <f t="shared" si="43"/>
        <v>107884</v>
      </c>
      <c r="CT10" s="141">
        <f t="shared" si="44"/>
        <v>0</v>
      </c>
      <c r="CU10" s="141">
        <f t="shared" si="45"/>
        <v>33141</v>
      </c>
      <c r="CV10" s="141">
        <f t="shared" si="46"/>
        <v>0</v>
      </c>
      <c r="CW10" s="141">
        <f t="shared" si="47"/>
        <v>188165</v>
      </c>
      <c r="CX10" s="141">
        <f t="shared" si="48"/>
        <v>744</v>
      </c>
      <c r="CY10" s="141">
        <f t="shared" si="49"/>
        <v>187421</v>
      </c>
      <c r="CZ10" s="141">
        <f t="shared" si="50"/>
        <v>0</v>
      </c>
      <c r="DA10" s="141">
        <f t="shared" si="51"/>
        <v>0</v>
      </c>
      <c r="DB10" s="141">
        <f t="shared" si="52"/>
        <v>1839</v>
      </c>
      <c r="DC10" s="141">
        <f t="shared" si="53"/>
        <v>0</v>
      </c>
      <c r="DD10" s="141">
        <f t="shared" si="54"/>
        <v>0</v>
      </c>
      <c r="DE10" s="141">
        <f t="shared" si="55"/>
        <v>0</v>
      </c>
      <c r="DF10" s="141">
        <f t="shared" si="56"/>
        <v>1839</v>
      </c>
      <c r="DG10" s="141">
        <f t="shared" si="57"/>
        <v>0</v>
      </c>
      <c r="DH10" s="141">
        <f t="shared" si="58"/>
        <v>0</v>
      </c>
      <c r="DI10" s="141">
        <f t="shared" si="59"/>
        <v>26317</v>
      </c>
      <c r="DJ10" s="141">
        <f t="shared" si="60"/>
        <v>373071</v>
      </c>
    </row>
    <row r="11" spans="1:114" ht="12" customHeight="1">
      <c r="A11" s="142" t="s">
        <v>86</v>
      </c>
      <c r="B11" s="140" t="s">
        <v>419</v>
      </c>
      <c r="C11" s="142" t="s">
        <v>439</v>
      </c>
      <c r="D11" s="141">
        <f t="shared" si="6"/>
        <v>307857</v>
      </c>
      <c r="E11" s="141">
        <f t="shared" si="7"/>
        <v>147336</v>
      </c>
      <c r="F11" s="141">
        <v>0</v>
      </c>
      <c r="G11" s="141">
        <v>0</v>
      </c>
      <c r="H11" s="141">
        <v>0</v>
      </c>
      <c r="I11" s="141">
        <v>147336</v>
      </c>
      <c r="J11" s="141">
        <v>723763</v>
      </c>
      <c r="K11" s="141">
        <v>0</v>
      </c>
      <c r="L11" s="141">
        <v>160521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f t="shared" si="10"/>
        <v>307857</v>
      </c>
      <c r="W11" s="141">
        <f t="shared" si="11"/>
        <v>147336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147336</v>
      </c>
      <c r="AB11" s="141">
        <f t="shared" si="16"/>
        <v>723763</v>
      </c>
      <c r="AC11" s="141">
        <f t="shared" si="17"/>
        <v>0</v>
      </c>
      <c r="AD11" s="141">
        <f t="shared" si="18"/>
        <v>160521</v>
      </c>
      <c r="AE11" s="141">
        <f t="shared" si="19"/>
        <v>75758</v>
      </c>
      <c r="AF11" s="141">
        <f t="shared" si="20"/>
        <v>75758</v>
      </c>
      <c r="AG11" s="141">
        <v>0</v>
      </c>
      <c r="AH11" s="141">
        <v>75758</v>
      </c>
      <c r="AI11" s="141">
        <v>0</v>
      </c>
      <c r="AJ11" s="141">
        <v>0</v>
      </c>
      <c r="AK11" s="141">
        <v>0</v>
      </c>
      <c r="AL11" s="141"/>
      <c r="AM11" s="141">
        <f t="shared" si="21"/>
        <v>933020</v>
      </c>
      <c r="AN11" s="141">
        <f t="shared" si="22"/>
        <v>159980</v>
      </c>
      <c r="AO11" s="141">
        <v>159980</v>
      </c>
      <c r="AP11" s="141">
        <v>0</v>
      </c>
      <c r="AQ11" s="141">
        <v>0</v>
      </c>
      <c r="AR11" s="141">
        <v>0</v>
      </c>
      <c r="AS11" s="141">
        <f t="shared" si="23"/>
        <v>255325</v>
      </c>
      <c r="AT11" s="141">
        <v>0</v>
      </c>
      <c r="AU11" s="141">
        <v>252394</v>
      </c>
      <c r="AV11" s="141">
        <v>2931</v>
      </c>
      <c r="AW11" s="141">
        <v>0</v>
      </c>
      <c r="AX11" s="141">
        <f t="shared" si="24"/>
        <v>517715</v>
      </c>
      <c r="AY11" s="141">
        <v>0</v>
      </c>
      <c r="AZ11" s="141">
        <v>280350</v>
      </c>
      <c r="BA11" s="141">
        <v>0</v>
      </c>
      <c r="BB11" s="141">
        <v>237365</v>
      </c>
      <c r="BC11" s="141"/>
      <c r="BD11" s="141">
        <v>0</v>
      </c>
      <c r="BE11" s="141">
        <v>22842</v>
      </c>
      <c r="BF11" s="141">
        <f t="shared" si="25"/>
        <v>1031620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0</v>
      </c>
      <c r="CI11" s="141">
        <f t="shared" si="33"/>
        <v>75758</v>
      </c>
      <c r="CJ11" s="141">
        <f t="shared" si="34"/>
        <v>75758</v>
      </c>
      <c r="CK11" s="141">
        <f t="shared" si="35"/>
        <v>0</v>
      </c>
      <c r="CL11" s="141">
        <f t="shared" si="36"/>
        <v>75758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933020</v>
      </c>
      <c r="CR11" s="141">
        <f t="shared" si="42"/>
        <v>159980</v>
      </c>
      <c r="CS11" s="141">
        <f t="shared" si="43"/>
        <v>159980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255325</v>
      </c>
      <c r="CX11" s="141">
        <f t="shared" si="48"/>
        <v>0</v>
      </c>
      <c r="CY11" s="141">
        <f t="shared" si="49"/>
        <v>252394</v>
      </c>
      <c r="CZ11" s="141">
        <f t="shared" si="50"/>
        <v>2931</v>
      </c>
      <c r="DA11" s="141">
        <f t="shared" si="51"/>
        <v>0</v>
      </c>
      <c r="DB11" s="141">
        <f t="shared" si="52"/>
        <v>517715</v>
      </c>
      <c r="DC11" s="141">
        <f t="shared" si="53"/>
        <v>0</v>
      </c>
      <c r="DD11" s="141">
        <f t="shared" si="54"/>
        <v>280350</v>
      </c>
      <c r="DE11" s="141">
        <f t="shared" si="55"/>
        <v>0</v>
      </c>
      <c r="DF11" s="141">
        <f t="shared" si="56"/>
        <v>237365</v>
      </c>
      <c r="DG11" s="141">
        <f t="shared" si="57"/>
        <v>0</v>
      </c>
      <c r="DH11" s="141">
        <f t="shared" si="58"/>
        <v>0</v>
      </c>
      <c r="DI11" s="141">
        <f t="shared" si="59"/>
        <v>22842</v>
      </c>
      <c r="DJ11" s="141">
        <f t="shared" si="60"/>
        <v>1031620</v>
      </c>
    </row>
    <row r="12" spans="1:114" ht="12" customHeight="1">
      <c r="A12" s="142" t="s">
        <v>86</v>
      </c>
      <c r="B12" s="140" t="s">
        <v>420</v>
      </c>
      <c r="C12" s="142" t="s">
        <v>440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f t="shared" si="8"/>
        <v>52067</v>
      </c>
      <c r="N12" s="141">
        <f t="shared" si="9"/>
        <v>32628</v>
      </c>
      <c r="O12" s="141">
        <v>0</v>
      </c>
      <c r="P12" s="141">
        <v>0</v>
      </c>
      <c r="Q12" s="141">
        <v>0</v>
      </c>
      <c r="R12" s="141">
        <v>31184</v>
      </c>
      <c r="S12" s="141">
        <v>579131</v>
      </c>
      <c r="T12" s="141">
        <v>1444</v>
      </c>
      <c r="U12" s="141">
        <v>19439</v>
      </c>
      <c r="V12" s="141">
        <f t="shared" si="10"/>
        <v>52067</v>
      </c>
      <c r="W12" s="141">
        <f t="shared" si="11"/>
        <v>32628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31184</v>
      </c>
      <c r="AB12" s="141">
        <f t="shared" si="16"/>
        <v>579131</v>
      </c>
      <c r="AC12" s="141">
        <f t="shared" si="17"/>
        <v>1444</v>
      </c>
      <c r="AD12" s="141">
        <f t="shared" si="18"/>
        <v>19439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0</v>
      </c>
      <c r="BG12" s="141">
        <f t="shared" si="26"/>
        <v>5692</v>
      </c>
      <c r="BH12" s="141">
        <f t="shared" si="27"/>
        <v>5692</v>
      </c>
      <c r="BI12" s="141">
        <v>0</v>
      </c>
      <c r="BJ12" s="141">
        <v>1958</v>
      </c>
      <c r="BK12" s="141">
        <v>0</v>
      </c>
      <c r="BL12" s="141">
        <v>3734</v>
      </c>
      <c r="BM12" s="141">
        <v>0</v>
      </c>
      <c r="BN12" s="141"/>
      <c r="BO12" s="141">
        <f t="shared" si="28"/>
        <v>244767</v>
      </c>
      <c r="BP12" s="141">
        <f t="shared" si="29"/>
        <v>208087</v>
      </c>
      <c r="BQ12" s="141">
        <v>208087</v>
      </c>
      <c r="BR12" s="141">
        <v>0</v>
      </c>
      <c r="BS12" s="141">
        <v>0</v>
      </c>
      <c r="BT12" s="141">
        <v>0</v>
      </c>
      <c r="BU12" s="141">
        <f t="shared" si="30"/>
        <v>11617</v>
      </c>
      <c r="BV12" s="141">
        <v>0</v>
      </c>
      <c r="BW12" s="141">
        <v>11617</v>
      </c>
      <c r="BX12" s="141">
        <v>0</v>
      </c>
      <c r="BY12" s="141">
        <v>0</v>
      </c>
      <c r="BZ12" s="141">
        <f t="shared" si="31"/>
        <v>25063</v>
      </c>
      <c r="CA12" s="141">
        <v>0</v>
      </c>
      <c r="CB12" s="141">
        <v>25063</v>
      </c>
      <c r="CC12" s="141">
        <v>0</v>
      </c>
      <c r="CD12" s="141">
        <v>0</v>
      </c>
      <c r="CE12" s="141"/>
      <c r="CF12" s="141">
        <v>0</v>
      </c>
      <c r="CG12" s="141">
        <v>380739</v>
      </c>
      <c r="CH12" s="141">
        <f t="shared" si="32"/>
        <v>631198</v>
      </c>
      <c r="CI12" s="141">
        <f t="shared" si="33"/>
        <v>5692</v>
      </c>
      <c r="CJ12" s="141">
        <f t="shared" si="34"/>
        <v>5692</v>
      </c>
      <c r="CK12" s="141">
        <f t="shared" si="35"/>
        <v>0</v>
      </c>
      <c r="CL12" s="141">
        <f t="shared" si="36"/>
        <v>1958</v>
      </c>
      <c r="CM12" s="141">
        <f t="shared" si="37"/>
        <v>0</v>
      </c>
      <c r="CN12" s="141">
        <f t="shared" si="38"/>
        <v>3734</v>
      </c>
      <c r="CO12" s="141">
        <f t="shared" si="39"/>
        <v>0</v>
      </c>
      <c r="CP12" s="141">
        <f t="shared" si="40"/>
        <v>0</v>
      </c>
      <c r="CQ12" s="141">
        <f t="shared" si="41"/>
        <v>244767</v>
      </c>
      <c r="CR12" s="141">
        <f t="shared" si="42"/>
        <v>208087</v>
      </c>
      <c r="CS12" s="141">
        <f t="shared" si="43"/>
        <v>208087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11617</v>
      </c>
      <c r="CX12" s="141">
        <f t="shared" si="48"/>
        <v>0</v>
      </c>
      <c r="CY12" s="141">
        <f t="shared" si="49"/>
        <v>11617</v>
      </c>
      <c r="CZ12" s="141">
        <f t="shared" si="50"/>
        <v>0</v>
      </c>
      <c r="DA12" s="141">
        <f t="shared" si="51"/>
        <v>0</v>
      </c>
      <c r="DB12" s="141">
        <f t="shared" si="52"/>
        <v>25063</v>
      </c>
      <c r="DC12" s="141">
        <f t="shared" si="53"/>
        <v>0</v>
      </c>
      <c r="DD12" s="141">
        <f t="shared" si="54"/>
        <v>25063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380739</v>
      </c>
      <c r="DJ12" s="141">
        <f t="shared" si="60"/>
        <v>631198</v>
      </c>
    </row>
    <row r="13" spans="1:114" ht="12" customHeight="1">
      <c r="A13" s="142" t="s">
        <v>86</v>
      </c>
      <c r="B13" s="140" t="s">
        <v>421</v>
      </c>
      <c r="C13" s="142" t="s">
        <v>441</v>
      </c>
      <c r="D13" s="141">
        <f t="shared" si="6"/>
        <v>678514</v>
      </c>
      <c r="E13" s="141">
        <f t="shared" si="7"/>
        <v>470077</v>
      </c>
      <c r="F13" s="141">
        <v>0</v>
      </c>
      <c r="G13" s="141">
        <v>0</v>
      </c>
      <c r="H13" s="141">
        <v>0</v>
      </c>
      <c r="I13" s="141">
        <v>222443</v>
      </c>
      <c r="J13" s="141">
        <v>682437</v>
      </c>
      <c r="K13" s="141">
        <v>247634</v>
      </c>
      <c r="L13" s="141">
        <v>208437</v>
      </c>
      <c r="M13" s="141">
        <f t="shared" si="8"/>
        <v>49156</v>
      </c>
      <c r="N13" s="141">
        <f t="shared" si="9"/>
        <v>32425</v>
      </c>
      <c r="O13" s="141">
        <v>0</v>
      </c>
      <c r="P13" s="141">
        <v>0</v>
      </c>
      <c r="Q13" s="141">
        <v>0</v>
      </c>
      <c r="R13" s="141">
        <v>32085</v>
      </c>
      <c r="S13" s="141">
        <v>187756</v>
      </c>
      <c r="T13" s="141">
        <v>340</v>
      </c>
      <c r="U13" s="141">
        <v>16731</v>
      </c>
      <c r="V13" s="141">
        <f t="shared" si="10"/>
        <v>727670</v>
      </c>
      <c r="W13" s="141">
        <f t="shared" si="11"/>
        <v>502502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254528</v>
      </c>
      <c r="AB13" s="141">
        <f t="shared" si="16"/>
        <v>870193</v>
      </c>
      <c r="AC13" s="141">
        <f t="shared" si="17"/>
        <v>247974</v>
      </c>
      <c r="AD13" s="141">
        <f t="shared" si="18"/>
        <v>225168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788953</v>
      </c>
      <c r="AN13" s="141">
        <f t="shared" si="22"/>
        <v>312370</v>
      </c>
      <c r="AO13" s="141">
        <v>252135</v>
      </c>
      <c r="AP13" s="141">
        <v>0</v>
      </c>
      <c r="AQ13" s="141">
        <v>60235</v>
      </c>
      <c r="AR13" s="141">
        <v>0</v>
      </c>
      <c r="AS13" s="141">
        <f t="shared" si="23"/>
        <v>235684</v>
      </c>
      <c r="AT13" s="141">
        <v>0</v>
      </c>
      <c r="AU13" s="141">
        <v>209451</v>
      </c>
      <c r="AV13" s="141">
        <v>26233</v>
      </c>
      <c r="AW13" s="141">
        <v>0</v>
      </c>
      <c r="AX13" s="141">
        <f t="shared" si="24"/>
        <v>240899</v>
      </c>
      <c r="AY13" s="141">
        <v>0</v>
      </c>
      <c r="AZ13" s="141">
        <v>237316</v>
      </c>
      <c r="BA13" s="141">
        <v>3583</v>
      </c>
      <c r="BB13" s="141">
        <v>0</v>
      </c>
      <c r="BC13" s="141"/>
      <c r="BD13" s="141">
        <v>0</v>
      </c>
      <c r="BE13" s="141">
        <v>571998</v>
      </c>
      <c r="BF13" s="141">
        <f t="shared" si="25"/>
        <v>1360951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191173</v>
      </c>
      <c r="BP13" s="141">
        <f t="shared" si="29"/>
        <v>79835</v>
      </c>
      <c r="BQ13" s="141">
        <v>61258</v>
      </c>
      <c r="BR13" s="141">
        <v>0</v>
      </c>
      <c r="BS13" s="141">
        <v>18577</v>
      </c>
      <c r="BT13" s="141">
        <v>0</v>
      </c>
      <c r="BU13" s="141">
        <f t="shared" si="30"/>
        <v>98146</v>
      </c>
      <c r="BV13" s="141">
        <v>0</v>
      </c>
      <c r="BW13" s="141">
        <v>98146</v>
      </c>
      <c r="BX13" s="141">
        <v>0</v>
      </c>
      <c r="BY13" s="141">
        <v>0</v>
      </c>
      <c r="BZ13" s="141">
        <f t="shared" si="31"/>
        <v>13192</v>
      </c>
      <c r="CA13" s="141">
        <v>0</v>
      </c>
      <c r="CB13" s="141">
        <v>13192</v>
      </c>
      <c r="CC13" s="141">
        <v>0</v>
      </c>
      <c r="CD13" s="141">
        <v>0</v>
      </c>
      <c r="CE13" s="141"/>
      <c r="CF13" s="141">
        <v>0</v>
      </c>
      <c r="CG13" s="141">
        <v>45739</v>
      </c>
      <c r="CH13" s="141">
        <f t="shared" si="32"/>
        <v>236912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980126</v>
      </c>
      <c r="CR13" s="141">
        <f t="shared" si="42"/>
        <v>392205</v>
      </c>
      <c r="CS13" s="141">
        <f t="shared" si="43"/>
        <v>313393</v>
      </c>
      <c r="CT13" s="141">
        <f t="shared" si="44"/>
        <v>0</v>
      </c>
      <c r="CU13" s="141">
        <f t="shared" si="45"/>
        <v>78812</v>
      </c>
      <c r="CV13" s="141">
        <f t="shared" si="46"/>
        <v>0</v>
      </c>
      <c r="CW13" s="141">
        <f t="shared" si="47"/>
        <v>333830</v>
      </c>
      <c r="CX13" s="141">
        <f t="shared" si="48"/>
        <v>0</v>
      </c>
      <c r="CY13" s="141">
        <f t="shared" si="49"/>
        <v>307597</v>
      </c>
      <c r="CZ13" s="141">
        <f t="shared" si="50"/>
        <v>26233</v>
      </c>
      <c r="DA13" s="141">
        <f t="shared" si="51"/>
        <v>0</v>
      </c>
      <c r="DB13" s="141">
        <f t="shared" si="52"/>
        <v>254091</v>
      </c>
      <c r="DC13" s="141">
        <f t="shared" si="53"/>
        <v>0</v>
      </c>
      <c r="DD13" s="141">
        <f t="shared" si="54"/>
        <v>250508</v>
      </c>
      <c r="DE13" s="141">
        <f t="shared" si="55"/>
        <v>3583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617737</v>
      </c>
      <c r="DJ13" s="141">
        <f t="shared" si="60"/>
        <v>1597863</v>
      </c>
    </row>
    <row r="14" spans="1:114" ht="12" customHeight="1">
      <c r="A14" s="142" t="s">
        <v>86</v>
      </c>
      <c r="B14" s="140" t="s">
        <v>422</v>
      </c>
      <c r="C14" s="142" t="s">
        <v>442</v>
      </c>
      <c r="D14" s="141">
        <f t="shared" si="6"/>
        <v>0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f t="shared" si="8"/>
        <v>24919</v>
      </c>
      <c r="N14" s="141">
        <f t="shared" si="9"/>
        <v>10806</v>
      </c>
      <c r="O14" s="141">
        <v>0</v>
      </c>
      <c r="P14" s="141">
        <v>0</v>
      </c>
      <c r="Q14" s="141">
        <v>0</v>
      </c>
      <c r="R14" s="141">
        <v>10805</v>
      </c>
      <c r="S14" s="141">
        <v>210400</v>
      </c>
      <c r="T14" s="141">
        <v>1</v>
      </c>
      <c r="U14" s="141">
        <v>14113</v>
      </c>
      <c r="V14" s="141">
        <f t="shared" si="10"/>
        <v>24919</v>
      </c>
      <c r="W14" s="141">
        <f t="shared" si="11"/>
        <v>10806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10805</v>
      </c>
      <c r="AB14" s="141">
        <f t="shared" si="16"/>
        <v>210400</v>
      </c>
      <c r="AC14" s="141">
        <f t="shared" si="17"/>
        <v>1</v>
      </c>
      <c r="AD14" s="141">
        <f t="shared" si="18"/>
        <v>14113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220846</v>
      </c>
      <c r="BP14" s="141">
        <f t="shared" si="29"/>
        <v>83191</v>
      </c>
      <c r="BQ14" s="141">
        <v>47524</v>
      </c>
      <c r="BR14" s="141">
        <v>0</v>
      </c>
      <c r="BS14" s="141">
        <v>35667</v>
      </c>
      <c r="BT14" s="141">
        <v>0</v>
      </c>
      <c r="BU14" s="141">
        <f t="shared" si="30"/>
        <v>124012</v>
      </c>
      <c r="BV14" s="141">
        <v>0</v>
      </c>
      <c r="BW14" s="141">
        <v>124012</v>
      </c>
      <c r="BX14" s="141">
        <v>0</v>
      </c>
      <c r="BY14" s="141">
        <v>0</v>
      </c>
      <c r="BZ14" s="141">
        <f t="shared" si="31"/>
        <v>13643</v>
      </c>
      <c r="CA14" s="141">
        <v>0</v>
      </c>
      <c r="CB14" s="141">
        <v>630</v>
      </c>
      <c r="CC14" s="141">
        <v>0</v>
      </c>
      <c r="CD14" s="141">
        <v>13013</v>
      </c>
      <c r="CE14" s="141"/>
      <c r="CF14" s="141">
        <v>0</v>
      </c>
      <c r="CG14" s="141">
        <v>14473</v>
      </c>
      <c r="CH14" s="141">
        <f t="shared" si="32"/>
        <v>235319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220846</v>
      </c>
      <c r="CR14" s="141">
        <f t="shared" si="42"/>
        <v>83191</v>
      </c>
      <c r="CS14" s="141">
        <f t="shared" si="43"/>
        <v>47524</v>
      </c>
      <c r="CT14" s="141">
        <f t="shared" si="44"/>
        <v>0</v>
      </c>
      <c r="CU14" s="141">
        <f t="shared" si="45"/>
        <v>35667</v>
      </c>
      <c r="CV14" s="141">
        <f t="shared" si="46"/>
        <v>0</v>
      </c>
      <c r="CW14" s="141">
        <f t="shared" si="47"/>
        <v>124012</v>
      </c>
      <c r="CX14" s="141">
        <f t="shared" si="48"/>
        <v>0</v>
      </c>
      <c r="CY14" s="141">
        <f t="shared" si="49"/>
        <v>124012</v>
      </c>
      <c r="CZ14" s="141">
        <f t="shared" si="50"/>
        <v>0</v>
      </c>
      <c r="DA14" s="141">
        <f t="shared" si="51"/>
        <v>0</v>
      </c>
      <c r="DB14" s="141">
        <f t="shared" si="52"/>
        <v>13643</v>
      </c>
      <c r="DC14" s="141">
        <f t="shared" si="53"/>
        <v>0</v>
      </c>
      <c r="DD14" s="141">
        <f t="shared" si="54"/>
        <v>630</v>
      </c>
      <c r="DE14" s="141">
        <f t="shared" si="55"/>
        <v>0</v>
      </c>
      <c r="DF14" s="141">
        <f t="shared" si="56"/>
        <v>13013</v>
      </c>
      <c r="DG14" s="141">
        <f t="shared" si="57"/>
        <v>0</v>
      </c>
      <c r="DH14" s="141">
        <f t="shared" si="58"/>
        <v>0</v>
      </c>
      <c r="DI14" s="141">
        <f t="shared" si="59"/>
        <v>14473</v>
      </c>
      <c r="DJ14" s="141">
        <f t="shared" si="60"/>
        <v>235319</v>
      </c>
    </row>
    <row r="15" spans="1:114" ht="12" customHeight="1">
      <c r="A15" s="142" t="s">
        <v>86</v>
      </c>
      <c r="B15" s="140" t="s">
        <v>423</v>
      </c>
      <c r="C15" s="142" t="s">
        <v>443</v>
      </c>
      <c r="D15" s="141">
        <f t="shared" si="6"/>
        <v>0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f t="shared" si="8"/>
        <v>147379</v>
      </c>
      <c r="N15" s="141">
        <f t="shared" si="9"/>
        <v>6112</v>
      </c>
      <c r="O15" s="141">
        <v>0</v>
      </c>
      <c r="P15" s="141">
        <v>0</v>
      </c>
      <c r="Q15" s="141">
        <v>0</v>
      </c>
      <c r="R15" s="141">
        <v>6112</v>
      </c>
      <c r="S15" s="141">
        <v>225099</v>
      </c>
      <c r="T15" s="141">
        <v>0</v>
      </c>
      <c r="U15" s="141">
        <v>141267</v>
      </c>
      <c r="V15" s="141">
        <f t="shared" si="10"/>
        <v>147379</v>
      </c>
      <c r="W15" s="141">
        <f t="shared" si="11"/>
        <v>6112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6112</v>
      </c>
      <c r="AB15" s="141">
        <f t="shared" si="16"/>
        <v>225099</v>
      </c>
      <c r="AC15" s="141">
        <f t="shared" si="17"/>
        <v>0</v>
      </c>
      <c r="AD15" s="141">
        <f t="shared" si="18"/>
        <v>141267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0</v>
      </c>
      <c r="AN15" s="141">
        <f t="shared" si="22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0</v>
      </c>
      <c r="AY15" s="141">
        <v>0</v>
      </c>
      <c r="AZ15" s="141">
        <v>0</v>
      </c>
      <c r="BA15" s="141">
        <v>0</v>
      </c>
      <c r="BB15" s="141">
        <v>0</v>
      </c>
      <c r="BC15" s="141"/>
      <c r="BD15" s="141">
        <v>0</v>
      </c>
      <c r="BE15" s="141">
        <v>0</v>
      </c>
      <c r="BF15" s="141">
        <f t="shared" si="25"/>
        <v>0</v>
      </c>
      <c r="BG15" s="141">
        <f t="shared" si="26"/>
        <v>111300</v>
      </c>
      <c r="BH15" s="141">
        <f t="shared" si="27"/>
        <v>111300</v>
      </c>
      <c r="BI15" s="141">
        <v>0</v>
      </c>
      <c r="BJ15" s="141">
        <v>111300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221396</v>
      </c>
      <c r="BP15" s="141">
        <f t="shared" si="29"/>
        <v>109879</v>
      </c>
      <c r="BQ15" s="141">
        <v>35233</v>
      </c>
      <c r="BR15" s="141">
        <v>0</v>
      </c>
      <c r="BS15" s="141">
        <v>74646</v>
      </c>
      <c r="BT15" s="141">
        <v>0</v>
      </c>
      <c r="BU15" s="141">
        <f t="shared" si="30"/>
        <v>106273</v>
      </c>
      <c r="BV15" s="141">
        <v>0</v>
      </c>
      <c r="BW15" s="141">
        <v>106273</v>
      </c>
      <c r="BX15" s="141">
        <v>0</v>
      </c>
      <c r="BY15" s="141">
        <v>0</v>
      </c>
      <c r="BZ15" s="141">
        <f t="shared" si="31"/>
        <v>5244</v>
      </c>
      <c r="CA15" s="141">
        <v>0</v>
      </c>
      <c r="CB15" s="141">
        <v>5244</v>
      </c>
      <c r="CC15" s="141">
        <v>0</v>
      </c>
      <c r="CD15" s="141">
        <v>0</v>
      </c>
      <c r="CE15" s="141"/>
      <c r="CF15" s="141">
        <v>0</v>
      </c>
      <c r="CG15" s="141">
        <v>39782</v>
      </c>
      <c r="CH15" s="141">
        <f t="shared" si="32"/>
        <v>372478</v>
      </c>
      <c r="CI15" s="141">
        <f t="shared" si="33"/>
        <v>111300</v>
      </c>
      <c r="CJ15" s="141">
        <f t="shared" si="34"/>
        <v>111300</v>
      </c>
      <c r="CK15" s="141">
        <f t="shared" si="35"/>
        <v>0</v>
      </c>
      <c r="CL15" s="141">
        <f t="shared" si="36"/>
        <v>111300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221396</v>
      </c>
      <c r="CR15" s="141">
        <f t="shared" si="42"/>
        <v>109879</v>
      </c>
      <c r="CS15" s="141">
        <f t="shared" si="43"/>
        <v>35233</v>
      </c>
      <c r="CT15" s="141">
        <f t="shared" si="44"/>
        <v>0</v>
      </c>
      <c r="CU15" s="141">
        <f t="shared" si="45"/>
        <v>74646</v>
      </c>
      <c r="CV15" s="141">
        <f t="shared" si="46"/>
        <v>0</v>
      </c>
      <c r="CW15" s="141">
        <f t="shared" si="47"/>
        <v>106273</v>
      </c>
      <c r="CX15" s="141">
        <f t="shared" si="48"/>
        <v>0</v>
      </c>
      <c r="CY15" s="141">
        <f t="shared" si="49"/>
        <v>106273</v>
      </c>
      <c r="CZ15" s="141">
        <f t="shared" si="50"/>
        <v>0</v>
      </c>
      <c r="DA15" s="141">
        <f t="shared" si="51"/>
        <v>0</v>
      </c>
      <c r="DB15" s="141">
        <f t="shared" si="52"/>
        <v>5244</v>
      </c>
      <c r="DC15" s="141">
        <f t="shared" si="53"/>
        <v>0</v>
      </c>
      <c r="DD15" s="141">
        <f t="shared" si="54"/>
        <v>5244</v>
      </c>
      <c r="DE15" s="141">
        <f t="shared" si="55"/>
        <v>0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39782</v>
      </c>
      <c r="DJ15" s="141">
        <f t="shared" si="60"/>
        <v>372478</v>
      </c>
    </row>
    <row r="16" spans="1:114" ht="12" customHeight="1">
      <c r="A16" s="142" t="s">
        <v>86</v>
      </c>
      <c r="B16" s="140" t="s">
        <v>424</v>
      </c>
      <c r="C16" s="142" t="s">
        <v>444</v>
      </c>
      <c r="D16" s="141">
        <f t="shared" si="6"/>
        <v>66168</v>
      </c>
      <c r="E16" s="141">
        <f t="shared" si="7"/>
        <v>52486</v>
      </c>
      <c r="F16" s="141">
        <v>0</v>
      </c>
      <c r="G16" s="141">
        <v>0</v>
      </c>
      <c r="H16" s="141">
        <v>0</v>
      </c>
      <c r="I16" s="141">
        <v>52486</v>
      </c>
      <c r="J16" s="141">
        <v>378648</v>
      </c>
      <c r="K16" s="141">
        <v>0</v>
      </c>
      <c r="L16" s="141">
        <v>13682</v>
      </c>
      <c r="M16" s="141">
        <f t="shared" si="8"/>
        <v>70900</v>
      </c>
      <c r="N16" s="141">
        <f t="shared" si="9"/>
        <v>48855</v>
      </c>
      <c r="O16" s="141">
        <v>0</v>
      </c>
      <c r="P16" s="141">
        <v>0</v>
      </c>
      <c r="Q16" s="141">
        <v>45600</v>
      </c>
      <c r="R16" s="141">
        <v>3255</v>
      </c>
      <c r="S16" s="141">
        <v>106376</v>
      </c>
      <c r="T16" s="141">
        <v>0</v>
      </c>
      <c r="U16" s="141">
        <v>22045</v>
      </c>
      <c r="V16" s="141">
        <f t="shared" si="10"/>
        <v>137068</v>
      </c>
      <c r="W16" s="141">
        <f t="shared" si="11"/>
        <v>101341</v>
      </c>
      <c r="X16" s="141">
        <f t="shared" si="12"/>
        <v>0</v>
      </c>
      <c r="Y16" s="141">
        <f t="shared" si="13"/>
        <v>0</v>
      </c>
      <c r="Z16" s="141">
        <f t="shared" si="14"/>
        <v>45600</v>
      </c>
      <c r="AA16" s="141">
        <f t="shared" si="15"/>
        <v>55741</v>
      </c>
      <c r="AB16" s="141">
        <f t="shared" si="16"/>
        <v>485024</v>
      </c>
      <c r="AC16" s="141">
        <f t="shared" si="17"/>
        <v>0</v>
      </c>
      <c r="AD16" s="141">
        <f t="shared" si="18"/>
        <v>35727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443264</v>
      </c>
      <c r="AN16" s="141">
        <f t="shared" si="22"/>
        <v>113291</v>
      </c>
      <c r="AO16" s="141">
        <v>15904</v>
      </c>
      <c r="AP16" s="141">
        <v>0</v>
      </c>
      <c r="AQ16" s="141">
        <v>97387</v>
      </c>
      <c r="AR16" s="141">
        <v>0</v>
      </c>
      <c r="AS16" s="141">
        <f t="shared" si="23"/>
        <v>231542</v>
      </c>
      <c r="AT16" s="141">
        <v>0</v>
      </c>
      <c r="AU16" s="141">
        <v>212588</v>
      </c>
      <c r="AV16" s="141">
        <v>18954</v>
      </c>
      <c r="AW16" s="141">
        <v>0</v>
      </c>
      <c r="AX16" s="141">
        <f t="shared" si="24"/>
        <v>98431</v>
      </c>
      <c r="AY16" s="141">
        <v>12726</v>
      </c>
      <c r="AZ16" s="141">
        <v>76114</v>
      </c>
      <c r="BA16" s="141">
        <v>4308</v>
      </c>
      <c r="BB16" s="141">
        <v>5283</v>
      </c>
      <c r="BC16" s="141"/>
      <c r="BD16" s="141">
        <v>0</v>
      </c>
      <c r="BE16" s="141">
        <v>1552</v>
      </c>
      <c r="BF16" s="141">
        <f t="shared" si="25"/>
        <v>444816</v>
      </c>
      <c r="BG16" s="141">
        <f t="shared" si="26"/>
        <v>53201</v>
      </c>
      <c r="BH16" s="141">
        <f t="shared" si="27"/>
        <v>53201</v>
      </c>
      <c r="BI16" s="141">
        <v>0</v>
      </c>
      <c r="BJ16" s="141">
        <v>53201</v>
      </c>
      <c r="BK16" s="141">
        <v>0</v>
      </c>
      <c r="BL16" s="141">
        <v>0</v>
      </c>
      <c r="BM16" s="141">
        <v>0</v>
      </c>
      <c r="BN16" s="141"/>
      <c r="BO16" s="141">
        <f t="shared" si="28"/>
        <v>123388</v>
      </c>
      <c r="BP16" s="141">
        <f t="shared" si="29"/>
        <v>42472</v>
      </c>
      <c r="BQ16" s="141">
        <v>15904</v>
      </c>
      <c r="BR16" s="141">
        <v>0</v>
      </c>
      <c r="BS16" s="141">
        <v>26568</v>
      </c>
      <c r="BT16" s="141">
        <v>0</v>
      </c>
      <c r="BU16" s="141">
        <f t="shared" si="30"/>
        <v>71241</v>
      </c>
      <c r="BV16" s="141">
        <v>0</v>
      </c>
      <c r="BW16" s="141">
        <v>71241</v>
      </c>
      <c r="BX16" s="141">
        <v>0</v>
      </c>
      <c r="BY16" s="141">
        <v>0</v>
      </c>
      <c r="BZ16" s="141">
        <f t="shared" si="31"/>
        <v>9675</v>
      </c>
      <c r="CA16" s="141">
        <v>0</v>
      </c>
      <c r="CB16" s="141">
        <v>4361</v>
      </c>
      <c r="CC16" s="141">
        <v>4095</v>
      </c>
      <c r="CD16" s="141">
        <v>1219</v>
      </c>
      <c r="CE16" s="141"/>
      <c r="CF16" s="141">
        <v>0</v>
      </c>
      <c r="CG16" s="141">
        <v>687</v>
      </c>
      <c r="CH16" s="141">
        <f t="shared" si="32"/>
        <v>177276</v>
      </c>
      <c r="CI16" s="141">
        <f t="shared" si="33"/>
        <v>53201</v>
      </c>
      <c r="CJ16" s="141">
        <f t="shared" si="34"/>
        <v>53201</v>
      </c>
      <c r="CK16" s="141">
        <f t="shared" si="35"/>
        <v>0</v>
      </c>
      <c r="CL16" s="141">
        <f t="shared" si="36"/>
        <v>53201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566652</v>
      </c>
      <c r="CR16" s="141">
        <f t="shared" si="42"/>
        <v>155763</v>
      </c>
      <c r="CS16" s="141">
        <f t="shared" si="43"/>
        <v>31808</v>
      </c>
      <c r="CT16" s="141">
        <f t="shared" si="44"/>
        <v>0</v>
      </c>
      <c r="CU16" s="141">
        <f t="shared" si="45"/>
        <v>123955</v>
      </c>
      <c r="CV16" s="141">
        <f t="shared" si="46"/>
        <v>0</v>
      </c>
      <c r="CW16" s="141">
        <f t="shared" si="47"/>
        <v>302783</v>
      </c>
      <c r="CX16" s="141">
        <f t="shared" si="48"/>
        <v>0</v>
      </c>
      <c r="CY16" s="141">
        <f t="shared" si="49"/>
        <v>283829</v>
      </c>
      <c r="CZ16" s="141">
        <f t="shared" si="50"/>
        <v>18954</v>
      </c>
      <c r="DA16" s="141">
        <f t="shared" si="51"/>
        <v>0</v>
      </c>
      <c r="DB16" s="141">
        <f t="shared" si="52"/>
        <v>108106</v>
      </c>
      <c r="DC16" s="141">
        <f t="shared" si="53"/>
        <v>12726</v>
      </c>
      <c r="DD16" s="141">
        <f t="shared" si="54"/>
        <v>80475</v>
      </c>
      <c r="DE16" s="141">
        <f t="shared" si="55"/>
        <v>8403</v>
      </c>
      <c r="DF16" s="141">
        <f t="shared" si="56"/>
        <v>6502</v>
      </c>
      <c r="DG16" s="141">
        <f t="shared" si="57"/>
        <v>0</v>
      </c>
      <c r="DH16" s="141">
        <f t="shared" si="58"/>
        <v>0</v>
      </c>
      <c r="DI16" s="141">
        <f t="shared" si="59"/>
        <v>2239</v>
      </c>
      <c r="DJ16" s="141">
        <f t="shared" si="60"/>
        <v>622092</v>
      </c>
    </row>
    <row r="17" spans="1:114" ht="12" customHeight="1">
      <c r="A17" s="142" t="s">
        <v>86</v>
      </c>
      <c r="B17" s="140" t="s">
        <v>425</v>
      </c>
      <c r="C17" s="142" t="s">
        <v>445</v>
      </c>
      <c r="D17" s="141">
        <f t="shared" si="6"/>
        <v>145749</v>
      </c>
      <c r="E17" s="141">
        <f t="shared" si="7"/>
        <v>145749</v>
      </c>
      <c r="F17" s="141">
        <v>0</v>
      </c>
      <c r="G17" s="141">
        <v>0</v>
      </c>
      <c r="H17" s="141">
        <v>0</v>
      </c>
      <c r="I17" s="141">
        <v>64373</v>
      </c>
      <c r="J17" s="141">
        <v>494606</v>
      </c>
      <c r="K17" s="141">
        <v>81376</v>
      </c>
      <c r="L17" s="141">
        <v>0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145749</v>
      </c>
      <c r="W17" s="141">
        <f t="shared" si="11"/>
        <v>145749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64373</v>
      </c>
      <c r="AB17" s="141">
        <f t="shared" si="16"/>
        <v>494606</v>
      </c>
      <c r="AC17" s="141">
        <f t="shared" si="17"/>
        <v>81376</v>
      </c>
      <c r="AD17" s="141">
        <f t="shared" si="18"/>
        <v>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640355</v>
      </c>
      <c r="AN17" s="141">
        <f t="shared" si="22"/>
        <v>120244</v>
      </c>
      <c r="AO17" s="141">
        <v>47052</v>
      </c>
      <c r="AP17" s="141">
        <v>0</v>
      </c>
      <c r="AQ17" s="141">
        <v>73192</v>
      </c>
      <c r="AR17" s="141">
        <v>0</v>
      </c>
      <c r="AS17" s="141">
        <f t="shared" si="23"/>
        <v>287333</v>
      </c>
      <c r="AT17" s="141">
        <v>1033</v>
      </c>
      <c r="AU17" s="141">
        <v>285971</v>
      </c>
      <c r="AV17" s="141">
        <v>329</v>
      </c>
      <c r="AW17" s="141">
        <v>5724</v>
      </c>
      <c r="AX17" s="141">
        <f t="shared" si="24"/>
        <v>227054</v>
      </c>
      <c r="AY17" s="141">
        <v>111877</v>
      </c>
      <c r="AZ17" s="141">
        <v>43951</v>
      </c>
      <c r="BA17" s="141">
        <v>71226</v>
      </c>
      <c r="BB17" s="141">
        <v>0</v>
      </c>
      <c r="BC17" s="141"/>
      <c r="BD17" s="141">
        <v>0</v>
      </c>
      <c r="BE17" s="141">
        <v>0</v>
      </c>
      <c r="BF17" s="141">
        <f t="shared" si="25"/>
        <v>640355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640355</v>
      </c>
      <c r="CR17" s="141">
        <f t="shared" si="42"/>
        <v>120244</v>
      </c>
      <c r="CS17" s="141">
        <f t="shared" si="43"/>
        <v>47052</v>
      </c>
      <c r="CT17" s="141">
        <f t="shared" si="44"/>
        <v>0</v>
      </c>
      <c r="CU17" s="141">
        <f t="shared" si="45"/>
        <v>73192</v>
      </c>
      <c r="CV17" s="141">
        <f t="shared" si="46"/>
        <v>0</v>
      </c>
      <c r="CW17" s="141">
        <f t="shared" si="47"/>
        <v>287333</v>
      </c>
      <c r="CX17" s="141">
        <f t="shared" si="48"/>
        <v>1033</v>
      </c>
      <c r="CY17" s="141">
        <f t="shared" si="49"/>
        <v>285971</v>
      </c>
      <c r="CZ17" s="141">
        <f t="shared" si="50"/>
        <v>329</v>
      </c>
      <c r="DA17" s="141">
        <f t="shared" si="51"/>
        <v>5724</v>
      </c>
      <c r="DB17" s="141">
        <f t="shared" si="52"/>
        <v>227054</v>
      </c>
      <c r="DC17" s="141">
        <f t="shared" si="53"/>
        <v>111877</v>
      </c>
      <c r="DD17" s="141">
        <f t="shared" si="54"/>
        <v>43951</v>
      </c>
      <c r="DE17" s="141">
        <f t="shared" si="55"/>
        <v>71226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0</v>
      </c>
      <c r="DJ17" s="141">
        <f t="shared" si="60"/>
        <v>640355</v>
      </c>
    </row>
    <row r="18" spans="1:114" ht="12" customHeight="1">
      <c r="A18" s="142" t="s">
        <v>86</v>
      </c>
      <c r="B18" s="140" t="s">
        <v>426</v>
      </c>
      <c r="C18" s="142" t="s">
        <v>446</v>
      </c>
      <c r="D18" s="141">
        <f t="shared" si="6"/>
        <v>0</v>
      </c>
      <c r="E18" s="141">
        <f t="shared" si="7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f t="shared" si="8"/>
        <v>88346</v>
      </c>
      <c r="N18" s="141">
        <f t="shared" si="9"/>
        <v>8133</v>
      </c>
      <c r="O18" s="141">
        <v>0</v>
      </c>
      <c r="P18" s="141">
        <v>0</v>
      </c>
      <c r="Q18" s="141">
        <v>0</v>
      </c>
      <c r="R18" s="141">
        <v>8133</v>
      </c>
      <c r="S18" s="141">
        <v>287999</v>
      </c>
      <c r="T18" s="141">
        <v>0</v>
      </c>
      <c r="U18" s="141">
        <v>80213</v>
      </c>
      <c r="V18" s="141">
        <f t="shared" si="10"/>
        <v>88346</v>
      </c>
      <c r="W18" s="141">
        <f t="shared" si="11"/>
        <v>8133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8133</v>
      </c>
      <c r="AB18" s="141">
        <f t="shared" si="16"/>
        <v>287999</v>
      </c>
      <c r="AC18" s="141">
        <f t="shared" si="17"/>
        <v>0</v>
      </c>
      <c r="AD18" s="141">
        <f t="shared" si="18"/>
        <v>80213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0</v>
      </c>
      <c r="AN18" s="141">
        <f t="shared" si="22"/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0</v>
      </c>
      <c r="AY18" s="141">
        <v>0</v>
      </c>
      <c r="AZ18" s="141">
        <v>0</v>
      </c>
      <c r="BA18" s="141">
        <v>0</v>
      </c>
      <c r="BB18" s="141">
        <v>0</v>
      </c>
      <c r="BC18" s="141"/>
      <c r="BD18" s="141">
        <v>0</v>
      </c>
      <c r="BE18" s="141">
        <v>0</v>
      </c>
      <c r="BF18" s="141">
        <f t="shared" si="25"/>
        <v>0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376345</v>
      </c>
      <c r="BP18" s="141">
        <f t="shared" si="29"/>
        <v>56392</v>
      </c>
      <c r="BQ18" s="141">
        <v>56392</v>
      </c>
      <c r="BR18" s="141">
        <v>0</v>
      </c>
      <c r="BS18" s="141">
        <v>0</v>
      </c>
      <c r="BT18" s="141">
        <v>0</v>
      </c>
      <c r="BU18" s="141">
        <f t="shared" si="30"/>
        <v>235986</v>
      </c>
      <c r="BV18" s="141">
        <v>0</v>
      </c>
      <c r="BW18" s="141">
        <v>235986</v>
      </c>
      <c r="BX18" s="141">
        <v>0</v>
      </c>
      <c r="BY18" s="141">
        <v>0</v>
      </c>
      <c r="BZ18" s="141">
        <f t="shared" si="31"/>
        <v>83967</v>
      </c>
      <c r="CA18" s="141">
        <v>0</v>
      </c>
      <c r="CB18" s="141">
        <v>83967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376345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376345</v>
      </c>
      <c r="CR18" s="141">
        <f t="shared" si="42"/>
        <v>56392</v>
      </c>
      <c r="CS18" s="141">
        <f t="shared" si="43"/>
        <v>56392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235986</v>
      </c>
      <c r="CX18" s="141">
        <f t="shared" si="48"/>
        <v>0</v>
      </c>
      <c r="CY18" s="141">
        <f t="shared" si="49"/>
        <v>235986</v>
      </c>
      <c r="CZ18" s="141">
        <f t="shared" si="50"/>
        <v>0</v>
      </c>
      <c r="DA18" s="141">
        <f t="shared" si="51"/>
        <v>0</v>
      </c>
      <c r="DB18" s="141">
        <f t="shared" si="52"/>
        <v>83967</v>
      </c>
      <c r="DC18" s="141">
        <f t="shared" si="53"/>
        <v>0</v>
      </c>
      <c r="DD18" s="141">
        <f t="shared" si="54"/>
        <v>83967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0</v>
      </c>
      <c r="DJ18" s="141">
        <f t="shared" si="60"/>
        <v>376345</v>
      </c>
    </row>
    <row r="19" spans="1:114" ht="12" customHeight="1">
      <c r="A19" s="142" t="s">
        <v>86</v>
      </c>
      <c r="B19" s="140" t="s">
        <v>427</v>
      </c>
      <c r="C19" s="142" t="s">
        <v>447</v>
      </c>
      <c r="D19" s="141">
        <f t="shared" si="6"/>
        <v>201175</v>
      </c>
      <c r="E19" s="141">
        <f t="shared" si="7"/>
        <v>154081</v>
      </c>
      <c r="F19" s="141">
        <v>0</v>
      </c>
      <c r="G19" s="141">
        <v>0</v>
      </c>
      <c r="H19" s="141">
        <v>0</v>
      </c>
      <c r="I19" s="141">
        <v>105096</v>
      </c>
      <c r="J19" s="141">
        <v>671229</v>
      </c>
      <c r="K19" s="141">
        <v>48985</v>
      </c>
      <c r="L19" s="141">
        <v>47094</v>
      </c>
      <c r="M19" s="141">
        <f t="shared" si="8"/>
        <v>0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f t="shared" si="10"/>
        <v>201175</v>
      </c>
      <c r="W19" s="141">
        <f t="shared" si="11"/>
        <v>154081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105096</v>
      </c>
      <c r="AB19" s="141">
        <f t="shared" si="16"/>
        <v>671229</v>
      </c>
      <c r="AC19" s="141">
        <f t="shared" si="17"/>
        <v>48985</v>
      </c>
      <c r="AD19" s="141">
        <f t="shared" si="18"/>
        <v>47094</v>
      </c>
      <c r="AE19" s="141">
        <f t="shared" si="19"/>
        <v>42620</v>
      </c>
      <c r="AF19" s="141">
        <f t="shared" si="20"/>
        <v>42620</v>
      </c>
      <c r="AG19" s="141">
        <v>0</v>
      </c>
      <c r="AH19" s="141">
        <v>42620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327187</v>
      </c>
      <c r="AN19" s="141">
        <f t="shared" si="22"/>
        <v>126952</v>
      </c>
      <c r="AO19" s="141">
        <v>55040</v>
      </c>
      <c r="AP19" s="141">
        <v>0</v>
      </c>
      <c r="AQ19" s="141">
        <v>59591</v>
      </c>
      <c r="AR19" s="141">
        <v>12321</v>
      </c>
      <c r="AS19" s="141">
        <f t="shared" si="23"/>
        <v>122882</v>
      </c>
      <c r="AT19" s="141">
        <v>0</v>
      </c>
      <c r="AU19" s="141">
        <v>110769</v>
      </c>
      <c r="AV19" s="141">
        <v>12113</v>
      </c>
      <c r="AW19" s="141">
        <v>0</v>
      </c>
      <c r="AX19" s="141">
        <f t="shared" si="24"/>
        <v>77353</v>
      </c>
      <c r="AY19" s="141">
        <v>0</v>
      </c>
      <c r="AZ19" s="141">
        <v>73329</v>
      </c>
      <c r="BA19" s="141">
        <v>4024</v>
      </c>
      <c r="BB19" s="141">
        <v>0</v>
      </c>
      <c r="BC19" s="141"/>
      <c r="BD19" s="141">
        <v>0</v>
      </c>
      <c r="BE19" s="141">
        <v>502597</v>
      </c>
      <c r="BF19" s="141">
        <f t="shared" si="25"/>
        <v>872404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/>
      <c r="CF19" s="141">
        <v>0</v>
      </c>
      <c r="CG19" s="141">
        <v>0</v>
      </c>
      <c r="CH19" s="141">
        <f t="shared" si="32"/>
        <v>0</v>
      </c>
      <c r="CI19" s="141">
        <f t="shared" si="33"/>
        <v>42620</v>
      </c>
      <c r="CJ19" s="141">
        <f t="shared" si="34"/>
        <v>42620</v>
      </c>
      <c r="CK19" s="141">
        <f t="shared" si="35"/>
        <v>0</v>
      </c>
      <c r="CL19" s="141">
        <f t="shared" si="36"/>
        <v>42620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327187</v>
      </c>
      <c r="CR19" s="141">
        <f t="shared" si="42"/>
        <v>126952</v>
      </c>
      <c r="CS19" s="141">
        <f t="shared" si="43"/>
        <v>55040</v>
      </c>
      <c r="CT19" s="141">
        <f t="shared" si="44"/>
        <v>0</v>
      </c>
      <c r="CU19" s="141">
        <f t="shared" si="45"/>
        <v>59591</v>
      </c>
      <c r="CV19" s="141">
        <f t="shared" si="46"/>
        <v>12321</v>
      </c>
      <c r="CW19" s="141">
        <f t="shared" si="47"/>
        <v>122882</v>
      </c>
      <c r="CX19" s="141">
        <f t="shared" si="48"/>
        <v>0</v>
      </c>
      <c r="CY19" s="141">
        <f t="shared" si="49"/>
        <v>110769</v>
      </c>
      <c r="CZ19" s="141">
        <f t="shared" si="50"/>
        <v>12113</v>
      </c>
      <c r="DA19" s="141">
        <f t="shared" si="51"/>
        <v>0</v>
      </c>
      <c r="DB19" s="141">
        <f t="shared" si="52"/>
        <v>77353</v>
      </c>
      <c r="DC19" s="141">
        <f t="shared" si="53"/>
        <v>0</v>
      </c>
      <c r="DD19" s="141">
        <f t="shared" si="54"/>
        <v>73329</v>
      </c>
      <c r="DE19" s="141">
        <f t="shared" si="55"/>
        <v>4024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502597</v>
      </c>
      <c r="DJ19" s="141">
        <f t="shared" si="60"/>
        <v>872404</v>
      </c>
    </row>
    <row r="20" spans="1:114" ht="12" customHeight="1">
      <c r="A20" s="142" t="s">
        <v>86</v>
      </c>
      <c r="B20" s="140" t="s">
        <v>428</v>
      </c>
      <c r="C20" s="142" t="s">
        <v>448</v>
      </c>
      <c r="D20" s="141">
        <f t="shared" si="6"/>
        <v>274760</v>
      </c>
      <c r="E20" s="141">
        <f t="shared" si="7"/>
        <v>274760</v>
      </c>
      <c r="F20" s="141">
        <v>0</v>
      </c>
      <c r="G20" s="141">
        <v>0</v>
      </c>
      <c r="H20" s="141">
        <v>0</v>
      </c>
      <c r="I20" s="141">
        <v>274760</v>
      </c>
      <c r="J20" s="141">
        <v>1915072</v>
      </c>
      <c r="K20" s="141">
        <v>0</v>
      </c>
      <c r="L20" s="141">
        <v>0</v>
      </c>
      <c r="M20" s="141">
        <f t="shared" si="8"/>
        <v>13963</v>
      </c>
      <c r="N20" s="141">
        <f t="shared" si="9"/>
        <v>13963</v>
      </c>
      <c r="O20" s="141">
        <v>0</v>
      </c>
      <c r="P20" s="141">
        <v>0</v>
      </c>
      <c r="Q20" s="141">
        <v>0</v>
      </c>
      <c r="R20" s="141">
        <v>13963</v>
      </c>
      <c r="S20" s="141">
        <v>257055</v>
      </c>
      <c r="T20" s="141">
        <v>0</v>
      </c>
      <c r="U20" s="141">
        <v>0</v>
      </c>
      <c r="V20" s="141">
        <f t="shared" si="10"/>
        <v>288723</v>
      </c>
      <c r="W20" s="141">
        <f t="shared" si="11"/>
        <v>288723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288723</v>
      </c>
      <c r="AB20" s="141">
        <f t="shared" si="16"/>
        <v>2172127</v>
      </c>
      <c r="AC20" s="141">
        <f t="shared" si="17"/>
        <v>0</v>
      </c>
      <c r="AD20" s="141">
        <f t="shared" si="18"/>
        <v>0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/>
      <c r="AM20" s="141">
        <f t="shared" si="21"/>
        <v>957630</v>
      </c>
      <c r="AN20" s="141">
        <f t="shared" si="22"/>
        <v>50309</v>
      </c>
      <c r="AO20" s="141">
        <v>50309</v>
      </c>
      <c r="AP20" s="141">
        <v>0</v>
      </c>
      <c r="AQ20" s="141">
        <v>0</v>
      </c>
      <c r="AR20" s="141">
        <v>0</v>
      </c>
      <c r="AS20" s="141">
        <f t="shared" si="23"/>
        <v>182391</v>
      </c>
      <c r="AT20" s="141">
        <v>0</v>
      </c>
      <c r="AU20" s="141">
        <v>182391</v>
      </c>
      <c r="AV20" s="141">
        <v>0</v>
      </c>
      <c r="AW20" s="141">
        <v>0</v>
      </c>
      <c r="AX20" s="141">
        <f t="shared" si="24"/>
        <v>724930</v>
      </c>
      <c r="AY20" s="141">
        <v>0</v>
      </c>
      <c r="AZ20" s="141">
        <v>497116</v>
      </c>
      <c r="BA20" s="141">
        <v>227814</v>
      </c>
      <c r="BB20" s="141">
        <v>0</v>
      </c>
      <c r="BC20" s="141"/>
      <c r="BD20" s="141">
        <v>0</v>
      </c>
      <c r="BE20" s="141">
        <v>1232202</v>
      </c>
      <c r="BF20" s="141">
        <f t="shared" si="25"/>
        <v>2189832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122873</v>
      </c>
      <c r="BP20" s="141">
        <f t="shared" si="29"/>
        <v>40963</v>
      </c>
      <c r="BQ20" s="141">
        <v>23677</v>
      </c>
      <c r="BR20" s="141">
        <v>0</v>
      </c>
      <c r="BS20" s="141">
        <v>17286</v>
      </c>
      <c r="BT20" s="141">
        <v>0</v>
      </c>
      <c r="BU20" s="141">
        <f t="shared" si="30"/>
        <v>79503</v>
      </c>
      <c r="BV20" s="141">
        <v>0</v>
      </c>
      <c r="BW20" s="141">
        <v>79503</v>
      </c>
      <c r="BX20" s="141">
        <v>0</v>
      </c>
      <c r="BY20" s="141">
        <v>0</v>
      </c>
      <c r="BZ20" s="141">
        <f t="shared" si="31"/>
        <v>2407</v>
      </c>
      <c r="CA20" s="141">
        <v>0</v>
      </c>
      <c r="CB20" s="141">
        <v>2407</v>
      </c>
      <c r="CC20" s="141">
        <v>0</v>
      </c>
      <c r="CD20" s="141">
        <v>0</v>
      </c>
      <c r="CE20" s="141"/>
      <c r="CF20" s="141">
        <v>0</v>
      </c>
      <c r="CG20" s="141">
        <v>148145</v>
      </c>
      <c r="CH20" s="141">
        <f t="shared" si="32"/>
        <v>271018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1080503</v>
      </c>
      <c r="CR20" s="141">
        <f t="shared" si="42"/>
        <v>91272</v>
      </c>
      <c r="CS20" s="141">
        <f t="shared" si="43"/>
        <v>73986</v>
      </c>
      <c r="CT20" s="141">
        <f t="shared" si="44"/>
        <v>0</v>
      </c>
      <c r="CU20" s="141">
        <f t="shared" si="45"/>
        <v>17286</v>
      </c>
      <c r="CV20" s="141">
        <f t="shared" si="46"/>
        <v>0</v>
      </c>
      <c r="CW20" s="141">
        <f t="shared" si="47"/>
        <v>261894</v>
      </c>
      <c r="CX20" s="141">
        <f t="shared" si="48"/>
        <v>0</v>
      </c>
      <c r="CY20" s="141">
        <f t="shared" si="49"/>
        <v>261894</v>
      </c>
      <c r="CZ20" s="141">
        <f t="shared" si="50"/>
        <v>0</v>
      </c>
      <c r="DA20" s="141">
        <f t="shared" si="51"/>
        <v>0</v>
      </c>
      <c r="DB20" s="141">
        <f t="shared" si="52"/>
        <v>727337</v>
      </c>
      <c r="DC20" s="141">
        <f t="shared" si="53"/>
        <v>0</v>
      </c>
      <c r="DD20" s="141">
        <f t="shared" si="54"/>
        <v>499523</v>
      </c>
      <c r="DE20" s="141">
        <f t="shared" si="55"/>
        <v>227814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1380347</v>
      </c>
      <c r="DJ20" s="141">
        <f t="shared" si="60"/>
        <v>2460850</v>
      </c>
    </row>
    <row r="21" spans="1:114" ht="12" customHeight="1">
      <c r="A21" s="142" t="s">
        <v>86</v>
      </c>
      <c r="B21" s="140" t="s">
        <v>429</v>
      </c>
      <c r="C21" s="142" t="s">
        <v>449</v>
      </c>
      <c r="D21" s="141">
        <f t="shared" si="6"/>
        <v>95220</v>
      </c>
      <c r="E21" s="141">
        <f t="shared" si="7"/>
        <v>69045</v>
      </c>
      <c r="F21" s="141">
        <v>0</v>
      </c>
      <c r="G21" s="141">
        <v>0</v>
      </c>
      <c r="H21" s="141">
        <v>0</v>
      </c>
      <c r="I21" s="141">
        <v>69045</v>
      </c>
      <c r="J21" s="141">
        <v>465394</v>
      </c>
      <c r="K21" s="141">
        <v>0</v>
      </c>
      <c r="L21" s="141">
        <v>26175</v>
      </c>
      <c r="M21" s="141">
        <f t="shared" si="8"/>
        <v>0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f t="shared" si="10"/>
        <v>95220</v>
      </c>
      <c r="W21" s="141">
        <f t="shared" si="11"/>
        <v>69045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69045</v>
      </c>
      <c r="AB21" s="141">
        <f t="shared" si="16"/>
        <v>465394</v>
      </c>
      <c r="AC21" s="141">
        <f t="shared" si="17"/>
        <v>0</v>
      </c>
      <c r="AD21" s="141">
        <f t="shared" si="18"/>
        <v>26175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/>
      <c r="AM21" s="141">
        <f t="shared" si="21"/>
        <v>560614</v>
      </c>
      <c r="AN21" s="141">
        <f t="shared" si="22"/>
        <v>119845</v>
      </c>
      <c r="AO21" s="141">
        <v>119845</v>
      </c>
      <c r="AP21" s="141">
        <v>0</v>
      </c>
      <c r="AQ21" s="141">
        <v>0</v>
      </c>
      <c r="AR21" s="141">
        <v>0</v>
      </c>
      <c r="AS21" s="141">
        <f t="shared" si="23"/>
        <v>220324</v>
      </c>
      <c r="AT21" s="141">
        <v>107</v>
      </c>
      <c r="AU21" s="141">
        <v>220217</v>
      </c>
      <c r="AV21" s="141">
        <v>0</v>
      </c>
      <c r="AW21" s="141">
        <v>0</v>
      </c>
      <c r="AX21" s="141">
        <f t="shared" si="24"/>
        <v>220445</v>
      </c>
      <c r="AY21" s="141">
        <v>121104</v>
      </c>
      <c r="AZ21" s="141">
        <v>48297</v>
      </c>
      <c r="BA21" s="141">
        <v>51044</v>
      </c>
      <c r="BB21" s="141">
        <v>0</v>
      </c>
      <c r="BC21" s="141"/>
      <c r="BD21" s="141">
        <v>0</v>
      </c>
      <c r="BE21" s="141">
        <v>0</v>
      </c>
      <c r="BF21" s="141">
        <f t="shared" si="25"/>
        <v>560614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/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/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560614</v>
      </c>
      <c r="CR21" s="141">
        <f t="shared" si="42"/>
        <v>119845</v>
      </c>
      <c r="CS21" s="141">
        <f t="shared" si="43"/>
        <v>119845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220324</v>
      </c>
      <c r="CX21" s="141">
        <f t="shared" si="48"/>
        <v>107</v>
      </c>
      <c r="CY21" s="141">
        <f t="shared" si="49"/>
        <v>220217</v>
      </c>
      <c r="CZ21" s="141">
        <f t="shared" si="50"/>
        <v>0</v>
      </c>
      <c r="DA21" s="141">
        <f t="shared" si="51"/>
        <v>0</v>
      </c>
      <c r="DB21" s="141">
        <f t="shared" si="52"/>
        <v>220445</v>
      </c>
      <c r="DC21" s="141">
        <f t="shared" si="53"/>
        <v>121104</v>
      </c>
      <c r="DD21" s="141">
        <f t="shared" si="54"/>
        <v>48297</v>
      </c>
      <c r="DE21" s="141">
        <f t="shared" si="55"/>
        <v>51044</v>
      </c>
      <c r="DF21" s="141">
        <f t="shared" si="56"/>
        <v>0</v>
      </c>
      <c r="DG21" s="141">
        <f t="shared" si="57"/>
        <v>0</v>
      </c>
      <c r="DH21" s="141">
        <f t="shared" si="58"/>
        <v>0</v>
      </c>
      <c r="DI21" s="141">
        <f t="shared" si="59"/>
        <v>0</v>
      </c>
      <c r="DJ21" s="141">
        <f t="shared" si="60"/>
        <v>560614</v>
      </c>
    </row>
    <row r="22" spans="1:114" ht="12" customHeight="1">
      <c r="A22" s="142" t="s">
        <v>86</v>
      </c>
      <c r="B22" s="140" t="s">
        <v>430</v>
      </c>
      <c r="C22" s="142" t="s">
        <v>450</v>
      </c>
      <c r="D22" s="141">
        <f t="shared" si="6"/>
        <v>436903</v>
      </c>
      <c r="E22" s="141">
        <f t="shared" si="7"/>
        <v>390972</v>
      </c>
      <c r="F22" s="141">
        <v>0</v>
      </c>
      <c r="G22" s="141">
        <v>0</v>
      </c>
      <c r="H22" s="141">
        <v>19200</v>
      </c>
      <c r="I22" s="141">
        <v>245522</v>
      </c>
      <c r="J22" s="141">
        <v>1766109</v>
      </c>
      <c r="K22" s="141">
        <v>126250</v>
      </c>
      <c r="L22" s="141">
        <v>45931</v>
      </c>
      <c r="M22" s="141">
        <f t="shared" si="8"/>
        <v>0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f t="shared" si="10"/>
        <v>436903</v>
      </c>
      <c r="W22" s="141">
        <f t="shared" si="11"/>
        <v>390972</v>
      </c>
      <c r="X22" s="141">
        <f t="shared" si="12"/>
        <v>0</v>
      </c>
      <c r="Y22" s="141">
        <f t="shared" si="13"/>
        <v>0</v>
      </c>
      <c r="Z22" s="141">
        <f t="shared" si="14"/>
        <v>19200</v>
      </c>
      <c r="AA22" s="141">
        <f t="shared" si="15"/>
        <v>245522</v>
      </c>
      <c r="AB22" s="141">
        <f t="shared" si="16"/>
        <v>1766109</v>
      </c>
      <c r="AC22" s="141">
        <f t="shared" si="17"/>
        <v>126250</v>
      </c>
      <c r="AD22" s="141">
        <f t="shared" si="18"/>
        <v>45931</v>
      </c>
      <c r="AE22" s="141">
        <f t="shared" si="19"/>
        <v>51598</v>
      </c>
      <c r="AF22" s="141">
        <f t="shared" si="20"/>
        <v>36097</v>
      </c>
      <c r="AG22" s="141">
        <v>0</v>
      </c>
      <c r="AH22" s="141">
        <v>34747</v>
      </c>
      <c r="AI22" s="141">
        <v>0</v>
      </c>
      <c r="AJ22" s="141">
        <v>1350</v>
      </c>
      <c r="AK22" s="141">
        <v>15501</v>
      </c>
      <c r="AL22" s="141"/>
      <c r="AM22" s="141">
        <f t="shared" si="21"/>
        <v>2145605</v>
      </c>
      <c r="AN22" s="141">
        <f t="shared" si="22"/>
        <v>119712</v>
      </c>
      <c r="AO22" s="141">
        <v>119712</v>
      </c>
      <c r="AP22" s="141">
        <v>0</v>
      </c>
      <c r="AQ22" s="141">
        <v>0</v>
      </c>
      <c r="AR22" s="141">
        <v>0</v>
      </c>
      <c r="AS22" s="141">
        <f t="shared" si="23"/>
        <v>297499</v>
      </c>
      <c r="AT22" s="141">
        <v>0</v>
      </c>
      <c r="AU22" s="141">
        <v>297499</v>
      </c>
      <c r="AV22" s="141">
        <v>0</v>
      </c>
      <c r="AW22" s="141">
        <v>0</v>
      </c>
      <c r="AX22" s="141">
        <f t="shared" si="24"/>
        <v>1728394</v>
      </c>
      <c r="AY22" s="141">
        <v>0</v>
      </c>
      <c r="AZ22" s="141">
        <v>1375050</v>
      </c>
      <c r="BA22" s="141">
        <v>332915</v>
      </c>
      <c r="BB22" s="141">
        <v>20429</v>
      </c>
      <c r="BC22" s="141"/>
      <c r="BD22" s="141">
        <v>0</v>
      </c>
      <c r="BE22" s="141">
        <v>5809</v>
      </c>
      <c r="BF22" s="141">
        <f t="shared" si="25"/>
        <v>2203012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/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/>
      <c r="CF22" s="141">
        <v>0</v>
      </c>
      <c r="CG22" s="141">
        <v>0</v>
      </c>
      <c r="CH22" s="141">
        <f t="shared" si="32"/>
        <v>0</v>
      </c>
      <c r="CI22" s="141">
        <f t="shared" si="33"/>
        <v>51598</v>
      </c>
      <c r="CJ22" s="141">
        <f t="shared" si="34"/>
        <v>36097</v>
      </c>
      <c r="CK22" s="141">
        <f t="shared" si="35"/>
        <v>0</v>
      </c>
      <c r="CL22" s="141">
        <f t="shared" si="36"/>
        <v>34747</v>
      </c>
      <c r="CM22" s="141">
        <f t="shared" si="37"/>
        <v>0</v>
      </c>
      <c r="CN22" s="141">
        <f t="shared" si="38"/>
        <v>1350</v>
      </c>
      <c r="CO22" s="141">
        <f t="shared" si="39"/>
        <v>15501</v>
      </c>
      <c r="CP22" s="141">
        <f t="shared" si="40"/>
        <v>0</v>
      </c>
      <c r="CQ22" s="141">
        <f t="shared" si="41"/>
        <v>2145605</v>
      </c>
      <c r="CR22" s="141">
        <f t="shared" si="42"/>
        <v>119712</v>
      </c>
      <c r="CS22" s="141">
        <f t="shared" si="43"/>
        <v>119712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297499</v>
      </c>
      <c r="CX22" s="141">
        <f t="shared" si="48"/>
        <v>0</v>
      </c>
      <c r="CY22" s="141">
        <f t="shared" si="49"/>
        <v>297499</v>
      </c>
      <c r="CZ22" s="141">
        <f t="shared" si="50"/>
        <v>0</v>
      </c>
      <c r="DA22" s="141">
        <f t="shared" si="51"/>
        <v>0</v>
      </c>
      <c r="DB22" s="141">
        <f t="shared" si="52"/>
        <v>1728394</v>
      </c>
      <c r="DC22" s="141">
        <f t="shared" si="53"/>
        <v>0</v>
      </c>
      <c r="DD22" s="141">
        <f t="shared" si="54"/>
        <v>1375050</v>
      </c>
      <c r="DE22" s="141">
        <f t="shared" si="55"/>
        <v>332915</v>
      </c>
      <c r="DF22" s="141">
        <f t="shared" si="56"/>
        <v>20429</v>
      </c>
      <c r="DG22" s="141">
        <f t="shared" si="57"/>
        <v>0</v>
      </c>
      <c r="DH22" s="141">
        <f t="shared" si="58"/>
        <v>0</v>
      </c>
      <c r="DI22" s="141">
        <f t="shared" si="59"/>
        <v>5809</v>
      </c>
      <c r="DJ22" s="141">
        <f t="shared" si="60"/>
        <v>2203012</v>
      </c>
    </row>
    <row r="23" spans="1:114" ht="12" customHeight="1">
      <c r="A23" s="142" t="s">
        <v>86</v>
      </c>
      <c r="B23" s="140" t="s">
        <v>431</v>
      </c>
      <c r="C23" s="142" t="s">
        <v>451</v>
      </c>
      <c r="D23" s="141">
        <f t="shared" si="6"/>
        <v>221053</v>
      </c>
      <c r="E23" s="141">
        <f t="shared" si="7"/>
        <v>168962</v>
      </c>
      <c r="F23" s="141">
        <v>0</v>
      </c>
      <c r="G23" s="141">
        <v>0</v>
      </c>
      <c r="H23" s="141">
        <v>0</v>
      </c>
      <c r="I23" s="141">
        <v>168962</v>
      </c>
      <c r="J23" s="141">
        <v>290500</v>
      </c>
      <c r="K23" s="141">
        <v>0</v>
      </c>
      <c r="L23" s="141">
        <v>52091</v>
      </c>
      <c r="M23" s="141">
        <f t="shared" si="8"/>
        <v>0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f t="shared" si="10"/>
        <v>221053</v>
      </c>
      <c r="W23" s="141">
        <f t="shared" si="11"/>
        <v>168962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168962</v>
      </c>
      <c r="AB23" s="141">
        <f t="shared" si="16"/>
        <v>290500</v>
      </c>
      <c r="AC23" s="141">
        <f t="shared" si="17"/>
        <v>0</v>
      </c>
      <c r="AD23" s="141">
        <f t="shared" si="18"/>
        <v>52091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/>
      <c r="AM23" s="141">
        <f t="shared" si="21"/>
        <v>511553</v>
      </c>
      <c r="AN23" s="141">
        <f t="shared" si="22"/>
        <v>73334</v>
      </c>
      <c r="AO23" s="141">
        <v>73334</v>
      </c>
      <c r="AP23" s="141">
        <v>0</v>
      </c>
      <c r="AQ23" s="141">
        <v>0</v>
      </c>
      <c r="AR23" s="141">
        <v>0</v>
      </c>
      <c r="AS23" s="141">
        <f t="shared" si="23"/>
        <v>127647</v>
      </c>
      <c r="AT23" s="141">
        <v>0</v>
      </c>
      <c r="AU23" s="141">
        <v>127647</v>
      </c>
      <c r="AV23" s="141">
        <v>0</v>
      </c>
      <c r="AW23" s="141">
        <v>0</v>
      </c>
      <c r="AX23" s="141">
        <f t="shared" si="24"/>
        <v>310572</v>
      </c>
      <c r="AY23" s="141">
        <v>0</v>
      </c>
      <c r="AZ23" s="141">
        <v>200236</v>
      </c>
      <c r="BA23" s="141">
        <v>110336</v>
      </c>
      <c r="BB23" s="141">
        <v>0</v>
      </c>
      <c r="BC23" s="141"/>
      <c r="BD23" s="141">
        <v>0</v>
      </c>
      <c r="BE23" s="141">
        <v>0</v>
      </c>
      <c r="BF23" s="141">
        <f t="shared" si="25"/>
        <v>511553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/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/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511553</v>
      </c>
      <c r="CR23" s="141">
        <f t="shared" si="42"/>
        <v>73334</v>
      </c>
      <c r="CS23" s="141">
        <f t="shared" si="43"/>
        <v>73334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127647</v>
      </c>
      <c r="CX23" s="141">
        <f t="shared" si="48"/>
        <v>0</v>
      </c>
      <c r="CY23" s="141">
        <f t="shared" si="49"/>
        <v>127647</v>
      </c>
      <c r="CZ23" s="141">
        <f t="shared" si="50"/>
        <v>0</v>
      </c>
      <c r="DA23" s="141">
        <f t="shared" si="51"/>
        <v>0</v>
      </c>
      <c r="DB23" s="141">
        <f t="shared" si="52"/>
        <v>310572</v>
      </c>
      <c r="DC23" s="141">
        <f t="shared" si="53"/>
        <v>0</v>
      </c>
      <c r="DD23" s="141">
        <f t="shared" si="54"/>
        <v>200236</v>
      </c>
      <c r="DE23" s="141">
        <f t="shared" si="55"/>
        <v>110336</v>
      </c>
      <c r="DF23" s="141">
        <f t="shared" si="56"/>
        <v>0</v>
      </c>
      <c r="DG23" s="141">
        <f t="shared" si="57"/>
        <v>0</v>
      </c>
      <c r="DH23" s="141">
        <f t="shared" si="58"/>
        <v>0</v>
      </c>
      <c r="DI23" s="141">
        <f t="shared" si="59"/>
        <v>0</v>
      </c>
      <c r="DJ23" s="141">
        <f t="shared" si="60"/>
        <v>511553</v>
      </c>
    </row>
    <row r="24" spans="1:114" ht="12" customHeight="1">
      <c r="A24" s="142" t="s">
        <v>86</v>
      </c>
      <c r="B24" s="140" t="s">
        <v>432</v>
      </c>
      <c r="C24" s="142" t="s">
        <v>452</v>
      </c>
      <c r="D24" s="141">
        <f t="shared" si="6"/>
        <v>182823</v>
      </c>
      <c r="E24" s="141">
        <f t="shared" si="7"/>
        <v>119550</v>
      </c>
      <c r="F24" s="141">
        <v>0</v>
      </c>
      <c r="G24" s="141">
        <v>0</v>
      </c>
      <c r="H24" s="141">
        <v>0</v>
      </c>
      <c r="I24" s="141">
        <v>119550</v>
      </c>
      <c r="J24" s="141">
        <v>333705</v>
      </c>
      <c r="K24" s="141">
        <v>0</v>
      </c>
      <c r="L24" s="141">
        <v>63273</v>
      </c>
      <c r="M24" s="141">
        <f t="shared" si="8"/>
        <v>0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f t="shared" si="10"/>
        <v>182823</v>
      </c>
      <c r="W24" s="141">
        <f t="shared" si="11"/>
        <v>119550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119550</v>
      </c>
      <c r="AB24" s="141">
        <f t="shared" si="16"/>
        <v>333705</v>
      </c>
      <c r="AC24" s="141">
        <f t="shared" si="17"/>
        <v>0</v>
      </c>
      <c r="AD24" s="141">
        <f t="shared" si="18"/>
        <v>63273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/>
      <c r="AM24" s="141">
        <f t="shared" si="21"/>
        <v>516528</v>
      </c>
      <c r="AN24" s="141">
        <f t="shared" si="22"/>
        <v>139058</v>
      </c>
      <c r="AO24" s="141">
        <v>76272</v>
      </c>
      <c r="AP24" s="141">
        <v>0</v>
      </c>
      <c r="AQ24" s="141">
        <v>62786</v>
      </c>
      <c r="AR24" s="141">
        <v>0</v>
      </c>
      <c r="AS24" s="141">
        <f t="shared" si="23"/>
        <v>284322</v>
      </c>
      <c r="AT24" s="141">
        <v>0</v>
      </c>
      <c r="AU24" s="141">
        <v>284322</v>
      </c>
      <c r="AV24" s="141">
        <v>0</v>
      </c>
      <c r="AW24" s="141">
        <v>0</v>
      </c>
      <c r="AX24" s="141">
        <f t="shared" si="24"/>
        <v>93148</v>
      </c>
      <c r="AY24" s="141">
        <v>0</v>
      </c>
      <c r="AZ24" s="141">
        <v>0</v>
      </c>
      <c r="BA24" s="141">
        <v>93148</v>
      </c>
      <c r="BB24" s="141">
        <v>0</v>
      </c>
      <c r="BC24" s="141"/>
      <c r="BD24" s="141">
        <v>0</v>
      </c>
      <c r="BE24" s="141">
        <v>0</v>
      </c>
      <c r="BF24" s="141">
        <f t="shared" si="25"/>
        <v>516528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/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/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516528</v>
      </c>
      <c r="CR24" s="141">
        <f t="shared" si="42"/>
        <v>139058</v>
      </c>
      <c r="CS24" s="141">
        <f t="shared" si="43"/>
        <v>76272</v>
      </c>
      <c r="CT24" s="141">
        <f t="shared" si="44"/>
        <v>0</v>
      </c>
      <c r="CU24" s="141">
        <f t="shared" si="45"/>
        <v>62786</v>
      </c>
      <c r="CV24" s="141">
        <f t="shared" si="46"/>
        <v>0</v>
      </c>
      <c r="CW24" s="141">
        <f t="shared" si="47"/>
        <v>284322</v>
      </c>
      <c r="CX24" s="141">
        <f t="shared" si="48"/>
        <v>0</v>
      </c>
      <c r="CY24" s="141">
        <f t="shared" si="49"/>
        <v>284322</v>
      </c>
      <c r="CZ24" s="141">
        <f t="shared" si="50"/>
        <v>0</v>
      </c>
      <c r="DA24" s="141">
        <f t="shared" si="51"/>
        <v>0</v>
      </c>
      <c r="DB24" s="141">
        <f t="shared" si="52"/>
        <v>93148</v>
      </c>
      <c r="DC24" s="141">
        <f t="shared" si="53"/>
        <v>0</v>
      </c>
      <c r="DD24" s="141">
        <f t="shared" si="54"/>
        <v>0</v>
      </c>
      <c r="DE24" s="141">
        <f t="shared" si="55"/>
        <v>93148</v>
      </c>
      <c r="DF24" s="141">
        <f t="shared" si="56"/>
        <v>0</v>
      </c>
      <c r="DG24" s="141">
        <f t="shared" si="57"/>
        <v>0</v>
      </c>
      <c r="DH24" s="141">
        <f t="shared" si="58"/>
        <v>0</v>
      </c>
      <c r="DI24" s="141">
        <f t="shared" si="59"/>
        <v>0</v>
      </c>
      <c r="DJ24" s="141">
        <f t="shared" si="60"/>
        <v>516528</v>
      </c>
    </row>
    <row r="25" spans="1:114" ht="12" customHeight="1">
      <c r="A25" s="142" t="s">
        <v>86</v>
      </c>
      <c r="B25" s="140" t="s">
        <v>433</v>
      </c>
      <c r="C25" s="142" t="s">
        <v>453</v>
      </c>
      <c r="D25" s="141">
        <f t="shared" si="6"/>
        <v>349255</v>
      </c>
      <c r="E25" s="141">
        <f t="shared" si="7"/>
        <v>349255</v>
      </c>
      <c r="F25" s="141">
        <v>0</v>
      </c>
      <c r="G25" s="141">
        <v>0</v>
      </c>
      <c r="H25" s="141">
        <v>0</v>
      </c>
      <c r="I25" s="141">
        <v>276122</v>
      </c>
      <c r="J25" s="141">
        <v>1010709</v>
      </c>
      <c r="K25" s="141">
        <v>73133</v>
      </c>
      <c r="L25" s="141">
        <v>0</v>
      </c>
      <c r="M25" s="141">
        <f t="shared" si="8"/>
        <v>0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f t="shared" si="10"/>
        <v>349255</v>
      </c>
      <c r="W25" s="141">
        <f t="shared" si="11"/>
        <v>349255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276122</v>
      </c>
      <c r="AB25" s="141">
        <f t="shared" si="16"/>
        <v>1010709</v>
      </c>
      <c r="AC25" s="141">
        <f t="shared" si="17"/>
        <v>73133</v>
      </c>
      <c r="AD25" s="141">
        <f t="shared" si="18"/>
        <v>0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/>
      <c r="AM25" s="141">
        <f t="shared" si="21"/>
        <v>398576</v>
      </c>
      <c r="AN25" s="141">
        <f t="shared" si="22"/>
        <v>66095</v>
      </c>
      <c r="AO25" s="141">
        <v>66095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332481</v>
      </c>
      <c r="AY25" s="141">
        <v>0</v>
      </c>
      <c r="AZ25" s="141">
        <v>332481</v>
      </c>
      <c r="BA25" s="141">
        <v>0</v>
      </c>
      <c r="BB25" s="141">
        <v>0</v>
      </c>
      <c r="BC25" s="141"/>
      <c r="BD25" s="141">
        <v>0</v>
      </c>
      <c r="BE25" s="141">
        <v>961388</v>
      </c>
      <c r="BF25" s="141">
        <f t="shared" si="25"/>
        <v>1359964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/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/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398576</v>
      </c>
      <c r="CR25" s="141">
        <f t="shared" si="42"/>
        <v>66095</v>
      </c>
      <c r="CS25" s="141">
        <f t="shared" si="43"/>
        <v>66095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332481</v>
      </c>
      <c r="DC25" s="141">
        <f t="shared" si="53"/>
        <v>0</v>
      </c>
      <c r="DD25" s="141">
        <f t="shared" si="54"/>
        <v>332481</v>
      </c>
      <c r="DE25" s="141">
        <f t="shared" si="55"/>
        <v>0</v>
      </c>
      <c r="DF25" s="141">
        <f t="shared" si="56"/>
        <v>0</v>
      </c>
      <c r="DG25" s="141">
        <f t="shared" si="57"/>
        <v>0</v>
      </c>
      <c r="DH25" s="141">
        <f t="shared" si="58"/>
        <v>0</v>
      </c>
      <c r="DI25" s="141">
        <f t="shared" si="59"/>
        <v>961388</v>
      </c>
      <c r="DJ25" s="141">
        <f t="shared" si="60"/>
        <v>1359964</v>
      </c>
    </row>
    <row r="26" spans="1:114" ht="12" customHeight="1">
      <c r="A26" s="142" t="s">
        <v>86</v>
      </c>
      <c r="B26" s="140" t="s">
        <v>434</v>
      </c>
      <c r="C26" s="142" t="s">
        <v>454</v>
      </c>
      <c r="D26" s="141">
        <f t="shared" si="6"/>
        <v>51158</v>
      </c>
      <c r="E26" s="141">
        <f t="shared" si="7"/>
        <v>51158</v>
      </c>
      <c r="F26" s="141">
        <v>0</v>
      </c>
      <c r="G26" s="141">
        <v>0</v>
      </c>
      <c r="H26" s="141">
        <v>0</v>
      </c>
      <c r="I26" s="141">
        <v>34392</v>
      </c>
      <c r="J26" s="141">
        <v>198250</v>
      </c>
      <c r="K26" s="141">
        <v>16766</v>
      </c>
      <c r="L26" s="141">
        <v>0</v>
      </c>
      <c r="M26" s="141">
        <f t="shared" si="8"/>
        <v>12304</v>
      </c>
      <c r="N26" s="141">
        <f t="shared" si="9"/>
        <v>12304</v>
      </c>
      <c r="O26" s="141">
        <v>0</v>
      </c>
      <c r="P26" s="141">
        <v>0</v>
      </c>
      <c r="Q26" s="141">
        <v>0</v>
      </c>
      <c r="R26" s="141">
        <v>12304</v>
      </c>
      <c r="S26" s="141">
        <v>145890</v>
      </c>
      <c r="T26" s="141">
        <v>0</v>
      </c>
      <c r="U26" s="141">
        <v>0</v>
      </c>
      <c r="V26" s="141">
        <f t="shared" si="10"/>
        <v>63462</v>
      </c>
      <c r="W26" s="141">
        <f t="shared" si="11"/>
        <v>63462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46696</v>
      </c>
      <c r="AB26" s="141">
        <f t="shared" si="16"/>
        <v>344140</v>
      </c>
      <c r="AC26" s="141">
        <f t="shared" si="17"/>
        <v>16766</v>
      </c>
      <c r="AD26" s="141">
        <f t="shared" si="18"/>
        <v>0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/>
      <c r="AM26" s="141">
        <f t="shared" si="21"/>
        <v>240608</v>
      </c>
      <c r="AN26" s="141">
        <f t="shared" si="22"/>
        <v>89890</v>
      </c>
      <c r="AO26" s="141">
        <v>18364</v>
      </c>
      <c r="AP26" s="141">
        <v>0</v>
      </c>
      <c r="AQ26" s="141">
        <v>71526</v>
      </c>
      <c r="AR26" s="141">
        <v>0</v>
      </c>
      <c r="AS26" s="141">
        <f t="shared" si="23"/>
        <v>55348</v>
      </c>
      <c r="AT26" s="141">
        <v>0</v>
      </c>
      <c r="AU26" s="141">
        <v>55348</v>
      </c>
      <c r="AV26" s="141">
        <v>0</v>
      </c>
      <c r="AW26" s="141">
        <v>0</v>
      </c>
      <c r="AX26" s="141">
        <f t="shared" si="24"/>
        <v>95370</v>
      </c>
      <c r="AY26" s="141">
        <v>36674</v>
      </c>
      <c r="AZ26" s="141">
        <v>21032</v>
      </c>
      <c r="BA26" s="141">
        <v>24713</v>
      </c>
      <c r="BB26" s="141">
        <v>12951</v>
      </c>
      <c r="BC26" s="141"/>
      <c r="BD26" s="141">
        <v>0</v>
      </c>
      <c r="BE26" s="141">
        <v>8800</v>
      </c>
      <c r="BF26" s="141">
        <f t="shared" si="25"/>
        <v>249408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/>
      <c r="BO26" s="141">
        <f t="shared" si="28"/>
        <v>157397</v>
      </c>
      <c r="BP26" s="141">
        <f t="shared" si="29"/>
        <v>54343</v>
      </c>
      <c r="BQ26" s="141">
        <v>19522</v>
      </c>
      <c r="BR26" s="141">
        <v>0</v>
      </c>
      <c r="BS26" s="141">
        <v>34821</v>
      </c>
      <c r="BT26" s="141">
        <v>0</v>
      </c>
      <c r="BU26" s="141">
        <f t="shared" si="30"/>
        <v>18963</v>
      </c>
      <c r="BV26" s="141">
        <v>0</v>
      </c>
      <c r="BW26" s="141">
        <v>18963</v>
      </c>
      <c r="BX26" s="141">
        <v>0</v>
      </c>
      <c r="BY26" s="141">
        <v>0</v>
      </c>
      <c r="BZ26" s="141">
        <f t="shared" si="31"/>
        <v>84091</v>
      </c>
      <c r="CA26" s="141">
        <v>0</v>
      </c>
      <c r="CB26" s="141">
        <v>27533</v>
      </c>
      <c r="CC26" s="141">
        <v>1278</v>
      </c>
      <c r="CD26" s="141">
        <v>55280</v>
      </c>
      <c r="CE26" s="141"/>
      <c r="CF26" s="141">
        <v>0</v>
      </c>
      <c r="CG26" s="141">
        <v>797</v>
      </c>
      <c r="CH26" s="141">
        <f t="shared" si="32"/>
        <v>158194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398005</v>
      </c>
      <c r="CR26" s="141">
        <f t="shared" si="42"/>
        <v>144233</v>
      </c>
      <c r="CS26" s="141">
        <f t="shared" si="43"/>
        <v>37886</v>
      </c>
      <c r="CT26" s="141">
        <f t="shared" si="44"/>
        <v>0</v>
      </c>
      <c r="CU26" s="141">
        <f t="shared" si="45"/>
        <v>106347</v>
      </c>
      <c r="CV26" s="141">
        <f t="shared" si="46"/>
        <v>0</v>
      </c>
      <c r="CW26" s="141">
        <f t="shared" si="47"/>
        <v>74311</v>
      </c>
      <c r="CX26" s="141">
        <f t="shared" si="48"/>
        <v>0</v>
      </c>
      <c r="CY26" s="141">
        <f t="shared" si="49"/>
        <v>74311</v>
      </c>
      <c r="CZ26" s="141">
        <f t="shared" si="50"/>
        <v>0</v>
      </c>
      <c r="DA26" s="141">
        <f t="shared" si="51"/>
        <v>0</v>
      </c>
      <c r="DB26" s="141">
        <f t="shared" si="52"/>
        <v>179461</v>
      </c>
      <c r="DC26" s="141">
        <f t="shared" si="53"/>
        <v>36674</v>
      </c>
      <c r="DD26" s="141">
        <f t="shared" si="54"/>
        <v>48565</v>
      </c>
      <c r="DE26" s="141">
        <f t="shared" si="55"/>
        <v>25991</v>
      </c>
      <c r="DF26" s="141">
        <f t="shared" si="56"/>
        <v>68231</v>
      </c>
      <c r="DG26" s="141">
        <f t="shared" si="57"/>
        <v>0</v>
      </c>
      <c r="DH26" s="141">
        <f t="shared" si="58"/>
        <v>0</v>
      </c>
      <c r="DI26" s="141">
        <f t="shared" si="59"/>
        <v>9597</v>
      </c>
      <c r="DJ26" s="141">
        <f t="shared" si="60"/>
        <v>407602</v>
      </c>
    </row>
    <row r="27" spans="1:114" ht="12" customHeight="1">
      <c r="A27" s="142" t="s">
        <v>86</v>
      </c>
      <c r="B27" s="140" t="s">
        <v>435</v>
      </c>
      <c r="C27" s="142" t="s">
        <v>455</v>
      </c>
      <c r="D27" s="141">
        <f t="shared" si="6"/>
        <v>263801</v>
      </c>
      <c r="E27" s="141">
        <f t="shared" si="7"/>
        <v>143162</v>
      </c>
      <c r="F27" s="141">
        <v>0</v>
      </c>
      <c r="G27" s="141">
        <v>0</v>
      </c>
      <c r="H27" s="141">
        <v>0</v>
      </c>
      <c r="I27" s="141">
        <v>139764</v>
      </c>
      <c r="J27" s="141">
        <v>752206</v>
      </c>
      <c r="K27" s="141">
        <v>3398</v>
      </c>
      <c r="L27" s="141">
        <v>120639</v>
      </c>
      <c r="M27" s="141">
        <f t="shared" si="8"/>
        <v>35791</v>
      </c>
      <c r="N27" s="141">
        <f t="shared" si="9"/>
        <v>18387</v>
      </c>
      <c r="O27" s="141">
        <v>0</v>
      </c>
      <c r="P27" s="141">
        <v>0</v>
      </c>
      <c r="Q27" s="141">
        <v>0</v>
      </c>
      <c r="R27" s="141">
        <v>17024</v>
      </c>
      <c r="S27" s="141">
        <v>189508</v>
      </c>
      <c r="T27" s="141">
        <v>1363</v>
      </c>
      <c r="U27" s="141">
        <v>17404</v>
      </c>
      <c r="V27" s="141">
        <f t="shared" si="10"/>
        <v>299592</v>
      </c>
      <c r="W27" s="141">
        <f t="shared" si="11"/>
        <v>161549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156788</v>
      </c>
      <c r="AB27" s="141">
        <f t="shared" si="16"/>
        <v>941714</v>
      </c>
      <c r="AC27" s="141">
        <f t="shared" si="17"/>
        <v>4761</v>
      </c>
      <c r="AD27" s="141">
        <f t="shared" si="18"/>
        <v>138043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/>
      <c r="AM27" s="141">
        <f t="shared" si="21"/>
        <v>858454</v>
      </c>
      <c r="AN27" s="141">
        <f t="shared" si="22"/>
        <v>79621</v>
      </c>
      <c r="AO27" s="141">
        <v>79621</v>
      </c>
      <c r="AP27" s="141">
        <v>0</v>
      </c>
      <c r="AQ27" s="141">
        <v>0</v>
      </c>
      <c r="AR27" s="141">
        <v>0</v>
      </c>
      <c r="AS27" s="141">
        <f t="shared" si="23"/>
        <v>331248</v>
      </c>
      <c r="AT27" s="141">
        <v>10325</v>
      </c>
      <c r="AU27" s="141">
        <v>223231</v>
      </c>
      <c r="AV27" s="141">
        <v>97692</v>
      </c>
      <c r="AW27" s="141">
        <v>0</v>
      </c>
      <c r="AX27" s="141">
        <f t="shared" si="24"/>
        <v>447585</v>
      </c>
      <c r="AY27" s="141">
        <v>3633</v>
      </c>
      <c r="AZ27" s="141">
        <v>374034</v>
      </c>
      <c r="BA27" s="141">
        <v>57929</v>
      </c>
      <c r="BB27" s="141">
        <v>11989</v>
      </c>
      <c r="BC27" s="141"/>
      <c r="BD27" s="141">
        <v>0</v>
      </c>
      <c r="BE27" s="141">
        <v>157553</v>
      </c>
      <c r="BF27" s="141">
        <f t="shared" si="25"/>
        <v>1016007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/>
      <c r="BO27" s="141">
        <f t="shared" si="28"/>
        <v>201428</v>
      </c>
      <c r="BP27" s="141">
        <f t="shared" si="29"/>
        <v>29696</v>
      </c>
      <c r="BQ27" s="141">
        <v>29696</v>
      </c>
      <c r="BR27" s="141">
        <v>0</v>
      </c>
      <c r="BS27" s="141">
        <v>0</v>
      </c>
      <c r="BT27" s="141">
        <v>0</v>
      </c>
      <c r="BU27" s="141">
        <f t="shared" si="30"/>
        <v>132227</v>
      </c>
      <c r="BV27" s="141">
        <v>0</v>
      </c>
      <c r="BW27" s="141">
        <v>132227</v>
      </c>
      <c r="BX27" s="141">
        <v>0</v>
      </c>
      <c r="BY27" s="141">
        <v>0</v>
      </c>
      <c r="BZ27" s="141">
        <f t="shared" si="31"/>
        <v>39505</v>
      </c>
      <c r="CA27" s="141">
        <v>0</v>
      </c>
      <c r="CB27" s="141">
        <v>37895</v>
      </c>
      <c r="CC27" s="141">
        <v>1245</v>
      </c>
      <c r="CD27" s="141">
        <v>365</v>
      </c>
      <c r="CE27" s="141"/>
      <c r="CF27" s="141">
        <v>0</v>
      </c>
      <c r="CG27" s="141">
        <v>23871</v>
      </c>
      <c r="CH27" s="141">
        <f t="shared" si="32"/>
        <v>225299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1059882</v>
      </c>
      <c r="CR27" s="141">
        <f t="shared" si="42"/>
        <v>109317</v>
      </c>
      <c r="CS27" s="141">
        <f t="shared" si="43"/>
        <v>109317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463475</v>
      </c>
      <c r="CX27" s="141">
        <f t="shared" si="48"/>
        <v>10325</v>
      </c>
      <c r="CY27" s="141">
        <f t="shared" si="49"/>
        <v>355458</v>
      </c>
      <c r="CZ27" s="141">
        <f t="shared" si="50"/>
        <v>97692</v>
      </c>
      <c r="DA27" s="141">
        <f t="shared" si="51"/>
        <v>0</v>
      </c>
      <c r="DB27" s="141">
        <f t="shared" si="52"/>
        <v>487090</v>
      </c>
      <c r="DC27" s="141">
        <f t="shared" si="53"/>
        <v>3633</v>
      </c>
      <c r="DD27" s="141">
        <f t="shared" si="54"/>
        <v>411929</v>
      </c>
      <c r="DE27" s="141">
        <f t="shared" si="55"/>
        <v>59174</v>
      </c>
      <c r="DF27" s="141">
        <f t="shared" si="56"/>
        <v>12354</v>
      </c>
      <c r="DG27" s="141">
        <f t="shared" si="57"/>
        <v>0</v>
      </c>
      <c r="DH27" s="141">
        <f t="shared" si="58"/>
        <v>0</v>
      </c>
      <c r="DI27" s="141">
        <f t="shared" si="59"/>
        <v>181424</v>
      </c>
      <c r="DJ27" s="141">
        <f t="shared" si="60"/>
        <v>1241306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472</v>
      </c>
      <c r="B7" s="140" t="s">
        <v>473</v>
      </c>
      <c r="C7" s="139" t="s">
        <v>415</v>
      </c>
      <c r="D7" s="141">
        <f aca="true" t="shared" si="0" ref="D7:AD7">SUM(D8:D71)</f>
        <v>35615094</v>
      </c>
      <c r="E7" s="141">
        <f t="shared" si="0"/>
        <v>7783656</v>
      </c>
      <c r="F7" s="141">
        <f t="shared" si="0"/>
        <v>225382</v>
      </c>
      <c r="G7" s="141">
        <f t="shared" si="0"/>
        <v>0</v>
      </c>
      <c r="H7" s="141">
        <f t="shared" si="0"/>
        <v>81000</v>
      </c>
      <c r="I7" s="141">
        <f t="shared" si="0"/>
        <v>5608284</v>
      </c>
      <c r="J7" s="141">
        <f t="shared" si="0"/>
        <v>10325627</v>
      </c>
      <c r="K7" s="141">
        <f t="shared" si="0"/>
        <v>1868990</v>
      </c>
      <c r="L7" s="141">
        <f t="shared" si="0"/>
        <v>27831438</v>
      </c>
      <c r="M7" s="141">
        <f t="shared" si="0"/>
        <v>7713171</v>
      </c>
      <c r="N7" s="141">
        <f t="shared" si="0"/>
        <v>1563121</v>
      </c>
      <c r="O7" s="141">
        <f t="shared" si="0"/>
        <v>230586</v>
      </c>
      <c r="P7" s="141">
        <f t="shared" si="0"/>
        <v>62912</v>
      </c>
      <c r="Q7" s="141">
        <f t="shared" si="0"/>
        <v>459900</v>
      </c>
      <c r="R7" s="141">
        <f t="shared" si="0"/>
        <v>769808</v>
      </c>
      <c r="S7" s="141">
        <f t="shared" si="0"/>
        <v>2859573</v>
      </c>
      <c r="T7" s="141">
        <f t="shared" si="0"/>
        <v>39915</v>
      </c>
      <c r="U7" s="141">
        <f t="shared" si="0"/>
        <v>6150050</v>
      </c>
      <c r="V7" s="141">
        <f t="shared" si="0"/>
        <v>43328265</v>
      </c>
      <c r="W7" s="141">
        <f t="shared" si="0"/>
        <v>9346777</v>
      </c>
      <c r="X7" s="141">
        <f t="shared" si="0"/>
        <v>455968</v>
      </c>
      <c r="Y7" s="141">
        <f t="shared" si="0"/>
        <v>62912</v>
      </c>
      <c r="Z7" s="141">
        <f t="shared" si="0"/>
        <v>540900</v>
      </c>
      <c r="AA7" s="141">
        <f t="shared" si="0"/>
        <v>6378092</v>
      </c>
      <c r="AB7" s="141">
        <f t="shared" si="0"/>
        <v>13185200</v>
      </c>
      <c r="AC7" s="141">
        <f t="shared" si="0"/>
        <v>1908905</v>
      </c>
      <c r="AD7" s="141">
        <f t="shared" si="0"/>
        <v>33981488</v>
      </c>
    </row>
    <row r="8" spans="1:30" ht="12" customHeight="1">
      <c r="A8" s="142" t="s">
        <v>86</v>
      </c>
      <c r="B8" s="140" t="s">
        <v>326</v>
      </c>
      <c r="C8" s="142" t="s">
        <v>370</v>
      </c>
      <c r="D8" s="141">
        <f>SUM(E8,+L8)</f>
        <v>3203259</v>
      </c>
      <c r="E8" s="141">
        <f>+SUM(F8:I8,K8)</f>
        <v>996639</v>
      </c>
      <c r="F8" s="141">
        <v>0</v>
      </c>
      <c r="G8" s="141">
        <v>0</v>
      </c>
      <c r="H8" s="141">
        <v>57300</v>
      </c>
      <c r="I8" s="141">
        <v>885629</v>
      </c>
      <c r="J8" s="141"/>
      <c r="K8" s="141">
        <v>53710</v>
      </c>
      <c r="L8" s="141">
        <v>2206620</v>
      </c>
      <c r="M8" s="141">
        <f>SUM(N8,+U8)</f>
        <v>863244</v>
      </c>
      <c r="N8" s="141">
        <f>+SUM(O8:R8,T8)</f>
        <v>292031</v>
      </c>
      <c r="O8" s="141">
        <v>35478</v>
      </c>
      <c r="P8" s="141">
        <v>61998</v>
      </c>
      <c r="Q8" s="141">
        <v>0</v>
      </c>
      <c r="R8" s="141">
        <v>192085</v>
      </c>
      <c r="S8" s="141"/>
      <c r="T8" s="141">
        <v>2470</v>
      </c>
      <c r="U8" s="141">
        <v>571213</v>
      </c>
      <c r="V8" s="141">
        <f aca="true" t="shared" si="1" ref="V8:AD8">+SUM(D8,M8)</f>
        <v>4066503</v>
      </c>
      <c r="W8" s="141">
        <f t="shared" si="1"/>
        <v>1288670</v>
      </c>
      <c r="X8" s="141">
        <f t="shared" si="1"/>
        <v>35478</v>
      </c>
      <c r="Y8" s="141">
        <f t="shared" si="1"/>
        <v>61998</v>
      </c>
      <c r="Z8" s="141">
        <f t="shared" si="1"/>
        <v>57300</v>
      </c>
      <c r="AA8" s="141">
        <f t="shared" si="1"/>
        <v>1077714</v>
      </c>
      <c r="AB8" s="141">
        <f t="shared" si="1"/>
        <v>0</v>
      </c>
      <c r="AC8" s="141">
        <f t="shared" si="1"/>
        <v>56180</v>
      </c>
      <c r="AD8" s="141">
        <f t="shared" si="1"/>
        <v>2777833</v>
      </c>
    </row>
    <row r="9" spans="1:30" ht="12" customHeight="1">
      <c r="A9" s="142" t="s">
        <v>86</v>
      </c>
      <c r="B9" s="140" t="s">
        <v>327</v>
      </c>
      <c r="C9" s="142" t="s">
        <v>371</v>
      </c>
      <c r="D9" s="141">
        <f aca="true" t="shared" si="2" ref="D9:D71">SUM(E9,+L9)</f>
        <v>1797234</v>
      </c>
      <c r="E9" s="141">
        <f aca="true" t="shared" si="3" ref="E9:E71">+SUM(F9:I9,K9)</f>
        <v>630343</v>
      </c>
      <c r="F9" s="141">
        <v>0</v>
      </c>
      <c r="G9" s="141">
        <v>0</v>
      </c>
      <c r="H9" s="141">
        <v>0</v>
      </c>
      <c r="I9" s="141">
        <v>460448</v>
      </c>
      <c r="J9" s="141"/>
      <c r="K9" s="141">
        <v>169895</v>
      </c>
      <c r="L9" s="141">
        <v>1166891</v>
      </c>
      <c r="M9" s="141">
        <f aca="true" t="shared" si="4" ref="M9:M71">SUM(N9,+U9)</f>
        <v>365261</v>
      </c>
      <c r="N9" s="141">
        <f aca="true" t="shared" si="5" ref="N9:N71">+SUM(O9:R9,T9)</f>
        <v>1958</v>
      </c>
      <c r="O9" s="141">
        <v>856</v>
      </c>
      <c r="P9" s="141">
        <v>914</v>
      </c>
      <c r="Q9" s="141">
        <v>0</v>
      </c>
      <c r="R9" s="141">
        <v>0</v>
      </c>
      <c r="S9" s="141"/>
      <c r="T9" s="141">
        <v>188</v>
      </c>
      <c r="U9" s="141">
        <v>363303</v>
      </c>
      <c r="V9" s="141">
        <f aca="true" t="shared" si="6" ref="V9:V71">+SUM(D9,M9)</f>
        <v>2162495</v>
      </c>
      <c r="W9" s="141">
        <f aca="true" t="shared" si="7" ref="W9:W71">+SUM(E9,N9)</f>
        <v>632301</v>
      </c>
      <c r="X9" s="141">
        <f aca="true" t="shared" si="8" ref="X9:X71">+SUM(F9,O9)</f>
        <v>856</v>
      </c>
      <c r="Y9" s="141">
        <f aca="true" t="shared" si="9" ref="Y9:Y71">+SUM(G9,P9)</f>
        <v>914</v>
      </c>
      <c r="Z9" s="141">
        <f aca="true" t="shared" si="10" ref="Z9:Z71">+SUM(H9,Q9)</f>
        <v>0</v>
      </c>
      <c r="AA9" s="141">
        <f aca="true" t="shared" si="11" ref="AA9:AA71">+SUM(I9,R9)</f>
        <v>460448</v>
      </c>
      <c r="AB9" s="141">
        <f aca="true" t="shared" si="12" ref="AB9:AB71">+SUM(J9,S9)</f>
        <v>0</v>
      </c>
      <c r="AC9" s="141">
        <f aca="true" t="shared" si="13" ref="AC9:AC71">+SUM(K9,T9)</f>
        <v>170083</v>
      </c>
      <c r="AD9" s="141">
        <f aca="true" t="shared" si="14" ref="AD9:AD71">+SUM(L9,U9)</f>
        <v>1530194</v>
      </c>
    </row>
    <row r="10" spans="1:30" ht="12" customHeight="1">
      <c r="A10" s="142" t="s">
        <v>86</v>
      </c>
      <c r="B10" s="140" t="s">
        <v>328</v>
      </c>
      <c r="C10" s="142" t="s">
        <v>372</v>
      </c>
      <c r="D10" s="141">
        <f t="shared" si="2"/>
        <v>1344783</v>
      </c>
      <c r="E10" s="141">
        <f t="shared" si="3"/>
        <v>436586</v>
      </c>
      <c r="F10" s="141">
        <v>0</v>
      </c>
      <c r="G10" s="141">
        <v>0</v>
      </c>
      <c r="H10" s="141">
        <v>0</v>
      </c>
      <c r="I10" s="141">
        <v>355904</v>
      </c>
      <c r="J10" s="141"/>
      <c r="K10" s="141">
        <v>80682</v>
      </c>
      <c r="L10" s="141">
        <v>908197</v>
      </c>
      <c r="M10" s="141">
        <f t="shared" si="4"/>
        <v>281157</v>
      </c>
      <c r="N10" s="141">
        <f t="shared" si="5"/>
        <v>59787</v>
      </c>
      <c r="O10" s="141">
        <v>0</v>
      </c>
      <c r="P10" s="141">
        <v>0</v>
      </c>
      <c r="Q10" s="141">
        <v>0</v>
      </c>
      <c r="R10" s="141">
        <v>59787</v>
      </c>
      <c r="S10" s="141"/>
      <c r="T10" s="141">
        <v>0</v>
      </c>
      <c r="U10" s="141">
        <v>221370</v>
      </c>
      <c r="V10" s="141">
        <f t="shared" si="6"/>
        <v>1625940</v>
      </c>
      <c r="W10" s="141">
        <f t="shared" si="7"/>
        <v>496373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415691</v>
      </c>
      <c r="AB10" s="141">
        <f t="shared" si="12"/>
        <v>0</v>
      </c>
      <c r="AC10" s="141">
        <f t="shared" si="13"/>
        <v>80682</v>
      </c>
      <c r="AD10" s="141">
        <f t="shared" si="14"/>
        <v>1129567</v>
      </c>
    </row>
    <row r="11" spans="1:30" ht="12" customHeight="1">
      <c r="A11" s="142" t="s">
        <v>86</v>
      </c>
      <c r="B11" s="140" t="s">
        <v>329</v>
      </c>
      <c r="C11" s="142" t="s">
        <v>373</v>
      </c>
      <c r="D11" s="141">
        <f t="shared" si="2"/>
        <v>1173698</v>
      </c>
      <c r="E11" s="141">
        <f t="shared" si="3"/>
        <v>141454</v>
      </c>
      <c r="F11" s="141">
        <v>0</v>
      </c>
      <c r="G11" s="141">
        <v>0</v>
      </c>
      <c r="H11" s="141">
        <v>0</v>
      </c>
      <c r="I11" s="141">
        <v>102430</v>
      </c>
      <c r="J11" s="141"/>
      <c r="K11" s="141">
        <v>39024</v>
      </c>
      <c r="L11" s="141">
        <v>1032244</v>
      </c>
      <c r="M11" s="141">
        <f t="shared" si="4"/>
        <v>209373</v>
      </c>
      <c r="N11" s="141">
        <f t="shared" si="5"/>
        <v>21927</v>
      </c>
      <c r="O11" s="141">
        <v>0</v>
      </c>
      <c r="P11" s="141">
        <v>0</v>
      </c>
      <c r="Q11" s="141">
        <v>0</v>
      </c>
      <c r="R11" s="141">
        <v>21917</v>
      </c>
      <c r="S11" s="141"/>
      <c r="T11" s="141">
        <v>10</v>
      </c>
      <c r="U11" s="141">
        <v>187446</v>
      </c>
      <c r="V11" s="141">
        <f t="shared" si="6"/>
        <v>1383071</v>
      </c>
      <c r="W11" s="141">
        <f t="shared" si="7"/>
        <v>163381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124347</v>
      </c>
      <c r="AB11" s="141">
        <f t="shared" si="12"/>
        <v>0</v>
      </c>
      <c r="AC11" s="141">
        <f t="shared" si="13"/>
        <v>39034</v>
      </c>
      <c r="AD11" s="141">
        <f t="shared" si="14"/>
        <v>1219690</v>
      </c>
    </row>
    <row r="12" spans="1:30" ht="12" customHeight="1">
      <c r="A12" s="142" t="s">
        <v>86</v>
      </c>
      <c r="B12" s="140" t="s">
        <v>330</v>
      </c>
      <c r="C12" s="142" t="s">
        <v>374</v>
      </c>
      <c r="D12" s="141">
        <f t="shared" si="2"/>
        <v>622194</v>
      </c>
      <c r="E12" s="141">
        <f t="shared" si="3"/>
        <v>41058</v>
      </c>
      <c r="F12" s="141">
        <v>0</v>
      </c>
      <c r="G12" s="141">
        <v>0</v>
      </c>
      <c r="H12" s="141">
        <v>0</v>
      </c>
      <c r="I12" s="141">
        <v>1076</v>
      </c>
      <c r="J12" s="141"/>
      <c r="K12" s="141">
        <v>39982</v>
      </c>
      <c r="L12" s="141">
        <v>581136</v>
      </c>
      <c r="M12" s="141">
        <f t="shared" si="4"/>
        <v>177508</v>
      </c>
      <c r="N12" s="141">
        <f t="shared" si="5"/>
        <v>22520</v>
      </c>
      <c r="O12" s="141">
        <v>0</v>
      </c>
      <c r="P12" s="141">
        <v>0</v>
      </c>
      <c r="Q12" s="141">
        <v>0</v>
      </c>
      <c r="R12" s="141">
        <v>22520</v>
      </c>
      <c r="S12" s="141"/>
      <c r="T12" s="141">
        <v>0</v>
      </c>
      <c r="U12" s="141">
        <v>154988</v>
      </c>
      <c r="V12" s="141">
        <f t="shared" si="6"/>
        <v>799702</v>
      </c>
      <c r="W12" s="141">
        <f t="shared" si="7"/>
        <v>63578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23596</v>
      </c>
      <c r="AB12" s="141">
        <f t="shared" si="12"/>
        <v>0</v>
      </c>
      <c r="AC12" s="141">
        <f t="shared" si="13"/>
        <v>39982</v>
      </c>
      <c r="AD12" s="141">
        <f t="shared" si="14"/>
        <v>736124</v>
      </c>
    </row>
    <row r="13" spans="1:30" ht="12" customHeight="1">
      <c r="A13" s="142" t="s">
        <v>86</v>
      </c>
      <c r="B13" s="140" t="s">
        <v>331</v>
      </c>
      <c r="C13" s="142" t="s">
        <v>375</v>
      </c>
      <c r="D13" s="141">
        <f t="shared" si="2"/>
        <v>656024</v>
      </c>
      <c r="E13" s="141">
        <f t="shared" si="3"/>
        <v>27042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27042</v>
      </c>
      <c r="L13" s="141">
        <v>628982</v>
      </c>
      <c r="M13" s="141">
        <f t="shared" si="4"/>
        <v>97152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97152</v>
      </c>
      <c r="V13" s="141">
        <f t="shared" si="6"/>
        <v>753176</v>
      </c>
      <c r="W13" s="141">
        <f t="shared" si="7"/>
        <v>27042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0</v>
      </c>
      <c r="AB13" s="141">
        <f t="shared" si="12"/>
        <v>0</v>
      </c>
      <c r="AC13" s="141">
        <f t="shared" si="13"/>
        <v>27042</v>
      </c>
      <c r="AD13" s="141">
        <f t="shared" si="14"/>
        <v>726134</v>
      </c>
    </row>
    <row r="14" spans="1:30" ht="12" customHeight="1">
      <c r="A14" s="142" t="s">
        <v>86</v>
      </c>
      <c r="B14" s="140" t="s">
        <v>332</v>
      </c>
      <c r="C14" s="142" t="s">
        <v>376</v>
      </c>
      <c r="D14" s="141">
        <f t="shared" si="2"/>
        <v>895149</v>
      </c>
      <c r="E14" s="141">
        <f t="shared" si="3"/>
        <v>2363</v>
      </c>
      <c r="F14" s="141">
        <v>0</v>
      </c>
      <c r="G14" s="141">
        <v>0</v>
      </c>
      <c r="H14" s="141">
        <v>0</v>
      </c>
      <c r="I14" s="141">
        <v>2328</v>
      </c>
      <c r="J14" s="141"/>
      <c r="K14" s="141">
        <v>35</v>
      </c>
      <c r="L14" s="141">
        <v>892786</v>
      </c>
      <c r="M14" s="141">
        <f t="shared" si="4"/>
        <v>93292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93292</v>
      </c>
      <c r="V14" s="141">
        <f t="shared" si="6"/>
        <v>988441</v>
      </c>
      <c r="W14" s="141">
        <f t="shared" si="7"/>
        <v>2363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2328</v>
      </c>
      <c r="AB14" s="141">
        <f t="shared" si="12"/>
        <v>0</v>
      </c>
      <c r="AC14" s="141">
        <f t="shared" si="13"/>
        <v>35</v>
      </c>
      <c r="AD14" s="141">
        <f t="shared" si="14"/>
        <v>986078</v>
      </c>
    </row>
    <row r="15" spans="1:30" ht="12" customHeight="1">
      <c r="A15" s="142" t="s">
        <v>86</v>
      </c>
      <c r="B15" s="140" t="s">
        <v>333</v>
      </c>
      <c r="C15" s="142" t="s">
        <v>377</v>
      </c>
      <c r="D15" s="141">
        <f t="shared" si="2"/>
        <v>594913</v>
      </c>
      <c r="E15" s="141">
        <f t="shared" si="3"/>
        <v>23081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23081</v>
      </c>
      <c r="L15" s="141">
        <v>571832</v>
      </c>
      <c r="M15" s="141">
        <f t="shared" si="4"/>
        <v>91400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91400</v>
      </c>
      <c r="V15" s="141">
        <f t="shared" si="6"/>
        <v>686313</v>
      </c>
      <c r="W15" s="141">
        <f t="shared" si="7"/>
        <v>23081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0</v>
      </c>
      <c r="AB15" s="141">
        <f t="shared" si="12"/>
        <v>0</v>
      </c>
      <c r="AC15" s="141">
        <f t="shared" si="13"/>
        <v>23081</v>
      </c>
      <c r="AD15" s="141">
        <f t="shared" si="14"/>
        <v>663232</v>
      </c>
    </row>
    <row r="16" spans="1:30" ht="12" customHeight="1">
      <c r="A16" s="142" t="s">
        <v>86</v>
      </c>
      <c r="B16" s="140" t="s">
        <v>334</v>
      </c>
      <c r="C16" s="142" t="s">
        <v>378</v>
      </c>
      <c r="D16" s="141">
        <f t="shared" si="2"/>
        <v>490952</v>
      </c>
      <c r="E16" s="141">
        <f t="shared" si="3"/>
        <v>0</v>
      </c>
      <c r="F16" s="141">
        <v>0</v>
      </c>
      <c r="G16" s="141">
        <v>0</v>
      </c>
      <c r="H16" s="141">
        <v>0</v>
      </c>
      <c r="I16" s="141">
        <v>0</v>
      </c>
      <c r="J16" s="141"/>
      <c r="K16" s="141">
        <v>0</v>
      </c>
      <c r="L16" s="141">
        <v>490952</v>
      </c>
      <c r="M16" s="141">
        <f t="shared" si="4"/>
        <v>178133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178133</v>
      </c>
      <c r="V16" s="141">
        <f t="shared" si="6"/>
        <v>669085</v>
      </c>
      <c r="W16" s="141">
        <f t="shared" si="7"/>
        <v>0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0</v>
      </c>
      <c r="AB16" s="141">
        <f t="shared" si="12"/>
        <v>0</v>
      </c>
      <c r="AC16" s="141">
        <f t="shared" si="13"/>
        <v>0</v>
      </c>
      <c r="AD16" s="141">
        <f t="shared" si="14"/>
        <v>669085</v>
      </c>
    </row>
    <row r="17" spans="1:30" ht="12" customHeight="1">
      <c r="A17" s="142" t="s">
        <v>86</v>
      </c>
      <c r="B17" s="140" t="s">
        <v>335</v>
      </c>
      <c r="C17" s="142" t="s">
        <v>379</v>
      </c>
      <c r="D17" s="141">
        <f t="shared" si="2"/>
        <v>808762</v>
      </c>
      <c r="E17" s="141">
        <f t="shared" si="3"/>
        <v>159999</v>
      </c>
      <c r="F17" s="141">
        <v>0</v>
      </c>
      <c r="G17" s="141">
        <v>0</v>
      </c>
      <c r="H17" s="141">
        <v>0</v>
      </c>
      <c r="I17" s="141">
        <v>159999</v>
      </c>
      <c r="J17" s="141"/>
      <c r="K17" s="141">
        <v>0</v>
      </c>
      <c r="L17" s="141">
        <v>648763</v>
      </c>
      <c r="M17" s="141">
        <f t="shared" si="4"/>
        <v>758036</v>
      </c>
      <c r="N17" s="141">
        <f t="shared" si="5"/>
        <v>592885</v>
      </c>
      <c r="O17" s="141">
        <v>178585</v>
      </c>
      <c r="P17" s="141">
        <v>0</v>
      </c>
      <c r="Q17" s="141">
        <v>414300</v>
      </c>
      <c r="R17" s="141">
        <v>0</v>
      </c>
      <c r="S17" s="141"/>
      <c r="T17" s="141">
        <v>0</v>
      </c>
      <c r="U17" s="141">
        <v>165151</v>
      </c>
      <c r="V17" s="141">
        <f t="shared" si="6"/>
        <v>1566798</v>
      </c>
      <c r="W17" s="141">
        <f t="shared" si="7"/>
        <v>752884</v>
      </c>
      <c r="X17" s="141">
        <f t="shared" si="8"/>
        <v>178585</v>
      </c>
      <c r="Y17" s="141">
        <f t="shared" si="9"/>
        <v>0</v>
      </c>
      <c r="Z17" s="141">
        <f t="shared" si="10"/>
        <v>414300</v>
      </c>
      <c r="AA17" s="141">
        <f t="shared" si="11"/>
        <v>159999</v>
      </c>
      <c r="AB17" s="141">
        <f t="shared" si="12"/>
        <v>0</v>
      </c>
      <c r="AC17" s="141">
        <f t="shared" si="13"/>
        <v>0</v>
      </c>
      <c r="AD17" s="141">
        <f t="shared" si="14"/>
        <v>813914</v>
      </c>
    </row>
    <row r="18" spans="1:30" ht="12" customHeight="1">
      <c r="A18" s="142" t="s">
        <v>86</v>
      </c>
      <c r="B18" s="140" t="s">
        <v>336</v>
      </c>
      <c r="C18" s="142" t="s">
        <v>380</v>
      </c>
      <c r="D18" s="141">
        <f t="shared" si="2"/>
        <v>453868</v>
      </c>
      <c r="E18" s="141">
        <f t="shared" si="3"/>
        <v>118179</v>
      </c>
      <c r="F18" s="141">
        <v>0</v>
      </c>
      <c r="G18" s="141">
        <v>0</v>
      </c>
      <c r="H18" s="141">
        <v>0</v>
      </c>
      <c r="I18" s="141">
        <v>93164</v>
      </c>
      <c r="J18" s="141"/>
      <c r="K18" s="141">
        <v>25015</v>
      </c>
      <c r="L18" s="141">
        <v>335689</v>
      </c>
      <c r="M18" s="141">
        <f t="shared" si="4"/>
        <v>75353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75353</v>
      </c>
      <c r="V18" s="141">
        <f t="shared" si="6"/>
        <v>529221</v>
      </c>
      <c r="W18" s="141">
        <f t="shared" si="7"/>
        <v>118179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93164</v>
      </c>
      <c r="AB18" s="141">
        <f t="shared" si="12"/>
        <v>0</v>
      </c>
      <c r="AC18" s="141">
        <f t="shared" si="13"/>
        <v>25015</v>
      </c>
      <c r="AD18" s="141">
        <f t="shared" si="14"/>
        <v>411042</v>
      </c>
    </row>
    <row r="19" spans="1:30" ht="12" customHeight="1">
      <c r="A19" s="142" t="s">
        <v>86</v>
      </c>
      <c r="B19" s="140" t="s">
        <v>337</v>
      </c>
      <c r="C19" s="142" t="s">
        <v>381</v>
      </c>
      <c r="D19" s="141">
        <f t="shared" si="2"/>
        <v>448755</v>
      </c>
      <c r="E19" s="141">
        <f t="shared" si="3"/>
        <v>185340</v>
      </c>
      <c r="F19" s="141">
        <v>0</v>
      </c>
      <c r="G19" s="141">
        <v>0</v>
      </c>
      <c r="H19" s="141">
        <v>0</v>
      </c>
      <c r="I19" s="141">
        <v>144584</v>
      </c>
      <c r="J19" s="141"/>
      <c r="K19" s="141">
        <v>40756</v>
      </c>
      <c r="L19" s="141">
        <v>263415</v>
      </c>
      <c r="M19" s="141">
        <f t="shared" si="4"/>
        <v>166847</v>
      </c>
      <c r="N19" s="141">
        <f t="shared" si="5"/>
        <v>5207</v>
      </c>
      <c r="O19" s="141">
        <v>0</v>
      </c>
      <c r="P19" s="141">
        <v>0</v>
      </c>
      <c r="Q19" s="141">
        <v>0</v>
      </c>
      <c r="R19" s="141">
        <v>5207</v>
      </c>
      <c r="S19" s="141"/>
      <c r="T19" s="141">
        <v>0</v>
      </c>
      <c r="U19" s="141">
        <v>161640</v>
      </c>
      <c r="V19" s="141">
        <f t="shared" si="6"/>
        <v>615602</v>
      </c>
      <c r="W19" s="141">
        <f t="shared" si="7"/>
        <v>190547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149791</v>
      </c>
      <c r="AB19" s="141">
        <f t="shared" si="12"/>
        <v>0</v>
      </c>
      <c r="AC19" s="141">
        <f t="shared" si="13"/>
        <v>40756</v>
      </c>
      <c r="AD19" s="141">
        <f t="shared" si="14"/>
        <v>425055</v>
      </c>
    </row>
    <row r="20" spans="1:30" ht="12" customHeight="1">
      <c r="A20" s="142" t="s">
        <v>86</v>
      </c>
      <c r="B20" s="140" t="s">
        <v>338</v>
      </c>
      <c r="C20" s="142" t="s">
        <v>382</v>
      </c>
      <c r="D20" s="141">
        <f t="shared" si="2"/>
        <v>970461</v>
      </c>
      <c r="E20" s="141">
        <f t="shared" si="3"/>
        <v>87903</v>
      </c>
      <c r="F20" s="141">
        <v>0</v>
      </c>
      <c r="G20" s="141">
        <v>0</v>
      </c>
      <c r="H20" s="141">
        <v>0</v>
      </c>
      <c r="I20" s="141">
        <v>82995</v>
      </c>
      <c r="J20" s="141"/>
      <c r="K20" s="141">
        <v>4908</v>
      </c>
      <c r="L20" s="141">
        <v>882558</v>
      </c>
      <c r="M20" s="141">
        <f t="shared" si="4"/>
        <v>167528</v>
      </c>
      <c r="N20" s="141">
        <f t="shared" si="5"/>
        <v>15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15</v>
      </c>
      <c r="U20" s="141">
        <v>167513</v>
      </c>
      <c r="V20" s="141">
        <f t="shared" si="6"/>
        <v>1137989</v>
      </c>
      <c r="W20" s="141">
        <f t="shared" si="7"/>
        <v>87918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82995</v>
      </c>
      <c r="AB20" s="141">
        <f t="shared" si="12"/>
        <v>0</v>
      </c>
      <c r="AC20" s="141">
        <f t="shared" si="13"/>
        <v>4923</v>
      </c>
      <c r="AD20" s="141">
        <f t="shared" si="14"/>
        <v>1050071</v>
      </c>
    </row>
    <row r="21" spans="1:30" ht="12" customHeight="1">
      <c r="A21" s="142" t="s">
        <v>86</v>
      </c>
      <c r="B21" s="140" t="s">
        <v>339</v>
      </c>
      <c r="C21" s="142" t="s">
        <v>383</v>
      </c>
      <c r="D21" s="141">
        <f t="shared" si="2"/>
        <v>1171586</v>
      </c>
      <c r="E21" s="141">
        <f t="shared" si="3"/>
        <v>14992</v>
      </c>
      <c r="F21" s="141">
        <v>0</v>
      </c>
      <c r="G21" s="141">
        <v>0</v>
      </c>
      <c r="H21" s="141">
        <v>0</v>
      </c>
      <c r="I21" s="141">
        <v>14992</v>
      </c>
      <c r="J21" s="141"/>
      <c r="K21" s="141">
        <v>0</v>
      </c>
      <c r="L21" s="141">
        <v>1156594</v>
      </c>
      <c r="M21" s="141">
        <f t="shared" si="4"/>
        <v>211012</v>
      </c>
      <c r="N21" s="141">
        <f t="shared" si="5"/>
        <v>24904</v>
      </c>
      <c r="O21" s="141">
        <v>0</v>
      </c>
      <c r="P21" s="141">
        <v>0</v>
      </c>
      <c r="Q21" s="141">
        <v>0</v>
      </c>
      <c r="R21" s="141">
        <v>24904</v>
      </c>
      <c r="S21" s="141"/>
      <c r="T21" s="141">
        <v>0</v>
      </c>
      <c r="U21" s="141">
        <v>186108</v>
      </c>
      <c r="V21" s="141">
        <f t="shared" si="6"/>
        <v>1382598</v>
      </c>
      <c r="W21" s="141">
        <f t="shared" si="7"/>
        <v>39896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39896</v>
      </c>
      <c r="AB21" s="141">
        <f t="shared" si="12"/>
        <v>0</v>
      </c>
      <c r="AC21" s="141">
        <f t="shared" si="13"/>
        <v>0</v>
      </c>
      <c r="AD21" s="141">
        <f t="shared" si="14"/>
        <v>1342702</v>
      </c>
    </row>
    <row r="22" spans="1:30" ht="12" customHeight="1">
      <c r="A22" s="142" t="s">
        <v>86</v>
      </c>
      <c r="B22" s="140" t="s">
        <v>340</v>
      </c>
      <c r="C22" s="142" t="s">
        <v>384</v>
      </c>
      <c r="D22" s="141">
        <f t="shared" si="2"/>
        <v>1175509</v>
      </c>
      <c r="E22" s="141">
        <f t="shared" si="3"/>
        <v>288258</v>
      </c>
      <c r="F22" s="141">
        <v>0</v>
      </c>
      <c r="G22" s="141">
        <v>0</v>
      </c>
      <c r="H22" s="141">
        <v>0</v>
      </c>
      <c r="I22" s="141">
        <v>127391</v>
      </c>
      <c r="J22" s="141"/>
      <c r="K22" s="141">
        <v>160867</v>
      </c>
      <c r="L22" s="141">
        <v>887251</v>
      </c>
      <c r="M22" s="141">
        <f t="shared" si="4"/>
        <v>75644</v>
      </c>
      <c r="N22" s="141">
        <f t="shared" si="5"/>
        <v>28</v>
      </c>
      <c r="O22" s="141">
        <v>0</v>
      </c>
      <c r="P22" s="141">
        <v>0</v>
      </c>
      <c r="Q22" s="141">
        <v>0</v>
      </c>
      <c r="R22" s="141">
        <v>28</v>
      </c>
      <c r="S22" s="141"/>
      <c r="T22" s="141">
        <v>0</v>
      </c>
      <c r="U22" s="141">
        <v>75616</v>
      </c>
      <c r="V22" s="141">
        <f t="shared" si="6"/>
        <v>1251153</v>
      </c>
      <c r="W22" s="141">
        <f t="shared" si="7"/>
        <v>288286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127419</v>
      </c>
      <c r="AB22" s="141">
        <f t="shared" si="12"/>
        <v>0</v>
      </c>
      <c r="AC22" s="141">
        <f t="shared" si="13"/>
        <v>160867</v>
      </c>
      <c r="AD22" s="141">
        <f t="shared" si="14"/>
        <v>962867</v>
      </c>
    </row>
    <row r="23" spans="1:30" ht="12" customHeight="1">
      <c r="A23" s="142" t="s">
        <v>86</v>
      </c>
      <c r="B23" s="140" t="s">
        <v>341</v>
      </c>
      <c r="C23" s="142" t="s">
        <v>385</v>
      </c>
      <c r="D23" s="141">
        <f t="shared" si="2"/>
        <v>1915217</v>
      </c>
      <c r="E23" s="141">
        <f t="shared" si="3"/>
        <v>673134</v>
      </c>
      <c r="F23" s="141">
        <v>0</v>
      </c>
      <c r="G23" s="141">
        <v>0</v>
      </c>
      <c r="H23" s="141">
        <v>0</v>
      </c>
      <c r="I23" s="141">
        <v>480619</v>
      </c>
      <c r="J23" s="141"/>
      <c r="K23" s="141">
        <v>192515</v>
      </c>
      <c r="L23" s="141">
        <v>1242083</v>
      </c>
      <c r="M23" s="141">
        <f t="shared" si="4"/>
        <v>165489</v>
      </c>
      <c r="N23" s="141">
        <f t="shared" si="5"/>
        <v>24875</v>
      </c>
      <c r="O23" s="141">
        <v>0</v>
      </c>
      <c r="P23" s="141">
        <v>0</v>
      </c>
      <c r="Q23" s="141">
        <v>0</v>
      </c>
      <c r="R23" s="141">
        <v>24875</v>
      </c>
      <c r="S23" s="141"/>
      <c r="T23" s="141">
        <v>0</v>
      </c>
      <c r="U23" s="141">
        <v>140614</v>
      </c>
      <c r="V23" s="141">
        <f t="shared" si="6"/>
        <v>2080706</v>
      </c>
      <c r="W23" s="141">
        <f t="shared" si="7"/>
        <v>698009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505494</v>
      </c>
      <c r="AB23" s="141">
        <f t="shared" si="12"/>
        <v>0</v>
      </c>
      <c r="AC23" s="141">
        <f t="shared" si="13"/>
        <v>192515</v>
      </c>
      <c r="AD23" s="141">
        <f t="shared" si="14"/>
        <v>1382697</v>
      </c>
    </row>
    <row r="24" spans="1:30" ht="12" customHeight="1">
      <c r="A24" s="142" t="s">
        <v>86</v>
      </c>
      <c r="B24" s="140" t="s">
        <v>342</v>
      </c>
      <c r="C24" s="142" t="s">
        <v>386</v>
      </c>
      <c r="D24" s="141">
        <f t="shared" si="2"/>
        <v>2600400</v>
      </c>
      <c r="E24" s="141">
        <f t="shared" si="3"/>
        <v>390891</v>
      </c>
      <c r="F24" s="141">
        <v>33847</v>
      </c>
      <c r="G24" s="141">
        <v>0</v>
      </c>
      <c r="H24" s="141">
        <v>0</v>
      </c>
      <c r="I24" s="141">
        <v>340666</v>
      </c>
      <c r="J24" s="141"/>
      <c r="K24" s="141">
        <v>16378</v>
      </c>
      <c r="L24" s="141">
        <v>2209509</v>
      </c>
      <c r="M24" s="141">
        <f t="shared" si="4"/>
        <v>479020</v>
      </c>
      <c r="N24" s="141">
        <f t="shared" si="5"/>
        <v>141128</v>
      </c>
      <c r="O24" s="141">
        <v>0</v>
      </c>
      <c r="P24" s="141">
        <v>0</v>
      </c>
      <c r="Q24" s="141">
        <v>0</v>
      </c>
      <c r="R24" s="141">
        <v>139439</v>
      </c>
      <c r="S24" s="141"/>
      <c r="T24" s="141">
        <v>1689</v>
      </c>
      <c r="U24" s="141">
        <v>337892</v>
      </c>
      <c r="V24" s="141">
        <f t="shared" si="6"/>
        <v>3079420</v>
      </c>
      <c r="W24" s="141">
        <f t="shared" si="7"/>
        <v>532019</v>
      </c>
      <c r="X24" s="141">
        <f t="shared" si="8"/>
        <v>33847</v>
      </c>
      <c r="Y24" s="141">
        <f t="shared" si="9"/>
        <v>0</v>
      </c>
      <c r="Z24" s="141">
        <f t="shared" si="10"/>
        <v>0</v>
      </c>
      <c r="AA24" s="141">
        <f t="shared" si="11"/>
        <v>480105</v>
      </c>
      <c r="AB24" s="141">
        <f t="shared" si="12"/>
        <v>0</v>
      </c>
      <c r="AC24" s="141">
        <f t="shared" si="13"/>
        <v>18067</v>
      </c>
      <c r="AD24" s="141">
        <f t="shared" si="14"/>
        <v>2547401</v>
      </c>
    </row>
    <row r="25" spans="1:30" ht="12" customHeight="1">
      <c r="A25" s="142" t="s">
        <v>86</v>
      </c>
      <c r="B25" s="140" t="s">
        <v>343</v>
      </c>
      <c r="C25" s="142" t="s">
        <v>387</v>
      </c>
      <c r="D25" s="141">
        <f t="shared" si="2"/>
        <v>1373489</v>
      </c>
      <c r="E25" s="141">
        <f t="shared" si="3"/>
        <v>176818</v>
      </c>
      <c r="F25" s="141">
        <v>154535</v>
      </c>
      <c r="G25" s="141">
        <v>0</v>
      </c>
      <c r="H25" s="141">
        <v>0</v>
      </c>
      <c r="I25" s="141">
        <v>21859</v>
      </c>
      <c r="J25" s="141"/>
      <c r="K25" s="141">
        <v>424</v>
      </c>
      <c r="L25" s="141">
        <v>1196671</v>
      </c>
      <c r="M25" s="141">
        <f t="shared" si="4"/>
        <v>142966</v>
      </c>
      <c r="N25" s="141">
        <f t="shared" si="5"/>
        <v>7413</v>
      </c>
      <c r="O25" s="141">
        <v>0</v>
      </c>
      <c r="P25" s="141">
        <v>0</v>
      </c>
      <c r="Q25" s="141">
        <v>0</v>
      </c>
      <c r="R25" s="141">
        <v>7413</v>
      </c>
      <c r="S25" s="141"/>
      <c r="T25" s="141">
        <v>0</v>
      </c>
      <c r="U25" s="141">
        <v>135553</v>
      </c>
      <c r="V25" s="141">
        <f t="shared" si="6"/>
        <v>1516455</v>
      </c>
      <c r="W25" s="141">
        <f t="shared" si="7"/>
        <v>184231</v>
      </c>
      <c r="X25" s="141">
        <f t="shared" si="8"/>
        <v>154535</v>
      </c>
      <c r="Y25" s="141">
        <f t="shared" si="9"/>
        <v>0</v>
      </c>
      <c r="Z25" s="141">
        <f t="shared" si="10"/>
        <v>0</v>
      </c>
      <c r="AA25" s="141">
        <f t="shared" si="11"/>
        <v>29272</v>
      </c>
      <c r="AB25" s="141">
        <f t="shared" si="12"/>
        <v>0</v>
      </c>
      <c r="AC25" s="141">
        <f t="shared" si="13"/>
        <v>424</v>
      </c>
      <c r="AD25" s="141">
        <f t="shared" si="14"/>
        <v>1332224</v>
      </c>
    </row>
    <row r="26" spans="1:30" ht="12" customHeight="1">
      <c r="A26" s="142" t="s">
        <v>86</v>
      </c>
      <c r="B26" s="140" t="s">
        <v>344</v>
      </c>
      <c r="C26" s="142" t="s">
        <v>388</v>
      </c>
      <c r="D26" s="141">
        <f t="shared" si="2"/>
        <v>528742</v>
      </c>
      <c r="E26" s="141">
        <f t="shared" si="3"/>
        <v>82412</v>
      </c>
      <c r="F26" s="141">
        <v>0</v>
      </c>
      <c r="G26" s="141">
        <v>0</v>
      </c>
      <c r="H26" s="141">
        <v>0</v>
      </c>
      <c r="I26" s="141">
        <v>43108</v>
      </c>
      <c r="J26" s="141"/>
      <c r="K26" s="141">
        <v>39304</v>
      </c>
      <c r="L26" s="141">
        <v>446330</v>
      </c>
      <c r="M26" s="141">
        <f t="shared" si="4"/>
        <v>90100</v>
      </c>
      <c r="N26" s="141">
        <f t="shared" si="5"/>
        <v>2770</v>
      </c>
      <c r="O26" s="141">
        <v>0</v>
      </c>
      <c r="P26" s="141">
        <v>0</v>
      </c>
      <c r="Q26" s="141">
        <v>0</v>
      </c>
      <c r="R26" s="141">
        <v>2770</v>
      </c>
      <c r="S26" s="141"/>
      <c r="T26" s="141">
        <v>0</v>
      </c>
      <c r="U26" s="141">
        <v>87330</v>
      </c>
      <c r="V26" s="141">
        <f t="shared" si="6"/>
        <v>618842</v>
      </c>
      <c r="W26" s="141">
        <f t="shared" si="7"/>
        <v>85182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45878</v>
      </c>
      <c r="AB26" s="141">
        <f t="shared" si="12"/>
        <v>0</v>
      </c>
      <c r="AC26" s="141">
        <f t="shared" si="13"/>
        <v>39304</v>
      </c>
      <c r="AD26" s="141">
        <f t="shared" si="14"/>
        <v>533660</v>
      </c>
    </row>
    <row r="27" spans="1:30" ht="12" customHeight="1">
      <c r="A27" s="142" t="s">
        <v>86</v>
      </c>
      <c r="B27" s="140" t="s">
        <v>345</v>
      </c>
      <c r="C27" s="142" t="s">
        <v>389</v>
      </c>
      <c r="D27" s="141">
        <f t="shared" si="2"/>
        <v>535448</v>
      </c>
      <c r="E27" s="141">
        <f t="shared" si="3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535448</v>
      </c>
      <c r="M27" s="141">
        <f t="shared" si="4"/>
        <v>20668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20668</v>
      </c>
      <c r="V27" s="141">
        <f t="shared" si="6"/>
        <v>556116</v>
      </c>
      <c r="W27" s="141">
        <f t="shared" si="7"/>
        <v>0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0</v>
      </c>
      <c r="AB27" s="141">
        <f t="shared" si="12"/>
        <v>0</v>
      </c>
      <c r="AC27" s="141">
        <f t="shared" si="13"/>
        <v>0</v>
      </c>
      <c r="AD27" s="141">
        <f t="shared" si="14"/>
        <v>556116</v>
      </c>
    </row>
    <row r="28" spans="1:30" ht="12" customHeight="1">
      <c r="A28" s="142" t="s">
        <v>86</v>
      </c>
      <c r="B28" s="140" t="s">
        <v>346</v>
      </c>
      <c r="C28" s="142" t="s">
        <v>390</v>
      </c>
      <c r="D28" s="141">
        <f t="shared" si="2"/>
        <v>333287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333287</v>
      </c>
      <c r="M28" s="141">
        <f t="shared" si="4"/>
        <v>150853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150853</v>
      </c>
      <c r="V28" s="141">
        <f t="shared" si="6"/>
        <v>484140</v>
      </c>
      <c r="W28" s="141">
        <f t="shared" si="7"/>
        <v>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0</v>
      </c>
      <c r="AB28" s="141">
        <f t="shared" si="12"/>
        <v>0</v>
      </c>
      <c r="AC28" s="141">
        <f t="shared" si="13"/>
        <v>0</v>
      </c>
      <c r="AD28" s="141">
        <f t="shared" si="14"/>
        <v>484140</v>
      </c>
    </row>
    <row r="29" spans="1:30" ht="12" customHeight="1">
      <c r="A29" s="142" t="s">
        <v>86</v>
      </c>
      <c r="B29" s="140" t="s">
        <v>347</v>
      </c>
      <c r="C29" s="142" t="s">
        <v>391</v>
      </c>
      <c r="D29" s="141">
        <f t="shared" si="2"/>
        <v>469799</v>
      </c>
      <c r="E29" s="141">
        <f t="shared" si="3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469799</v>
      </c>
      <c r="M29" s="141">
        <f t="shared" si="4"/>
        <v>112147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112147</v>
      </c>
      <c r="V29" s="141">
        <f t="shared" si="6"/>
        <v>581946</v>
      </c>
      <c r="W29" s="141">
        <f t="shared" si="7"/>
        <v>0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0</v>
      </c>
      <c r="AB29" s="141">
        <f t="shared" si="12"/>
        <v>0</v>
      </c>
      <c r="AC29" s="141">
        <f t="shared" si="13"/>
        <v>0</v>
      </c>
      <c r="AD29" s="141">
        <f t="shared" si="14"/>
        <v>581946</v>
      </c>
    </row>
    <row r="30" spans="1:30" ht="12" customHeight="1">
      <c r="A30" s="142" t="s">
        <v>86</v>
      </c>
      <c r="B30" s="140" t="s">
        <v>348</v>
      </c>
      <c r="C30" s="142" t="s">
        <v>392</v>
      </c>
      <c r="D30" s="141">
        <f t="shared" si="2"/>
        <v>1296712</v>
      </c>
      <c r="E30" s="141">
        <f t="shared" si="3"/>
        <v>17147</v>
      </c>
      <c r="F30" s="141">
        <v>0</v>
      </c>
      <c r="G30" s="141">
        <v>0</v>
      </c>
      <c r="H30" s="141">
        <v>0</v>
      </c>
      <c r="I30" s="141">
        <v>341</v>
      </c>
      <c r="J30" s="141"/>
      <c r="K30" s="141">
        <v>16806</v>
      </c>
      <c r="L30" s="141">
        <v>1279565</v>
      </c>
      <c r="M30" s="141">
        <f t="shared" si="4"/>
        <v>187861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187861</v>
      </c>
      <c r="V30" s="141">
        <f t="shared" si="6"/>
        <v>1484573</v>
      </c>
      <c r="W30" s="141">
        <f t="shared" si="7"/>
        <v>17147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341</v>
      </c>
      <c r="AB30" s="141">
        <f t="shared" si="12"/>
        <v>0</v>
      </c>
      <c r="AC30" s="141">
        <f t="shared" si="13"/>
        <v>16806</v>
      </c>
      <c r="AD30" s="141">
        <f t="shared" si="14"/>
        <v>1467426</v>
      </c>
    </row>
    <row r="31" spans="1:30" ht="12" customHeight="1">
      <c r="A31" s="142" t="s">
        <v>86</v>
      </c>
      <c r="B31" s="140" t="s">
        <v>349</v>
      </c>
      <c r="C31" s="142" t="s">
        <v>393</v>
      </c>
      <c r="D31" s="141">
        <f t="shared" si="2"/>
        <v>317517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317517</v>
      </c>
      <c r="M31" s="141">
        <f t="shared" si="4"/>
        <v>125665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125665</v>
      </c>
      <c r="V31" s="141">
        <f t="shared" si="6"/>
        <v>443182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0</v>
      </c>
      <c r="AC31" s="141">
        <f t="shared" si="13"/>
        <v>0</v>
      </c>
      <c r="AD31" s="141">
        <f t="shared" si="14"/>
        <v>443182</v>
      </c>
    </row>
    <row r="32" spans="1:30" ht="12" customHeight="1">
      <c r="A32" s="142" t="s">
        <v>86</v>
      </c>
      <c r="B32" s="140" t="s">
        <v>350</v>
      </c>
      <c r="C32" s="142" t="s">
        <v>394</v>
      </c>
      <c r="D32" s="141">
        <f t="shared" si="2"/>
        <v>351170</v>
      </c>
      <c r="E32" s="141">
        <f t="shared" si="3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351170</v>
      </c>
      <c r="M32" s="141">
        <f t="shared" si="4"/>
        <v>101892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101892</v>
      </c>
      <c r="V32" s="141">
        <f t="shared" si="6"/>
        <v>453062</v>
      </c>
      <c r="W32" s="141">
        <f t="shared" si="7"/>
        <v>0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0</v>
      </c>
      <c r="AB32" s="141">
        <f t="shared" si="12"/>
        <v>0</v>
      </c>
      <c r="AC32" s="141">
        <f t="shared" si="13"/>
        <v>0</v>
      </c>
      <c r="AD32" s="141">
        <f t="shared" si="14"/>
        <v>453062</v>
      </c>
    </row>
    <row r="33" spans="1:30" ht="12" customHeight="1">
      <c r="A33" s="142" t="s">
        <v>86</v>
      </c>
      <c r="B33" s="140" t="s">
        <v>351</v>
      </c>
      <c r="C33" s="142" t="s">
        <v>395</v>
      </c>
      <c r="D33" s="141">
        <f t="shared" si="2"/>
        <v>180935</v>
      </c>
      <c r="E33" s="141">
        <f t="shared" si="3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180935</v>
      </c>
      <c r="M33" s="141">
        <f t="shared" si="4"/>
        <v>54720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54720</v>
      </c>
      <c r="V33" s="141">
        <f t="shared" si="6"/>
        <v>235655</v>
      </c>
      <c r="W33" s="141">
        <f t="shared" si="7"/>
        <v>0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0</v>
      </c>
      <c r="AB33" s="141">
        <f t="shared" si="12"/>
        <v>0</v>
      </c>
      <c r="AC33" s="141">
        <f t="shared" si="13"/>
        <v>0</v>
      </c>
      <c r="AD33" s="141">
        <f t="shared" si="14"/>
        <v>235655</v>
      </c>
    </row>
    <row r="34" spans="1:30" ht="12" customHeight="1">
      <c r="A34" s="142" t="s">
        <v>86</v>
      </c>
      <c r="B34" s="140" t="s">
        <v>352</v>
      </c>
      <c r="C34" s="142" t="s">
        <v>396</v>
      </c>
      <c r="D34" s="141">
        <f t="shared" si="2"/>
        <v>639395</v>
      </c>
      <c r="E34" s="141">
        <f t="shared" si="3"/>
        <v>16831</v>
      </c>
      <c r="F34" s="141">
        <v>0</v>
      </c>
      <c r="G34" s="141">
        <v>0</v>
      </c>
      <c r="H34" s="141">
        <v>0</v>
      </c>
      <c r="I34" s="141">
        <v>6</v>
      </c>
      <c r="J34" s="141"/>
      <c r="K34" s="141">
        <v>16825</v>
      </c>
      <c r="L34" s="141">
        <v>622564</v>
      </c>
      <c r="M34" s="141">
        <f t="shared" si="4"/>
        <v>131294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131294</v>
      </c>
      <c r="V34" s="141">
        <f t="shared" si="6"/>
        <v>770689</v>
      </c>
      <c r="W34" s="141">
        <f t="shared" si="7"/>
        <v>16831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6</v>
      </c>
      <c r="AB34" s="141">
        <f t="shared" si="12"/>
        <v>0</v>
      </c>
      <c r="AC34" s="141">
        <f t="shared" si="13"/>
        <v>16825</v>
      </c>
      <c r="AD34" s="141">
        <f t="shared" si="14"/>
        <v>753858</v>
      </c>
    </row>
    <row r="35" spans="1:30" ht="12" customHeight="1">
      <c r="A35" s="142" t="s">
        <v>86</v>
      </c>
      <c r="B35" s="140" t="s">
        <v>353</v>
      </c>
      <c r="C35" s="142" t="s">
        <v>397</v>
      </c>
      <c r="D35" s="141">
        <f t="shared" si="2"/>
        <v>1289157</v>
      </c>
      <c r="E35" s="141">
        <f t="shared" si="3"/>
        <v>228040</v>
      </c>
      <c r="F35" s="141">
        <v>0</v>
      </c>
      <c r="G35" s="141">
        <v>0</v>
      </c>
      <c r="H35" s="141">
        <v>0</v>
      </c>
      <c r="I35" s="141">
        <v>33339</v>
      </c>
      <c r="J35" s="141"/>
      <c r="K35" s="141">
        <v>194701</v>
      </c>
      <c r="L35" s="141">
        <v>1061117</v>
      </c>
      <c r="M35" s="141">
        <f t="shared" si="4"/>
        <v>164451</v>
      </c>
      <c r="N35" s="141">
        <f t="shared" si="5"/>
        <v>9085</v>
      </c>
      <c r="O35" s="141">
        <v>0</v>
      </c>
      <c r="P35" s="141">
        <v>0</v>
      </c>
      <c r="Q35" s="141">
        <v>0</v>
      </c>
      <c r="R35" s="141">
        <v>9085</v>
      </c>
      <c r="S35" s="141"/>
      <c r="T35" s="141">
        <v>0</v>
      </c>
      <c r="U35" s="141">
        <v>155366</v>
      </c>
      <c r="V35" s="141">
        <f t="shared" si="6"/>
        <v>1453608</v>
      </c>
      <c r="W35" s="141">
        <f t="shared" si="7"/>
        <v>237125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42424</v>
      </c>
      <c r="AB35" s="141">
        <f t="shared" si="12"/>
        <v>0</v>
      </c>
      <c r="AC35" s="141">
        <f t="shared" si="13"/>
        <v>194701</v>
      </c>
      <c r="AD35" s="141">
        <f t="shared" si="14"/>
        <v>1216483</v>
      </c>
    </row>
    <row r="36" spans="1:30" ht="12" customHeight="1">
      <c r="A36" s="142" t="s">
        <v>86</v>
      </c>
      <c r="B36" s="140" t="s">
        <v>354</v>
      </c>
      <c r="C36" s="142" t="s">
        <v>398</v>
      </c>
      <c r="D36" s="141">
        <f t="shared" si="2"/>
        <v>385117</v>
      </c>
      <c r="E36" s="141">
        <f t="shared" si="3"/>
        <v>66658</v>
      </c>
      <c r="F36" s="141">
        <v>0</v>
      </c>
      <c r="G36" s="141">
        <v>0</v>
      </c>
      <c r="H36" s="141">
        <v>0</v>
      </c>
      <c r="I36" s="141">
        <v>43228</v>
      </c>
      <c r="J36" s="141"/>
      <c r="K36" s="141">
        <v>23430</v>
      </c>
      <c r="L36" s="141">
        <v>318459</v>
      </c>
      <c r="M36" s="141">
        <f t="shared" si="4"/>
        <v>123259</v>
      </c>
      <c r="N36" s="141">
        <f t="shared" si="5"/>
        <v>6448</v>
      </c>
      <c r="O36" s="141">
        <v>0</v>
      </c>
      <c r="P36" s="141">
        <v>0</v>
      </c>
      <c r="Q36" s="141">
        <v>0</v>
      </c>
      <c r="R36" s="141">
        <v>6448</v>
      </c>
      <c r="S36" s="141"/>
      <c r="T36" s="141">
        <v>0</v>
      </c>
      <c r="U36" s="141">
        <v>116811</v>
      </c>
      <c r="V36" s="141">
        <f t="shared" si="6"/>
        <v>508376</v>
      </c>
      <c r="W36" s="141">
        <f t="shared" si="7"/>
        <v>73106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49676</v>
      </c>
      <c r="AB36" s="141">
        <f t="shared" si="12"/>
        <v>0</v>
      </c>
      <c r="AC36" s="141">
        <f t="shared" si="13"/>
        <v>23430</v>
      </c>
      <c r="AD36" s="141">
        <f t="shared" si="14"/>
        <v>435270</v>
      </c>
    </row>
    <row r="37" spans="1:30" ht="12" customHeight="1">
      <c r="A37" s="142" t="s">
        <v>86</v>
      </c>
      <c r="B37" s="140" t="s">
        <v>355</v>
      </c>
      <c r="C37" s="142" t="s">
        <v>399</v>
      </c>
      <c r="D37" s="141">
        <f t="shared" si="2"/>
        <v>480884</v>
      </c>
      <c r="E37" s="141">
        <f t="shared" si="3"/>
        <v>60995</v>
      </c>
      <c r="F37" s="141">
        <v>0</v>
      </c>
      <c r="G37" s="141">
        <v>0</v>
      </c>
      <c r="H37" s="141">
        <v>0</v>
      </c>
      <c r="I37" s="141">
        <v>26757</v>
      </c>
      <c r="J37" s="141"/>
      <c r="K37" s="141">
        <v>34238</v>
      </c>
      <c r="L37" s="141">
        <v>419889</v>
      </c>
      <c r="M37" s="141">
        <f t="shared" si="4"/>
        <v>207601</v>
      </c>
      <c r="N37" s="141">
        <f t="shared" si="5"/>
        <v>8639</v>
      </c>
      <c r="O37" s="141">
        <v>0</v>
      </c>
      <c r="P37" s="141">
        <v>0</v>
      </c>
      <c r="Q37" s="141">
        <v>0</v>
      </c>
      <c r="R37" s="141">
        <v>8639</v>
      </c>
      <c r="S37" s="141"/>
      <c r="T37" s="141">
        <v>0</v>
      </c>
      <c r="U37" s="141">
        <v>198962</v>
      </c>
      <c r="V37" s="141">
        <f t="shared" si="6"/>
        <v>688485</v>
      </c>
      <c r="W37" s="141">
        <f t="shared" si="7"/>
        <v>69634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35396</v>
      </c>
      <c r="AB37" s="141">
        <f t="shared" si="12"/>
        <v>0</v>
      </c>
      <c r="AC37" s="141">
        <f t="shared" si="13"/>
        <v>34238</v>
      </c>
      <c r="AD37" s="141">
        <f t="shared" si="14"/>
        <v>618851</v>
      </c>
    </row>
    <row r="38" spans="1:30" ht="12" customHeight="1">
      <c r="A38" s="142" t="s">
        <v>86</v>
      </c>
      <c r="B38" s="140" t="s">
        <v>356</v>
      </c>
      <c r="C38" s="142" t="s">
        <v>400</v>
      </c>
      <c r="D38" s="141">
        <f t="shared" si="2"/>
        <v>402209</v>
      </c>
      <c r="E38" s="141">
        <f t="shared" si="3"/>
        <v>0</v>
      </c>
      <c r="F38" s="141">
        <v>0</v>
      </c>
      <c r="G38" s="141">
        <v>0</v>
      </c>
      <c r="H38" s="141">
        <v>0</v>
      </c>
      <c r="I38" s="141">
        <v>0</v>
      </c>
      <c r="J38" s="141"/>
      <c r="K38" s="141">
        <v>0</v>
      </c>
      <c r="L38" s="141">
        <v>402209</v>
      </c>
      <c r="M38" s="141">
        <f t="shared" si="4"/>
        <v>84805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84805</v>
      </c>
      <c r="V38" s="141">
        <f t="shared" si="6"/>
        <v>487014</v>
      </c>
      <c r="W38" s="141">
        <f t="shared" si="7"/>
        <v>0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0</v>
      </c>
      <c r="AB38" s="141">
        <f t="shared" si="12"/>
        <v>0</v>
      </c>
      <c r="AC38" s="141">
        <f t="shared" si="13"/>
        <v>0</v>
      </c>
      <c r="AD38" s="141">
        <f t="shared" si="14"/>
        <v>487014</v>
      </c>
    </row>
    <row r="39" spans="1:30" ht="12" customHeight="1">
      <c r="A39" s="142" t="s">
        <v>86</v>
      </c>
      <c r="B39" s="140" t="s">
        <v>357</v>
      </c>
      <c r="C39" s="142" t="s">
        <v>401</v>
      </c>
      <c r="D39" s="141">
        <f t="shared" si="2"/>
        <v>342439</v>
      </c>
      <c r="E39" s="141">
        <f t="shared" si="3"/>
        <v>0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0</v>
      </c>
      <c r="L39" s="141">
        <v>342439</v>
      </c>
      <c r="M39" s="141">
        <f t="shared" si="4"/>
        <v>110362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110362</v>
      </c>
      <c r="V39" s="141">
        <f t="shared" si="6"/>
        <v>452801</v>
      </c>
      <c r="W39" s="141">
        <f t="shared" si="7"/>
        <v>0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0</v>
      </c>
      <c r="AB39" s="141">
        <f t="shared" si="12"/>
        <v>0</v>
      </c>
      <c r="AC39" s="141">
        <f t="shared" si="13"/>
        <v>0</v>
      </c>
      <c r="AD39" s="141">
        <f t="shared" si="14"/>
        <v>452801</v>
      </c>
    </row>
    <row r="40" spans="1:30" ht="12" customHeight="1">
      <c r="A40" s="142" t="s">
        <v>86</v>
      </c>
      <c r="B40" s="140" t="s">
        <v>358</v>
      </c>
      <c r="C40" s="142" t="s">
        <v>402</v>
      </c>
      <c r="D40" s="141">
        <f t="shared" si="2"/>
        <v>257363</v>
      </c>
      <c r="E40" s="141">
        <f t="shared" si="3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257363</v>
      </c>
      <c r="M40" s="141">
        <f t="shared" si="4"/>
        <v>65607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65607</v>
      </c>
      <c r="V40" s="141">
        <f t="shared" si="6"/>
        <v>322970</v>
      </c>
      <c r="W40" s="141">
        <f t="shared" si="7"/>
        <v>0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0</v>
      </c>
      <c r="AB40" s="141">
        <f t="shared" si="12"/>
        <v>0</v>
      </c>
      <c r="AC40" s="141">
        <f t="shared" si="13"/>
        <v>0</v>
      </c>
      <c r="AD40" s="141">
        <f t="shared" si="14"/>
        <v>322970</v>
      </c>
    </row>
    <row r="41" spans="1:30" ht="12" customHeight="1">
      <c r="A41" s="142" t="s">
        <v>86</v>
      </c>
      <c r="B41" s="140" t="s">
        <v>359</v>
      </c>
      <c r="C41" s="142" t="s">
        <v>403</v>
      </c>
      <c r="D41" s="141">
        <f t="shared" si="2"/>
        <v>300129</v>
      </c>
      <c r="E41" s="141">
        <f t="shared" si="3"/>
        <v>22181</v>
      </c>
      <c r="F41" s="141">
        <v>0</v>
      </c>
      <c r="G41" s="141">
        <v>0</v>
      </c>
      <c r="H41" s="141">
        <v>0</v>
      </c>
      <c r="I41" s="141">
        <v>22181</v>
      </c>
      <c r="J41" s="141"/>
      <c r="K41" s="141">
        <v>0</v>
      </c>
      <c r="L41" s="141">
        <v>277948</v>
      </c>
      <c r="M41" s="141">
        <f t="shared" si="4"/>
        <v>45390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45390</v>
      </c>
      <c r="V41" s="141">
        <f t="shared" si="6"/>
        <v>345519</v>
      </c>
      <c r="W41" s="141">
        <f t="shared" si="7"/>
        <v>22181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22181</v>
      </c>
      <c r="AB41" s="141">
        <f t="shared" si="12"/>
        <v>0</v>
      </c>
      <c r="AC41" s="141">
        <f t="shared" si="13"/>
        <v>0</v>
      </c>
      <c r="AD41" s="141">
        <f t="shared" si="14"/>
        <v>323338</v>
      </c>
    </row>
    <row r="42" spans="1:30" ht="12" customHeight="1">
      <c r="A42" s="142" t="s">
        <v>86</v>
      </c>
      <c r="B42" s="140" t="s">
        <v>360</v>
      </c>
      <c r="C42" s="142" t="s">
        <v>404</v>
      </c>
      <c r="D42" s="141">
        <f t="shared" si="2"/>
        <v>164984</v>
      </c>
      <c r="E42" s="141">
        <f t="shared" si="3"/>
        <v>0</v>
      </c>
      <c r="F42" s="141">
        <v>0</v>
      </c>
      <c r="G42" s="141">
        <v>0</v>
      </c>
      <c r="H42" s="141">
        <v>0</v>
      </c>
      <c r="I42" s="141">
        <v>0</v>
      </c>
      <c r="J42" s="141"/>
      <c r="K42" s="141">
        <v>0</v>
      </c>
      <c r="L42" s="141">
        <v>164984</v>
      </c>
      <c r="M42" s="141">
        <f t="shared" si="4"/>
        <v>112239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112239</v>
      </c>
      <c r="V42" s="141">
        <f t="shared" si="6"/>
        <v>277223</v>
      </c>
      <c r="W42" s="141">
        <f t="shared" si="7"/>
        <v>0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0</v>
      </c>
      <c r="AB42" s="141">
        <f t="shared" si="12"/>
        <v>0</v>
      </c>
      <c r="AC42" s="141">
        <f t="shared" si="13"/>
        <v>0</v>
      </c>
      <c r="AD42" s="141">
        <f t="shared" si="14"/>
        <v>277223</v>
      </c>
    </row>
    <row r="43" spans="1:30" ht="12" customHeight="1">
      <c r="A43" s="142" t="s">
        <v>86</v>
      </c>
      <c r="B43" s="140" t="s">
        <v>361</v>
      </c>
      <c r="C43" s="142" t="s">
        <v>405</v>
      </c>
      <c r="D43" s="141">
        <f t="shared" si="2"/>
        <v>551605</v>
      </c>
      <c r="E43" s="141">
        <f t="shared" si="3"/>
        <v>73681</v>
      </c>
      <c r="F43" s="141">
        <v>37000</v>
      </c>
      <c r="G43" s="141">
        <v>0</v>
      </c>
      <c r="H43" s="141">
        <v>0</v>
      </c>
      <c r="I43" s="141">
        <v>36681</v>
      </c>
      <c r="J43" s="141"/>
      <c r="K43" s="141">
        <v>0</v>
      </c>
      <c r="L43" s="141">
        <v>477924</v>
      </c>
      <c r="M43" s="141">
        <f t="shared" si="4"/>
        <v>135515</v>
      </c>
      <c r="N43" s="141">
        <f t="shared" si="5"/>
        <v>13000</v>
      </c>
      <c r="O43" s="141">
        <v>13000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122515</v>
      </c>
      <c r="V43" s="141">
        <f t="shared" si="6"/>
        <v>687120</v>
      </c>
      <c r="W43" s="141">
        <f t="shared" si="7"/>
        <v>86681</v>
      </c>
      <c r="X43" s="141">
        <f t="shared" si="8"/>
        <v>50000</v>
      </c>
      <c r="Y43" s="141">
        <f t="shared" si="9"/>
        <v>0</v>
      </c>
      <c r="Z43" s="141">
        <f t="shared" si="10"/>
        <v>0</v>
      </c>
      <c r="AA43" s="141">
        <f t="shared" si="11"/>
        <v>36681</v>
      </c>
      <c r="AB43" s="141">
        <f t="shared" si="12"/>
        <v>0</v>
      </c>
      <c r="AC43" s="141">
        <f t="shared" si="13"/>
        <v>0</v>
      </c>
      <c r="AD43" s="141">
        <f t="shared" si="14"/>
        <v>600439</v>
      </c>
    </row>
    <row r="44" spans="1:30" ht="12" customHeight="1">
      <c r="A44" s="142" t="s">
        <v>86</v>
      </c>
      <c r="B44" s="140" t="s">
        <v>362</v>
      </c>
      <c r="C44" s="142" t="s">
        <v>406</v>
      </c>
      <c r="D44" s="141">
        <f t="shared" si="2"/>
        <v>272832</v>
      </c>
      <c r="E44" s="141">
        <f t="shared" si="3"/>
        <v>52509</v>
      </c>
      <c r="F44" s="141">
        <v>0</v>
      </c>
      <c r="G44" s="141">
        <v>0</v>
      </c>
      <c r="H44" s="141">
        <v>4500</v>
      </c>
      <c r="I44" s="141">
        <v>16177</v>
      </c>
      <c r="J44" s="141"/>
      <c r="K44" s="141">
        <v>31832</v>
      </c>
      <c r="L44" s="141">
        <v>220323</v>
      </c>
      <c r="M44" s="141">
        <f t="shared" si="4"/>
        <v>250497</v>
      </c>
      <c r="N44" s="141">
        <f t="shared" si="5"/>
        <v>78216</v>
      </c>
      <c r="O44" s="141">
        <v>2667</v>
      </c>
      <c r="P44" s="141">
        <v>0</v>
      </c>
      <c r="Q44" s="141">
        <v>0</v>
      </c>
      <c r="R44" s="141">
        <v>75549</v>
      </c>
      <c r="S44" s="141"/>
      <c r="T44" s="141">
        <v>0</v>
      </c>
      <c r="U44" s="141">
        <v>172281</v>
      </c>
      <c r="V44" s="141">
        <f t="shared" si="6"/>
        <v>523329</v>
      </c>
      <c r="W44" s="141">
        <f t="shared" si="7"/>
        <v>130725</v>
      </c>
      <c r="X44" s="141">
        <f t="shared" si="8"/>
        <v>2667</v>
      </c>
      <c r="Y44" s="141">
        <f t="shared" si="9"/>
        <v>0</v>
      </c>
      <c r="Z44" s="141">
        <f t="shared" si="10"/>
        <v>4500</v>
      </c>
      <c r="AA44" s="141">
        <f t="shared" si="11"/>
        <v>91726</v>
      </c>
      <c r="AB44" s="141">
        <f t="shared" si="12"/>
        <v>0</v>
      </c>
      <c r="AC44" s="141">
        <f t="shared" si="13"/>
        <v>31832</v>
      </c>
      <c r="AD44" s="141">
        <f t="shared" si="14"/>
        <v>392604</v>
      </c>
    </row>
    <row r="45" spans="1:30" ht="12" customHeight="1">
      <c r="A45" s="142" t="s">
        <v>86</v>
      </c>
      <c r="B45" s="140" t="s">
        <v>363</v>
      </c>
      <c r="C45" s="142" t="s">
        <v>407</v>
      </c>
      <c r="D45" s="141">
        <f t="shared" si="2"/>
        <v>143436</v>
      </c>
      <c r="E45" s="141">
        <f t="shared" si="3"/>
        <v>0</v>
      </c>
      <c r="F45" s="141">
        <v>0</v>
      </c>
      <c r="G45" s="141">
        <v>0</v>
      </c>
      <c r="H45" s="141">
        <v>0</v>
      </c>
      <c r="I45" s="141">
        <v>0</v>
      </c>
      <c r="J45" s="141"/>
      <c r="K45" s="141">
        <v>0</v>
      </c>
      <c r="L45" s="141">
        <v>143436</v>
      </c>
      <c r="M45" s="141">
        <f t="shared" si="4"/>
        <v>48728</v>
      </c>
      <c r="N45" s="141">
        <f t="shared" si="5"/>
        <v>0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0</v>
      </c>
      <c r="U45" s="141">
        <v>48728</v>
      </c>
      <c r="V45" s="141">
        <f t="shared" si="6"/>
        <v>192164</v>
      </c>
      <c r="W45" s="141">
        <f t="shared" si="7"/>
        <v>0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0</v>
      </c>
      <c r="AB45" s="141">
        <f t="shared" si="12"/>
        <v>0</v>
      </c>
      <c r="AC45" s="141">
        <f t="shared" si="13"/>
        <v>0</v>
      </c>
      <c r="AD45" s="141">
        <f t="shared" si="14"/>
        <v>192164</v>
      </c>
    </row>
    <row r="46" spans="1:30" ht="12" customHeight="1">
      <c r="A46" s="142" t="s">
        <v>86</v>
      </c>
      <c r="B46" s="140" t="s">
        <v>364</v>
      </c>
      <c r="C46" s="142" t="s">
        <v>408</v>
      </c>
      <c r="D46" s="141">
        <f t="shared" si="2"/>
        <v>483725</v>
      </c>
      <c r="E46" s="141">
        <f t="shared" si="3"/>
        <v>120259</v>
      </c>
      <c r="F46" s="141">
        <v>0</v>
      </c>
      <c r="G46" s="141">
        <v>0</v>
      </c>
      <c r="H46" s="141">
        <v>0</v>
      </c>
      <c r="I46" s="141">
        <v>80370</v>
      </c>
      <c r="J46" s="141"/>
      <c r="K46" s="141">
        <v>39889</v>
      </c>
      <c r="L46" s="141">
        <v>363466</v>
      </c>
      <c r="M46" s="141">
        <f t="shared" si="4"/>
        <v>60091</v>
      </c>
      <c r="N46" s="141">
        <f t="shared" si="5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60091</v>
      </c>
      <c r="V46" s="141">
        <f t="shared" si="6"/>
        <v>543816</v>
      </c>
      <c r="W46" s="141">
        <f t="shared" si="7"/>
        <v>120259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80370</v>
      </c>
      <c r="AB46" s="141">
        <f t="shared" si="12"/>
        <v>0</v>
      </c>
      <c r="AC46" s="141">
        <f t="shared" si="13"/>
        <v>39889</v>
      </c>
      <c r="AD46" s="141">
        <f t="shared" si="14"/>
        <v>423557</v>
      </c>
    </row>
    <row r="47" spans="1:30" ht="12" customHeight="1">
      <c r="A47" s="142" t="s">
        <v>86</v>
      </c>
      <c r="B47" s="140" t="s">
        <v>365</v>
      </c>
      <c r="C47" s="142" t="s">
        <v>409</v>
      </c>
      <c r="D47" s="141">
        <f t="shared" si="2"/>
        <v>105966</v>
      </c>
      <c r="E47" s="141">
        <f t="shared" si="3"/>
        <v>5300</v>
      </c>
      <c r="F47" s="141">
        <v>0</v>
      </c>
      <c r="G47" s="141">
        <v>0</v>
      </c>
      <c r="H47" s="141">
        <v>0</v>
      </c>
      <c r="I47" s="141">
        <v>5293</v>
      </c>
      <c r="J47" s="141"/>
      <c r="K47" s="141">
        <v>7</v>
      </c>
      <c r="L47" s="141">
        <v>100666</v>
      </c>
      <c r="M47" s="141">
        <f t="shared" si="4"/>
        <v>31267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31267</v>
      </c>
      <c r="V47" s="141">
        <f t="shared" si="6"/>
        <v>137233</v>
      </c>
      <c r="W47" s="141">
        <f t="shared" si="7"/>
        <v>5300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5293</v>
      </c>
      <c r="AB47" s="141">
        <f t="shared" si="12"/>
        <v>0</v>
      </c>
      <c r="AC47" s="141">
        <f t="shared" si="13"/>
        <v>7</v>
      </c>
      <c r="AD47" s="141">
        <f t="shared" si="14"/>
        <v>131933</v>
      </c>
    </row>
    <row r="48" spans="1:30" ht="12" customHeight="1">
      <c r="A48" s="142" t="s">
        <v>86</v>
      </c>
      <c r="B48" s="140" t="s">
        <v>366</v>
      </c>
      <c r="C48" s="142" t="s">
        <v>410</v>
      </c>
      <c r="D48" s="141">
        <f t="shared" si="2"/>
        <v>160171</v>
      </c>
      <c r="E48" s="141">
        <f t="shared" si="3"/>
        <v>0</v>
      </c>
      <c r="F48" s="141">
        <v>0</v>
      </c>
      <c r="G48" s="141">
        <v>0</v>
      </c>
      <c r="H48" s="141">
        <v>0</v>
      </c>
      <c r="I48" s="141">
        <v>0</v>
      </c>
      <c r="J48" s="141"/>
      <c r="K48" s="141">
        <v>0</v>
      </c>
      <c r="L48" s="141">
        <v>160171</v>
      </c>
      <c r="M48" s="141">
        <f t="shared" si="4"/>
        <v>45330</v>
      </c>
      <c r="N48" s="141">
        <f t="shared" si="5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45330</v>
      </c>
      <c r="V48" s="141">
        <f t="shared" si="6"/>
        <v>205501</v>
      </c>
      <c r="W48" s="141">
        <f t="shared" si="7"/>
        <v>0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0</v>
      </c>
      <c r="AB48" s="141">
        <f t="shared" si="12"/>
        <v>0</v>
      </c>
      <c r="AC48" s="141">
        <f t="shared" si="13"/>
        <v>0</v>
      </c>
      <c r="AD48" s="141">
        <f t="shared" si="14"/>
        <v>205501</v>
      </c>
    </row>
    <row r="49" spans="1:30" ht="12" customHeight="1">
      <c r="A49" s="142" t="s">
        <v>86</v>
      </c>
      <c r="B49" s="140" t="s">
        <v>367</v>
      </c>
      <c r="C49" s="142" t="s">
        <v>411</v>
      </c>
      <c r="D49" s="141">
        <f t="shared" si="2"/>
        <v>64745</v>
      </c>
      <c r="E49" s="141">
        <f t="shared" si="3"/>
        <v>170</v>
      </c>
      <c r="F49" s="141">
        <v>0</v>
      </c>
      <c r="G49" s="141">
        <v>0</v>
      </c>
      <c r="H49" s="141">
        <v>0</v>
      </c>
      <c r="I49" s="141">
        <v>158</v>
      </c>
      <c r="J49" s="141"/>
      <c r="K49" s="141">
        <v>12</v>
      </c>
      <c r="L49" s="141">
        <v>64575</v>
      </c>
      <c r="M49" s="141">
        <f t="shared" si="4"/>
        <v>18888</v>
      </c>
      <c r="N49" s="141">
        <f t="shared" si="5"/>
        <v>3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3</v>
      </c>
      <c r="U49" s="141">
        <v>18885</v>
      </c>
      <c r="V49" s="141">
        <f t="shared" si="6"/>
        <v>83633</v>
      </c>
      <c r="W49" s="141">
        <f t="shared" si="7"/>
        <v>173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158</v>
      </c>
      <c r="AB49" s="141">
        <f t="shared" si="12"/>
        <v>0</v>
      </c>
      <c r="AC49" s="141">
        <f t="shared" si="13"/>
        <v>15</v>
      </c>
      <c r="AD49" s="141">
        <f t="shared" si="14"/>
        <v>83460</v>
      </c>
    </row>
    <row r="50" spans="1:30" ht="12" customHeight="1">
      <c r="A50" s="142" t="s">
        <v>86</v>
      </c>
      <c r="B50" s="140" t="s">
        <v>368</v>
      </c>
      <c r="C50" s="142" t="s">
        <v>412</v>
      </c>
      <c r="D50" s="141">
        <f t="shared" si="2"/>
        <v>159504</v>
      </c>
      <c r="E50" s="141">
        <f t="shared" si="3"/>
        <v>3016</v>
      </c>
      <c r="F50" s="141">
        <v>0</v>
      </c>
      <c r="G50" s="141">
        <v>0</v>
      </c>
      <c r="H50" s="141">
        <v>0</v>
      </c>
      <c r="I50" s="141">
        <v>2926</v>
      </c>
      <c r="J50" s="141"/>
      <c r="K50" s="141">
        <v>90</v>
      </c>
      <c r="L50" s="141">
        <v>156488</v>
      </c>
      <c r="M50" s="141">
        <f t="shared" si="4"/>
        <v>35261</v>
      </c>
      <c r="N50" s="141">
        <f t="shared" si="5"/>
        <v>0</v>
      </c>
      <c r="O50" s="141">
        <v>0</v>
      </c>
      <c r="P50" s="141">
        <v>0</v>
      </c>
      <c r="Q50" s="141">
        <v>0</v>
      </c>
      <c r="R50" s="141">
        <v>0</v>
      </c>
      <c r="S50" s="141"/>
      <c r="T50" s="141">
        <v>0</v>
      </c>
      <c r="U50" s="141">
        <v>35261</v>
      </c>
      <c r="V50" s="141">
        <f t="shared" si="6"/>
        <v>194765</v>
      </c>
      <c r="W50" s="141">
        <f t="shared" si="7"/>
        <v>3016</v>
      </c>
      <c r="X50" s="141">
        <f t="shared" si="8"/>
        <v>0</v>
      </c>
      <c r="Y50" s="141">
        <f t="shared" si="9"/>
        <v>0</v>
      </c>
      <c r="Z50" s="141">
        <f t="shared" si="10"/>
        <v>0</v>
      </c>
      <c r="AA50" s="141">
        <f t="shared" si="11"/>
        <v>2926</v>
      </c>
      <c r="AB50" s="141">
        <f t="shared" si="12"/>
        <v>0</v>
      </c>
      <c r="AC50" s="141">
        <f t="shared" si="13"/>
        <v>90</v>
      </c>
      <c r="AD50" s="141">
        <f t="shared" si="14"/>
        <v>191749</v>
      </c>
    </row>
    <row r="51" spans="1:30" ht="12" customHeight="1">
      <c r="A51" s="142" t="s">
        <v>86</v>
      </c>
      <c r="B51" s="140" t="s">
        <v>369</v>
      </c>
      <c r="C51" s="142" t="s">
        <v>413</v>
      </c>
      <c r="D51" s="141">
        <f t="shared" si="2"/>
        <v>227137</v>
      </c>
      <c r="E51" s="141">
        <f t="shared" si="3"/>
        <v>18296</v>
      </c>
      <c r="F51" s="141">
        <v>0</v>
      </c>
      <c r="G51" s="141">
        <v>0</v>
      </c>
      <c r="H51" s="141">
        <v>0</v>
      </c>
      <c r="I51" s="141">
        <v>18296</v>
      </c>
      <c r="J51" s="141"/>
      <c r="K51" s="141">
        <v>0</v>
      </c>
      <c r="L51" s="141">
        <v>208841</v>
      </c>
      <c r="M51" s="141">
        <f t="shared" si="4"/>
        <v>19696</v>
      </c>
      <c r="N51" s="141">
        <f t="shared" si="5"/>
        <v>84</v>
      </c>
      <c r="O51" s="141">
        <v>0</v>
      </c>
      <c r="P51" s="141">
        <v>0</v>
      </c>
      <c r="Q51" s="141">
        <v>0</v>
      </c>
      <c r="R51" s="141">
        <v>84</v>
      </c>
      <c r="S51" s="141"/>
      <c r="T51" s="141">
        <v>0</v>
      </c>
      <c r="U51" s="141">
        <v>19612</v>
      </c>
      <c r="V51" s="141">
        <f t="shared" si="6"/>
        <v>246833</v>
      </c>
      <c r="W51" s="141">
        <f t="shared" si="7"/>
        <v>18380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18380</v>
      </c>
      <c r="AB51" s="141">
        <f t="shared" si="12"/>
        <v>0</v>
      </c>
      <c r="AC51" s="141">
        <f t="shared" si="13"/>
        <v>0</v>
      </c>
      <c r="AD51" s="141">
        <f t="shared" si="14"/>
        <v>228453</v>
      </c>
    </row>
    <row r="52" spans="1:30" ht="12" customHeight="1">
      <c r="A52" s="142" t="s">
        <v>86</v>
      </c>
      <c r="B52" s="140" t="s">
        <v>416</v>
      </c>
      <c r="C52" s="142" t="s">
        <v>436</v>
      </c>
      <c r="D52" s="141">
        <f t="shared" si="2"/>
        <v>0</v>
      </c>
      <c r="E52" s="141">
        <f t="shared" si="3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f t="shared" si="4"/>
        <v>10190</v>
      </c>
      <c r="N52" s="141">
        <f t="shared" si="5"/>
        <v>1962</v>
      </c>
      <c r="O52" s="141">
        <v>0</v>
      </c>
      <c r="P52" s="141">
        <v>0</v>
      </c>
      <c r="Q52" s="141">
        <v>0</v>
      </c>
      <c r="R52" s="141">
        <v>1962</v>
      </c>
      <c r="S52" s="141">
        <v>112943</v>
      </c>
      <c r="T52" s="141">
        <v>0</v>
      </c>
      <c r="U52" s="141">
        <v>8228</v>
      </c>
      <c r="V52" s="141">
        <f t="shared" si="6"/>
        <v>10190</v>
      </c>
      <c r="W52" s="141">
        <f t="shared" si="7"/>
        <v>1962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1962</v>
      </c>
      <c r="AB52" s="141">
        <f t="shared" si="12"/>
        <v>112943</v>
      </c>
      <c r="AC52" s="141">
        <f t="shared" si="13"/>
        <v>0</v>
      </c>
      <c r="AD52" s="141">
        <f t="shared" si="14"/>
        <v>8228</v>
      </c>
    </row>
    <row r="53" spans="1:30" ht="12" customHeight="1">
      <c r="A53" s="142" t="s">
        <v>86</v>
      </c>
      <c r="B53" s="140" t="s">
        <v>417</v>
      </c>
      <c r="C53" s="142" t="s">
        <v>437</v>
      </c>
      <c r="D53" s="141">
        <f t="shared" si="2"/>
        <v>199997</v>
      </c>
      <c r="E53" s="141">
        <f t="shared" si="3"/>
        <v>85488</v>
      </c>
      <c r="F53" s="141">
        <v>0</v>
      </c>
      <c r="G53" s="141">
        <v>0</v>
      </c>
      <c r="H53" s="141">
        <v>0</v>
      </c>
      <c r="I53" s="141">
        <v>85488</v>
      </c>
      <c r="J53" s="141">
        <v>642999</v>
      </c>
      <c r="K53" s="141">
        <v>0</v>
      </c>
      <c r="L53" s="141">
        <v>114509</v>
      </c>
      <c r="M53" s="141">
        <f t="shared" si="4"/>
        <v>30550</v>
      </c>
      <c r="N53" s="141">
        <f t="shared" si="5"/>
        <v>19619</v>
      </c>
      <c r="O53" s="141">
        <v>0</v>
      </c>
      <c r="P53" s="141">
        <v>0</v>
      </c>
      <c r="Q53" s="141">
        <v>0</v>
      </c>
      <c r="R53" s="141">
        <v>19619</v>
      </c>
      <c r="S53" s="141">
        <v>229349</v>
      </c>
      <c r="T53" s="141">
        <v>0</v>
      </c>
      <c r="U53" s="141">
        <v>10931</v>
      </c>
      <c r="V53" s="141">
        <f t="shared" si="6"/>
        <v>230547</v>
      </c>
      <c r="W53" s="141">
        <f t="shared" si="7"/>
        <v>105107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105107</v>
      </c>
      <c r="AB53" s="141">
        <f t="shared" si="12"/>
        <v>872348</v>
      </c>
      <c r="AC53" s="141">
        <f t="shared" si="13"/>
        <v>0</v>
      </c>
      <c r="AD53" s="141">
        <f t="shared" si="14"/>
        <v>125440</v>
      </c>
    </row>
    <row r="54" spans="1:30" ht="12" customHeight="1">
      <c r="A54" s="142" t="s">
        <v>86</v>
      </c>
      <c r="B54" s="140" t="s">
        <v>418</v>
      </c>
      <c r="C54" s="142" t="s">
        <v>438</v>
      </c>
      <c r="D54" s="141">
        <f t="shared" si="2"/>
        <v>0</v>
      </c>
      <c r="E54" s="141">
        <f t="shared" si="3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f t="shared" si="4"/>
        <v>45004</v>
      </c>
      <c r="N54" s="141">
        <f t="shared" si="5"/>
        <v>45004</v>
      </c>
      <c r="O54" s="141">
        <v>0</v>
      </c>
      <c r="P54" s="141">
        <v>0</v>
      </c>
      <c r="Q54" s="141">
        <v>0</v>
      </c>
      <c r="R54" s="141">
        <v>12612</v>
      </c>
      <c r="S54" s="141">
        <v>328067</v>
      </c>
      <c r="T54" s="141">
        <v>32392</v>
      </c>
      <c r="U54" s="141">
        <v>0</v>
      </c>
      <c r="V54" s="141">
        <f t="shared" si="6"/>
        <v>45004</v>
      </c>
      <c r="W54" s="141">
        <f t="shared" si="7"/>
        <v>45004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12612</v>
      </c>
      <c r="AB54" s="141">
        <f t="shared" si="12"/>
        <v>328067</v>
      </c>
      <c r="AC54" s="141">
        <f t="shared" si="13"/>
        <v>32392</v>
      </c>
      <c r="AD54" s="141">
        <f t="shared" si="14"/>
        <v>0</v>
      </c>
    </row>
    <row r="55" spans="1:30" ht="12" customHeight="1">
      <c r="A55" s="142" t="s">
        <v>86</v>
      </c>
      <c r="B55" s="140" t="s">
        <v>419</v>
      </c>
      <c r="C55" s="142" t="s">
        <v>439</v>
      </c>
      <c r="D55" s="141">
        <f t="shared" si="2"/>
        <v>307857</v>
      </c>
      <c r="E55" s="141">
        <f t="shared" si="3"/>
        <v>147336</v>
      </c>
      <c r="F55" s="141">
        <v>0</v>
      </c>
      <c r="G55" s="141">
        <v>0</v>
      </c>
      <c r="H55" s="141">
        <v>0</v>
      </c>
      <c r="I55" s="141">
        <v>147336</v>
      </c>
      <c r="J55" s="141">
        <v>723763</v>
      </c>
      <c r="K55" s="141">
        <v>0</v>
      </c>
      <c r="L55" s="141">
        <v>160521</v>
      </c>
      <c r="M55" s="141">
        <f t="shared" si="4"/>
        <v>0</v>
      </c>
      <c r="N55" s="141">
        <f t="shared" si="5"/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1">
        <f t="shared" si="6"/>
        <v>307857</v>
      </c>
      <c r="W55" s="141">
        <f t="shared" si="7"/>
        <v>147336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147336</v>
      </c>
      <c r="AB55" s="141">
        <f t="shared" si="12"/>
        <v>723763</v>
      </c>
      <c r="AC55" s="141">
        <f t="shared" si="13"/>
        <v>0</v>
      </c>
      <c r="AD55" s="141">
        <f t="shared" si="14"/>
        <v>160521</v>
      </c>
    </row>
    <row r="56" spans="1:30" ht="12" customHeight="1">
      <c r="A56" s="142" t="s">
        <v>86</v>
      </c>
      <c r="B56" s="140" t="s">
        <v>420</v>
      </c>
      <c r="C56" s="142" t="s">
        <v>440</v>
      </c>
      <c r="D56" s="141">
        <f t="shared" si="2"/>
        <v>0</v>
      </c>
      <c r="E56" s="141">
        <f t="shared" si="3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f t="shared" si="4"/>
        <v>52067</v>
      </c>
      <c r="N56" s="141">
        <f t="shared" si="5"/>
        <v>32628</v>
      </c>
      <c r="O56" s="141">
        <v>0</v>
      </c>
      <c r="P56" s="141">
        <v>0</v>
      </c>
      <c r="Q56" s="141">
        <v>0</v>
      </c>
      <c r="R56" s="141">
        <v>31184</v>
      </c>
      <c r="S56" s="141">
        <v>579131</v>
      </c>
      <c r="T56" s="141">
        <v>1444</v>
      </c>
      <c r="U56" s="141">
        <v>19439</v>
      </c>
      <c r="V56" s="141">
        <f t="shared" si="6"/>
        <v>52067</v>
      </c>
      <c r="W56" s="141">
        <f t="shared" si="7"/>
        <v>32628</v>
      </c>
      <c r="X56" s="141">
        <f t="shared" si="8"/>
        <v>0</v>
      </c>
      <c r="Y56" s="141">
        <f t="shared" si="9"/>
        <v>0</v>
      </c>
      <c r="Z56" s="141">
        <f t="shared" si="10"/>
        <v>0</v>
      </c>
      <c r="AA56" s="141">
        <f t="shared" si="11"/>
        <v>31184</v>
      </c>
      <c r="AB56" s="141">
        <f t="shared" si="12"/>
        <v>579131</v>
      </c>
      <c r="AC56" s="141">
        <f t="shared" si="13"/>
        <v>1444</v>
      </c>
      <c r="AD56" s="141">
        <f t="shared" si="14"/>
        <v>19439</v>
      </c>
    </row>
    <row r="57" spans="1:30" ht="12" customHeight="1">
      <c r="A57" s="142" t="s">
        <v>86</v>
      </c>
      <c r="B57" s="140" t="s">
        <v>421</v>
      </c>
      <c r="C57" s="142" t="s">
        <v>441</v>
      </c>
      <c r="D57" s="141">
        <f t="shared" si="2"/>
        <v>678514</v>
      </c>
      <c r="E57" s="141">
        <f t="shared" si="3"/>
        <v>470077</v>
      </c>
      <c r="F57" s="141">
        <v>0</v>
      </c>
      <c r="G57" s="141">
        <v>0</v>
      </c>
      <c r="H57" s="141">
        <v>0</v>
      </c>
      <c r="I57" s="141">
        <v>222443</v>
      </c>
      <c r="J57" s="141">
        <v>682437</v>
      </c>
      <c r="K57" s="141">
        <v>247634</v>
      </c>
      <c r="L57" s="141">
        <v>208437</v>
      </c>
      <c r="M57" s="141">
        <f t="shared" si="4"/>
        <v>49156</v>
      </c>
      <c r="N57" s="141">
        <f t="shared" si="5"/>
        <v>32425</v>
      </c>
      <c r="O57" s="141">
        <v>0</v>
      </c>
      <c r="P57" s="141">
        <v>0</v>
      </c>
      <c r="Q57" s="141">
        <v>0</v>
      </c>
      <c r="R57" s="141">
        <v>32085</v>
      </c>
      <c r="S57" s="141">
        <v>187756</v>
      </c>
      <c r="T57" s="141">
        <v>340</v>
      </c>
      <c r="U57" s="141">
        <v>16731</v>
      </c>
      <c r="V57" s="141">
        <f t="shared" si="6"/>
        <v>727670</v>
      </c>
      <c r="W57" s="141">
        <f t="shared" si="7"/>
        <v>502502</v>
      </c>
      <c r="X57" s="141">
        <f t="shared" si="8"/>
        <v>0</v>
      </c>
      <c r="Y57" s="141">
        <f t="shared" si="9"/>
        <v>0</v>
      </c>
      <c r="Z57" s="141">
        <f t="shared" si="10"/>
        <v>0</v>
      </c>
      <c r="AA57" s="141">
        <f t="shared" si="11"/>
        <v>254528</v>
      </c>
      <c r="AB57" s="141">
        <f t="shared" si="12"/>
        <v>870193</v>
      </c>
      <c r="AC57" s="141">
        <f t="shared" si="13"/>
        <v>247974</v>
      </c>
      <c r="AD57" s="141">
        <f t="shared" si="14"/>
        <v>225168</v>
      </c>
    </row>
    <row r="58" spans="1:30" ht="12" customHeight="1">
      <c r="A58" s="142" t="s">
        <v>86</v>
      </c>
      <c r="B58" s="140" t="s">
        <v>422</v>
      </c>
      <c r="C58" s="142" t="s">
        <v>442</v>
      </c>
      <c r="D58" s="141">
        <f t="shared" si="2"/>
        <v>0</v>
      </c>
      <c r="E58" s="141">
        <f t="shared" si="3"/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f t="shared" si="4"/>
        <v>24919</v>
      </c>
      <c r="N58" s="141">
        <f t="shared" si="5"/>
        <v>10806</v>
      </c>
      <c r="O58" s="141">
        <v>0</v>
      </c>
      <c r="P58" s="141">
        <v>0</v>
      </c>
      <c r="Q58" s="141">
        <v>0</v>
      </c>
      <c r="R58" s="141">
        <v>10805</v>
      </c>
      <c r="S58" s="141">
        <v>210400</v>
      </c>
      <c r="T58" s="141">
        <v>1</v>
      </c>
      <c r="U58" s="141">
        <v>14113</v>
      </c>
      <c r="V58" s="141">
        <f t="shared" si="6"/>
        <v>24919</v>
      </c>
      <c r="W58" s="141">
        <f t="shared" si="7"/>
        <v>10806</v>
      </c>
      <c r="X58" s="141">
        <f t="shared" si="8"/>
        <v>0</v>
      </c>
      <c r="Y58" s="141">
        <f t="shared" si="9"/>
        <v>0</v>
      </c>
      <c r="Z58" s="141">
        <f t="shared" si="10"/>
        <v>0</v>
      </c>
      <c r="AA58" s="141">
        <f t="shared" si="11"/>
        <v>10805</v>
      </c>
      <c r="AB58" s="141">
        <f t="shared" si="12"/>
        <v>210400</v>
      </c>
      <c r="AC58" s="141">
        <f t="shared" si="13"/>
        <v>1</v>
      </c>
      <c r="AD58" s="141">
        <f t="shared" si="14"/>
        <v>14113</v>
      </c>
    </row>
    <row r="59" spans="1:30" ht="12" customHeight="1">
      <c r="A59" s="142" t="s">
        <v>86</v>
      </c>
      <c r="B59" s="140" t="s">
        <v>423</v>
      </c>
      <c r="C59" s="142" t="s">
        <v>443</v>
      </c>
      <c r="D59" s="141">
        <f t="shared" si="2"/>
        <v>0</v>
      </c>
      <c r="E59" s="141">
        <f t="shared" si="3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f t="shared" si="4"/>
        <v>147379</v>
      </c>
      <c r="N59" s="141">
        <f t="shared" si="5"/>
        <v>6112</v>
      </c>
      <c r="O59" s="141">
        <v>0</v>
      </c>
      <c r="P59" s="141">
        <v>0</v>
      </c>
      <c r="Q59" s="141">
        <v>0</v>
      </c>
      <c r="R59" s="141">
        <v>6112</v>
      </c>
      <c r="S59" s="141">
        <v>225099</v>
      </c>
      <c r="T59" s="141">
        <v>0</v>
      </c>
      <c r="U59" s="141">
        <v>141267</v>
      </c>
      <c r="V59" s="141">
        <f t="shared" si="6"/>
        <v>147379</v>
      </c>
      <c r="W59" s="141">
        <f t="shared" si="7"/>
        <v>6112</v>
      </c>
      <c r="X59" s="141">
        <f t="shared" si="8"/>
        <v>0</v>
      </c>
      <c r="Y59" s="141">
        <f t="shared" si="9"/>
        <v>0</v>
      </c>
      <c r="Z59" s="141">
        <f t="shared" si="10"/>
        <v>0</v>
      </c>
      <c r="AA59" s="141">
        <f t="shared" si="11"/>
        <v>6112</v>
      </c>
      <c r="AB59" s="141">
        <f t="shared" si="12"/>
        <v>225099</v>
      </c>
      <c r="AC59" s="141">
        <f t="shared" si="13"/>
        <v>0</v>
      </c>
      <c r="AD59" s="141">
        <f t="shared" si="14"/>
        <v>141267</v>
      </c>
    </row>
    <row r="60" spans="1:30" ht="12" customHeight="1">
      <c r="A60" s="142" t="s">
        <v>86</v>
      </c>
      <c r="B60" s="140" t="s">
        <v>424</v>
      </c>
      <c r="C60" s="142" t="s">
        <v>444</v>
      </c>
      <c r="D60" s="141">
        <f t="shared" si="2"/>
        <v>66168</v>
      </c>
      <c r="E60" s="141">
        <f t="shared" si="3"/>
        <v>52486</v>
      </c>
      <c r="F60" s="141">
        <v>0</v>
      </c>
      <c r="G60" s="141">
        <v>0</v>
      </c>
      <c r="H60" s="141">
        <v>0</v>
      </c>
      <c r="I60" s="141">
        <v>52486</v>
      </c>
      <c r="J60" s="141">
        <v>378648</v>
      </c>
      <c r="K60" s="141">
        <v>0</v>
      </c>
      <c r="L60" s="141">
        <v>13682</v>
      </c>
      <c r="M60" s="141">
        <f t="shared" si="4"/>
        <v>70900</v>
      </c>
      <c r="N60" s="141">
        <f t="shared" si="5"/>
        <v>48855</v>
      </c>
      <c r="O60" s="141">
        <v>0</v>
      </c>
      <c r="P60" s="141">
        <v>0</v>
      </c>
      <c r="Q60" s="141">
        <v>45600</v>
      </c>
      <c r="R60" s="141">
        <v>3255</v>
      </c>
      <c r="S60" s="141">
        <v>106376</v>
      </c>
      <c r="T60" s="141">
        <v>0</v>
      </c>
      <c r="U60" s="141">
        <v>22045</v>
      </c>
      <c r="V60" s="141">
        <f t="shared" si="6"/>
        <v>137068</v>
      </c>
      <c r="W60" s="141">
        <f t="shared" si="7"/>
        <v>101341</v>
      </c>
      <c r="X60" s="141">
        <f t="shared" si="8"/>
        <v>0</v>
      </c>
      <c r="Y60" s="141">
        <f t="shared" si="9"/>
        <v>0</v>
      </c>
      <c r="Z60" s="141">
        <f t="shared" si="10"/>
        <v>45600</v>
      </c>
      <c r="AA60" s="141">
        <f t="shared" si="11"/>
        <v>55741</v>
      </c>
      <c r="AB60" s="141">
        <f t="shared" si="12"/>
        <v>485024</v>
      </c>
      <c r="AC60" s="141">
        <f t="shared" si="13"/>
        <v>0</v>
      </c>
      <c r="AD60" s="141">
        <f t="shared" si="14"/>
        <v>35727</v>
      </c>
    </row>
    <row r="61" spans="1:30" ht="12" customHeight="1">
      <c r="A61" s="142" t="s">
        <v>86</v>
      </c>
      <c r="B61" s="140" t="s">
        <v>425</v>
      </c>
      <c r="C61" s="142" t="s">
        <v>445</v>
      </c>
      <c r="D61" s="141">
        <f t="shared" si="2"/>
        <v>145749</v>
      </c>
      <c r="E61" s="141">
        <f t="shared" si="3"/>
        <v>145749</v>
      </c>
      <c r="F61" s="141">
        <v>0</v>
      </c>
      <c r="G61" s="141">
        <v>0</v>
      </c>
      <c r="H61" s="141">
        <v>0</v>
      </c>
      <c r="I61" s="141">
        <v>64373</v>
      </c>
      <c r="J61" s="141">
        <v>494606</v>
      </c>
      <c r="K61" s="141">
        <v>81376</v>
      </c>
      <c r="L61" s="141">
        <v>0</v>
      </c>
      <c r="M61" s="141">
        <f t="shared" si="4"/>
        <v>0</v>
      </c>
      <c r="N61" s="141">
        <f t="shared" si="5"/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f t="shared" si="6"/>
        <v>145749</v>
      </c>
      <c r="W61" s="141">
        <f t="shared" si="7"/>
        <v>145749</v>
      </c>
      <c r="X61" s="141">
        <f t="shared" si="8"/>
        <v>0</v>
      </c>
      <c r="Y61" s="141">
        <f t="shared" si="9"/>
        <v>0</v>
      </c>
      <c r="Z61" s="141">
        <f t="shared" si="10"/>
        <v>0</v>
      </c>
      <c r="AA61" s="141">
        <f t="shared" si="11"/>
        <v>64373</v>
      </c>
      <c r="AB61" s="141">
        <f t="shared" si="12"/>
        <v>494606</v>
      </c>
      <c r="AC61" s="141">
        <f t="shared" si="13"/>
        <v>81376</v>
      </c>
      <c r="AD61" s="141">
        <f t="shared" si="14"/>
        <v>0</v>
      </c>
    </row>
    <row r="62" spans="1:30" ht="12" customHeight="1">
      <c r="A62" s="142" t="s">
        <v>86</v>
      </c>
      <c r="B62" s="140" t="s">
        <v>426</v>
      </c>
      <c r="C62" s="142" t="s">
        <v>446</v>
      </c>
      <c r="D62" s="141">
        <f t="shared" si="2"/>
        <v>0</v>
      </c>
      <c r="E62" s="141">
        <f t="shared" si="3"/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f t="shared" si="4"/>
        <v>88346</v>
      </c>
      <c r="N62" s="141">
        <f t="shared" si="5"/>
        <v>8133</v>
      </c>
      <c r="O62" s="141">
        <v>0</v>
      </c>
      <c r="P62" s="141">
        <v>0</v>
      </c>
      <c r="Q62" s="141">
        <v>0</v>
      </c>
      <c r="R62" s="141">
        <v>8133</v>
      </c>
      <c r="S62" s="141">
        <v>287999</v>
      </c>
      <c r="T62" s="141">
        <v>0</v>
      </c>
      <c r="U62" s="141">
        <v>80213</v>
      </c>
      <c r="V62" s="141">
        <f t="shared" si="6"/>
        <v>88346</v>
      </c>
      <c r="W62" s="141">
        <f t="shared" si="7"/>
        <v>8133</v>
      </c>
      <c r="X62" s="141">
        <f t="shared" si="8"/>
        <v>0</v>
      </c>
      <c r="Y62" s="141">
        <f t="shared" si="9"/>
        <v>0</v>
      </c>
      <c r="Z62" s="141">
        <f t="shared" si="10"/>
        <v>0</v>
      </c>
      <c r="AA62" s="141">
        <f t="shared" si="11"/>
        <v>8133</v>
      </c>
      <c r="AB62" s="141">
        <f t="shared" si="12"/>
        <v>287999</v>
      </c>
      <c r="AC62" s="141">
        <f t="shared" si="13"/>
        <v>0</v>
      </c>
      <c r="AD62" s="141">
        <f t="shared" si="14"/>
        <v>80213</v>
      </c>
    </row>
    <row r="63" spans="1:30" ht="12" customHeight="1">
      <c r="A63" s="142" t="s">
        <v>86</v>
      </c>
      <c r="B63" s="140" t="s">
        <v>427</v>
      </c>
      <c r="C63" s="142" t="s">
        <v>447</v>
      </c>
      <c r="D63" s="141">
        <f t="shared" si="2"/>
        <v>201175</v>
      </c>
      <c r="E63" s="141">
        <f t="shared" si="3"/>
        <v>154081</v>
      </c>
      <c r="F63" s="141">
        <v>0</v>
      </c>
      <c r="G63" s="141">
        <v>0</v>
      </c>
      <c r="H63" s="141">
        <v>0</v>
      </c>
      <c r="I63" s="141">
        <v>105096</v>
      </c>
      <c r="J63" s="141">
        <v>671229</v>
      </c>
      <c r="K63" s="141">
        <v>48985</v>
      </c>
      <c r="L63" s="141">
        <v>47094</v>
      </c>
      <c r="M63" s="141">
        <f t="shared" si="4"/>
        <v>0</v>
      </c>
      <c r="N63" s="141">
        <f t="shared" si="5"/>
        <v>0</v>
      </c>
      <c r="O63" s="141">
        <v>0</v>
      </c>
      <c r="P63" s="141">
        <v>0</v>
      </c>
      <c r="Q63" s="141">
        <v>0</v>
      </c>
      <c r="R63" s="141">
        <v>0</v>
      </c>
      <c r="S63" s="141">
        <v>0</v>
      </c>
      <c r="T63" s="141">
        <v>0</v>
      </c>
      <c r="U63" s="141">
        <v>0</v>
      </c>
      <c r="V63" s="141">
        <f t="shared" si="6"/>
        <v>201175</v>
      </c>
      <c r="W63" s="141">
        <f t="shared" si="7"/>
        <v>154081</v>
      </c>
      <c r="X63" s="141">
        <f t="shared" si="8"/>
        <v>0</v>
      </c>
      <c r="Y63" s="141">
        <f t="shared" si="9"/>
        <v>0</v>
      </c>
      <c r="Z63" s="141">
        <f t="shared" si="10"/>
        <v>0</v>
      </c>
      <c r="AA63" s="141">
        <f t="shared" si="11"/>
        <v>105096</v>
      </c>
      <c r="AB63" s="141">
        <f t="shared" si="12"/>
        <v>671229</v>
      </c>
      <c r="AC63" s="141">
        <f t="shared" si="13"/>
        <v>48985</v>
      </c>
      <c r="AD63" s="141">
        <f t="shared" si="14"/>
        <v>47094</v>
      </c>
    </row>
    <row r="64" spans="1:30" ht="12" customHeight="1">
      <c r="A64" s="142" t="s">
        <v>86</v>
      </c>
      <c r="B64" s="140" t="s">
        <v>428</v>
      </c>
      <c r="C64" s="142" t="s">
        <v>448</v>
      </c>
      <c r="D64" s="141">
        <f t="shared" si="2"/>
        <v>274760</v>
      </c>
      <c r="E64" s="141">
        <f t="shared" si="3"/>
        <v>274760</v>
      </c>
      <c r="F64" s="141">
        <v>0</v>
      </c>
      <c r="G64" s="141">
        <v>0</v>
      </c>
      <c r="H64" s="141">
        <v>0</v>
      </c>
      <c r="I64" s="141">
        <v>274760</v>
      </c>
      <c r="J64" s="141">
        <v>1915072</v>
      </c>
      <c r="K64" s="141">
        <v>0</v>
      </c>
      <c r="L64" s="141">
        <v>0</v>
      </c>
      <c r="M64" s="141">
        <f t="shared" si="4"/>
        <v>13963</v>
      </c>
      <c r="N64" s="141">
        <f t="shared" si="5"/>
        <v>13963</v>
      </c>
      <c r="O64" s="141">
        <v>0</v>
      </c>
      <c r="P64" s="141">
        <v>0</v>
      </c>
      <c r="Q64" s="141">
        <v>0</v>
      </c>
      <c r="R64" s="141">
        <v>13963</v>
      </c>
      <c r="S64" s="141">
        <v>257055</v>
      </c>
      <c r="T64" s="141">
        <v>0</v>
      </c>
      <c r="U64" s="141">
        <v>0</v>
      </c>
      <c r="V64" s="141">
        <f t="shared" si="6"/>
        <v>288723</v>
      </c>
      <c r="W64" s="141">
        <f t="shared" si="7"/>
        <v>288723</v>
      </c>
      <c r="X64" s="141">
        <f t="shared" si="8"/>
        <v>0</v>
      </c>
      <c r="Y64" s="141">
        <f t="shared" si="9"/>
        <v>0</v>
      </c>
      <c r="Z64" s="141">
        <f t="shared" si="10"/>
        <v>0</v>
      </c>
      <c r="AA64" s="141">
        <f t="shared" si="11"/>
        <v>288723</v>
      </c>
      <c r="AB64" s="141">
        <f t="shared" si="12"/>
        <v>2172127</v>
      </c>
      <c r="AC64" s="141">
        <f t="shared" si="13"/>
        <v>0</v>
      </c>
      <c r="AD64" s="141">
        <f t="shared" si="14"/>
        <v>0</v>
      </c>
    </row>
    <row r="65" spans="1:30" ht="12" customHeight="1">
      <c r="A65" s="142" t="s">
        <v>86</v>
      </c>
      <c r="B65" s="140" t="s">
        <v>429</v>
      </c>
      <c r="C65" s="142" t="s">
        <v>449</v>
      </c>
      <c r="D65" s="141">
        <f t="shared" si="2"/>
        <v>95220</v>
      </c>
      <c r="E65" s="141">
        <f t="shared" si="3"/>
        <v>69045</v>
      </c>
      <c r="F65" s="141">
        <v>0</v>
      </c>
      <c r="G65" s="141">
        <v>0</v>
      </c>
      <c r="H65" s="141">
        <v>0</v>
      </c>
      <c r="I65" s="141">
        <v>69045</v>
      </c>
      <c r="J65" s="141">
        <v>465394</v>
      </c>
      <c r="K65" s="141">
        <v>0</v>
      </c>
      <c r="L65" s="141">
        <v>26175</v>
      </c>
      <c r="M65" s="141">
        <f t="shared" si="4"/>
        <v>0</v>
      </c>
      <c r="N65" s="141">
        <f t="shared" si="5"/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1">
        <f t="shared" si="6"/>
        <v>95220</v>
      </c>
      <c r="W65" s="141">
        <f t="shared" si="7"/>
        <v>69045</v>
      </c>
      <c r="X65" s="141">
        <f t="shared" si="8"/>
        <v>0</v>
      </c>
      <c r="Y65" s="141">
        <f t="shared" si="9"/>
        <v>0</v>
      </c>
      <c r="Z65" s="141">
        <f t="shared" si="10"/>
        <v>0</v>
      </c>
      <c r="AA65" s="141">
        <f t="shared" si="11"/>
        <v>69045</v>
      </c>
      <c r="AB65" s="141">
        <f t="shared" si="12"/>
        <v>465394</v>
      </c>
      <c r="AC65" s="141">
        <f t="shared" si="13"/>
        <v>0</v>
      </c>
      <c r="AD65" s="141">
        <f t="shared" si="14"/>
        <v>26175</v>
      </c>
    </row>
    <row r="66" spans="1:30" ht="12" customHeight="1">
      <c r="A66" s="142" t="s">
        <v>86</v>
      </c>
      <c r="B66" s="140" t="s">
        <v>430</v>
      </c>
      <c r="C66" s="142" t="s">
        <v>450</v>
      </c>
      <c r="D66" s="141">
        <f t="shared" si="2"/>
        <v>436903</v>
      </c>
      <c r="E66" s="141">
        <f t="shared" si="3"/>
        <v>390972</v>
      </c>
      <c r="F66" s="141">
        <v>0</v>
      </c>
      <c r="G66" s="141">
        <v>0</v>
      </c>
      <c r="H66" s="141">
        <v>19200</v>
      </c>
      <c r="I66" s="141">
        <v>245522</v>
      </c>
      <c r="J66" s="141">
        <v>1766109</v>
      </c>
      <c r="K66" s="141">
        <v>126250</v>
      </c>
      <c r="L66" s="141">
        <v>45931</v>
      </c>
      <c r="M66" s="141">
        <f t="shared" si="4"/>
        <v>0</v>
      </c>
      <c r="N66" s="141">
        <f t="shared" si="5"/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f t="shared" si="6"/>
        <v>436903</v>
      </c>
      <c r="W66" s="141">
        <f t="shared" si="7"/>
        <v>390972</v>
      </c>
      <c r="X66" s="141">
        <f t="shared" si="8"/>
        <v>0</v>
      </c>
      <c r="Y66" s="141">
        <f t="shared" si="9"/>
        <v>0</v>
      </c>
      <c r="Z66" s="141">
        <f t="shared" si="10"/>
        <v>19200</v>
      </c>
      <c r="AA66" s="141">
        <f t="shared" si="11"/>
        <v>245522</v>
      </c>
      <c r="AB66" s="141">
        <f t="shared" si="12"/>
        <v>1766109</v>
      </c>
      <c r="AC66" s="141">
        <f t="shared" si="13"/>
        <v>126250</v>
      </c>
      <c r="AD66" s="141">
        <f t="shared" si="14"/>
        <v>45931</v>
      </c>
    </row>
    <row r="67" spans="1:30" ht="12" customHeight="1">
      <c r="A67" s="142" t="s">
        <v>86</v>
      </c>
      <c r="B67" s="140" t="s">
        <v>431</v>
      </c>
      <c r="C67" s="142" t="s">
        <v>451</v>
      </c>
      <c r="D67" s="141">
        <f t="shared" si="2"/>
        <v>221053</v>
      </c>
      <c r="E67" s="141">
        <f t="shared" si="3"/>
        <v>168962</v>
      </c>
      <c r="F67" s="141">
        <v>0</v>
      </c>
      <c r="G67" s="141">
        <v>0</v>
      </c>
      <c r="H67" s="141">
        <v>0</v>
      </c>
      <c r="I67" s="141">
        <v>168962</v>
      </c>
      <c r="J67" s="141">
        <v>290500</v>
      </c>
      <c r="K67" s="141">
        <v>0</v>
      </c>
      <c r="L67" s="141">
        <v>52091</v>
      </c>
      <c r="M67" s="141">
        <f t="shared" si="4"/>
        <v>0</v>
      </c>
      <c r="N67" s="141">
        <f t="shared" si="5"/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0</v>
      </c>
      <c r="V67" s="141">
        <f t="shared" si="6"/>
        <v>221053</v>
      </c>
      <c r="W67" s="141">
        <f t="shared" si="7"/>
        <v>168962</v>
      </c>
      <c r="X67" s="141">
        <f t="shared" si="8"/>
        <v>0</v>
      </c>
      <c r="Y67" s="141">
        <f t="shared" si="9"/>
        <v>0</v>
      </c>
      <c r="Z67" s="141">
        <f t="shared" si="10"/>
        <v>0</v>
      </c>
      <c r="AA67" s="141">
        <f t="shared" si="11"/>
        <v>168962</v>
      </c>
      <c r="AB67" s="141">
        <f t="shared" si="12"/>
        <v>290500</v>
      </c>
      <c r="AC67" s="141">
        <f t="shared" si="13"/>
        <v>0</v>
      </c>
      <c r="AD67" s="141">
        <f t="shared" si="14"/>
        <v>52091</v>
      </c>
    </row>
    <row r="68" spans="1:30" ht="12" customHeight="1">
      <c r="A68" s="142" t="s">
        <v>86</v>
      </c>
      <c r="B68" s="140" t="s">
        <v>432</v>
      </c>
      <c r="C68" s="142" t="s">
        <v>452</v>
      </c>
      <c r="D68" s="141">
        <f t="shared" si="2"/>
        <v>182823</v>
      </c>
      <c r="E68" s="141">
        <f t="shared" si="3"/>
        <v>119550</v>
      </c>
      <c r="F68" s="141">
        <v>0</v>
      </c>
      <c r="G68" s="141">
        <v>0</v>
      </c>
      <c r="H68" s="141">
        <v>0</v>
      </c>
      <c r="I68" s="141">
        <v>119550</v>
      </c>
      <c r="J68" s="141">
        <v>333705</v>
      </c>
      <c r="K68" s="141">
        <v>0</v>
      </c>
      <c r="L68" s="141">
        <v>63273</v>
      </c>
      <c r="M68" s="141">
        <f t="shared" si="4"/>
        <v>0</v>
      </c>
      <c r="N68" s="141">
        <f t="shared" si="5"/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1">
        <f t="shared" si="6"/>
        <v>182823</v>
      </c>
      <c r="W68" s="141">
        <f t="shared" si="7"/>
        <v>119550</v>
      </c>
      <c r="X68" s="141">
        <f t="shared" si="8"/>
        <v>0</v>
      </c>
      <c r="Y68" s="141">
        <f t="shared" si="9"/>
        <v>0</v>
      </c>
      <c r="Z68" s="141">
        <f t="shared" si="10"/>
        <v>0</v>
      </c>
      <c r="AA68" s="141">
        <f t="shared" si="11"/>
        <v>119550</v>
      </c>
      <c r="AB68" s="141">
        <f t="shared" si="12"/>
        <v>333705</v>
      </c>
      <c r="AC68" s="141">
        <f t="shared" si="13"/>
        <v>0</v>
      </c>
      <c r="AD68" s="141">
        <f t="shared" si="14"/>
        <v>63273</v>
      </c>
    </row>
    <row r="69" spans="1:30" ht="12" customHeight="1">
      <c r="A69" s="142" t="s">
        <v>86</v>
      </c>
      <c r="B69" s="140" t="s">
        <v>433</v>
      </c>
      <c r="C69" s="142" t="s">
        <v>453</v>
      </c>
      <c r="D69" s="141">
        <f t="shared" si="2"/>
        <v>349255</v>
      </c>
      <c r="E69" s="141">
        <f t="shared" si="3"/>
        <v>349255</v>
      </c>
      <c r="F69" s="141">
        <v>0</v>
      </c>
      <c r="G69" s="141">
        <v>0</v>
      </c>
      <c r="H69" s="141">
        <v>0</v>
      </c>
      <c r="I69" s="141">
        <v>276122</v>
      </c>
      <c r="J69" s="141">
        <v>1010709</v>
      </c>
      <c r="K69" s="141">
        <v>73133</v>
      </c>
      <c r="L69" s="141">
        <v>0</v>
      </c>
      <c r="M69" s="141">
        <f t="shared" si="4"/>
        <v>0</v>
      </c>
      <c r="N69" s="141">
        <f t="shared" si="5"/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0</v>
      </c>
      <c r="T69" s="141">
        <v>0</v>
      </c>
      <c r="U69" s="141">
        <v>0</v>
      </c>
      <c r="V69" s="141">
        <f t="shared" si="6"/>
        <v>349255</v>
      </c>
      <c r="W69" s="141">
        <f t="shared" si="7"/>
        <v>349255</v>
      </c>
      <c r="X69" s="141">
        <f t="shared" si="8"/>
        <v>0</v>
      </c>
      <c r="Y69" s="141">
        <f t="shared" si="9"/>
        <v>0</v>
      </c>
      <c r="Z69" s="141">
        <f t="shared" si="10"/>
        <v>0</v>
      </c>
      <c r="AA69" s="141">
        <f t="shared" si="11"/>
        <v>276122</v>
      </c>
      <c r="AB69" s="141">
        <f t="shared" si="12"/>
        <v>1010709</v>
      </c>
      <c r="AC69" s="141">
        <f t="shared" si="13"/>
        <v>73133</v>
      </c>
      <c r="AD69" s="141">
        <f t="shared" si="14"/>
        <v>0</v>
      </c>
    </row>
    <row r="70" spans="1:30" ht="12" customHeight="1">
      <c r="A70" s="142" t="s">
        <v>86</v>
      </c>
      <c r="B70" s="140" t="s">
        <v>434</v>
      </c>
      <c r="C70" s="142" t="s">
        <v>454</v>
      </c>
      <c r="D70" s="141">
        <f t="shared" si="2"/>
        <v>51158</v>
      </c>
      <c r="E70" s="141">
        <f t="shared" si="3"/>
        <v>51158</v>
      </c>
      <c r="F70" s="141">
        <v>0</v>
      </c>
      <c r="G70" s="141">
        <v>0</v>
      </c>
      <c r="H70" s="141">
        <v>0</v>
      </c>
      <c r="I70" s="141">
        <v>34392</v>
      </c>
      <c r="J70" s="141">
        <v>198250</v>
      </c>
      <c r="K70" s="141">
        <v>16766</v>
      </c>
      <c r="L70" s="141">
        <v>0</v>
      </c>
      <c r="M70" s="141">
        <f t="shared" si="4"/>
        <v>12304</v>
      </c>
      <c r="N70" s="141">
        <f t="shared" si="5"/>
        <v>12304</v>
      </c>
      <c r="O70" s="141">
        <v>0</v>
      </c>
      <c r="P70" s="141">
        <v>0</v>
      </c>
      <c r="Q70" s="141">
        <v>0</v>
      </c>
      <c r="R70" s="141">
        <v>12304</v>
      </c>
      <c r="S70" s="141">
        <v>145890</v>
      </c>
      <c r="T70" s="141">
        <v>0</v>
      </c>
      <c r="U70" s="141">
        <v>0</v>
      </c>
      <c r="V70" s="141">
        <f t="shared" si="6"/>
        <v>63462</v>
      </c>
      <c r="W70" s="141">
        <f t="shared" si="7"/>
        <v>63462</v>
      </c>
      <c r="X70" s="141">
        <f t="shared" si="8"/>
        <v>0</v>
      </c>
      <c r="Y70" s="141">
        <f t="shared" si="9"/>
        <v>0</v>
      </c>
      <c r="Z70" s="141">
        <f t="shared" si="10"/>
        <v>0</v>
      </c>
      <c r="AA70" s="141">
        <f t="shared" si="11"/>
        <v>46696</v>
      </c>
      <c r="AB70" s="141">
        <f t="shared" si="12"/>
        <v>344140</v>
      </c>
      <c r="AC70" s="141">
        <f t="shared" si="13"/>
        <v>16766</v>
      </c>
      <c r="AD70" s="141">
        <f t="shared" si="14"/>
        <v>0</v>
      </c>
    </row>
    <row r="71" spans="1:30" ht="12" customHeight="1">
      <c r="A71" s="142" t="s">
        <v>86</v>
      </c>
      <c r="B71" s="140" t="s">
        <v>435</v>
      </c>
      <c r="C71" s="142" t="s">
        <v>455</v>
      </c>
      <c r="D71" s="141">
        <f t="shared" si="2"/>
        <v>263801</v>
      </c>
      <c r="E71" s="141">
        <f t="shared" si="3"/>
        <v>143162</v>
      </c>
      <c r="F71" s="141">
        <v>0</v>
      </c>
      <c r="G71" s="141">
        <v>0</v>
      </c>
      <c r="H71" s="141">
        <v>0</v>
      </c>
      <c r="I71" s="141">
        <v>139764</v>
      </c>
      <c r="J71" s="141">
        <v>752206</v>
      </c>
      <c r="K71" s="141">
        <v>3398</v>
      </c>
      <c r="L71" s="141">
        <v>120639</v>
      </c>
      <c r="M71" s="141">
        <f t="shared" si="4"/>
        <v>35791</v>
      </c>
      <c r="N71" s="141">
        <f t="shared" si="5"/>
        <v>18387</v>
      </c>
      <c r="O71" s="141">
        <v>0</v>
      </c>
      <c r="P71" s="141">
        <v>0</v>
      </c>
      <c r="Q71" s="141">
        <v>0</v>
      </c>
      <c r="R71" s="141">
        <v>17024</v>
      </c>
      <c r="S71" s="141">
        <v>189508</v>
      </c>
      <c r="T71" s="141">
        <v>1363</v>
      </c>
      <c r="U71" s="141">
        <v>17404</v>
      </c>
      <c r="V71" s="141">
        <f t="shared" si="6"/>
        <v>299592</v>
      </c>
      <c r="W71" s="141">
        <f t="shared" si="7"/>
        <v>161549</v>
      </c>
      <c r="X71" s="141">
        <f t="shared" si="8"/>
        <v>0</v>
      </c>
      <c r="Y71" s="141">
        <f t="shared" si="9"/>
        <v>0</v>
      </c>
      <c r="Z71" s="141">
        <f t="shared" si="10"/>
        <v>0</v>
      </c>
      <c r="AA71" s="141">
        <f t="shared" si="11"/>
        <v>156788</v>
      </c>
      <c r="AB71" s="141">
        <f t="shared" si="12"/>
        <v>941714</v>
      </c>
      <c r="AC71" s="141">
        <f t="shared" si="13"/>
        <v>4761</v>
      </c>
      <c r="AD71" s="141">
        <f t="shared" si="14"/>
        <v>138043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7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468</v>
      </c>
      <c r="B7" s="140" t="s">
        <v>469</v>
      </c>
      <c r="C7" s="139" t="s">
        <v>470</v>
      </c>
      <c r="D7" s="141">
        <f aca="true" t="shared" si="0" ref="D7:AI7">SUM(D8:D71)</f>
        <v>1605310</v>
      </c>
      <c r="E7" s="141">
        <f t="shared" si="0"/>
        <v>1578937</v>
      </c>
      <c r="F7" s="141">
        <f t="shared" si="0"/>
        <v>0</v>
      </c>
      <c r="G7" s="141">
        <f t="shared" si="0"/>
        <v>1027885</v>
      </c>
      <c r="H7" s="141">
        <f t="shared" si="0"/>
        <v>53956</v>
      </c>
      <c r="I7" s="141">
        <f t="shared" si="0"/>
        <v>497096</v>
      </c>
      <c r="J7" s="141">
        <f t="shared" si="0"/>
        <v>26373</v>
      </c>
      <c r="K7" s="141">
        <f t="shared" si="0"/>
        <v>889418</v>
      </c>
      <c r="L7" s="141">
        <f t="shared" si="0"/>
        <v>29964961</v>
      </c>
      <c r="M7" s="141">
        <f t="shared" si="0"/>
        <v>5285424</v>
      </c>
      <c r="N7" s="141">
        <f t="shared" si="0"/>
        <v>3114912</v>
      </c>
      <c r="O7" s="141">
        <f t="shared" si="0"/>
        <v>1157635</v>
      </c>
      <c r="P7" s="141">
        <f t="shared" si="0"/>
        <v>932664</v>
      </c>
      <c r="Q7" s="141">
        <f t="shared" si="0"/>
        <v>80213</v>
      </c>
      <c r="R7" s="141">
        <f t="shared" si="0"/>
        <v>7978495</v>
      </c>
      <c r="S7" s="141">
        <f t="shared" si="0"/>
        <v>704452</v>
      </c>
      <c r="T7" s="141">
        <f t="shared" si="0"/>
        <v>6939329</v>
      </c>
      <c r="U7" s="141">
        <f t="shared" si="0"/>
        <v>334714</v>
      </c>
      <c r="V7" s="141">
        <f t="shared" si="0"/>
        <v>116884</v>
      </c>
      <c r="W7" s="141">
        <f t="shared" si="0"/>
        <v>16558207</v>
      </c>
      <c r="X7" s="141">
        <f t="shared" si="0"/>
        <v>6442637</v>
      </c>
      <c r="Y7" s="141">
        <f t="shared" si="0"/>
        <v>7733063</v>
      </c>
      <c r="Z7" s="141">
        <f t="shared" si="0"/>
        <v>1895614</v>
      </c>
      <c r="AA7" s="141">
        <f t="shared" si="0"/>
        <v>486893</v>
      </c>
      <c r="AB7" s="141">
        <f t="shared" si="0"/>
        <v>9436209</v>
      </c>
      <c r="AC7" s="141">
        <f t="shared" si="0"/>
        <v>25951</v>
      </c>
      <c r="AD7" s="141">
        <f t="shared" si="0"/>
        <v>4044823</v>
      </c>
      <c r="AE7" s="141">
        <f t="shared" si="0"/>
        <v>35615094</v>
      </c>
      <c r="AF7" s="141">
        <f t="shared" si="0"/>
        <v>1198057</v>
      </c>
      <c r="AG7" s="141">
        <f t="shared" si="0"/>
        <v>1198057</v>
      </c>
      <c r="AH7" s="141">
        <f t="shared" si="0"/>
        <v>0</v>
      </c>
      <c r="AI7" s="141">
        <f t="shared" si="0"/>
        <v>887366</v>
      </c>
      <c r="AJ7" s="141">
        <f aca="true" t="shared" si="1" ref="AJ7:BO7">SUM(AJ8:AJ71)</f>
        <v>8873</v>
      </c>
      <c r="AK7" s="141">
        <f t="shared" si="1"/>
        <v>301818</v>
      </c>
      <c r="AL7" s="141">
        <f t="shared" si="1"/>
        <v>0</v>
      </c>
      <c r="AM7" s="141">
        <f t="shared" si="1"/>
        <v>133456</v>
      </c>
      <c r="AN7" s="141">
        <f t="shared" si="1"/>
        <v>5638224</v>
      </c>
      <c r="AO7" s="141">
        <f t="shared" si="1"/>
        <v>1606173</v>
      </c>
      <c r="AP7" s="141">
        <f t="shared" si="1"/>
        <v>1108203</v>
      </c>
      <c r="AQ7" s="141">
        <f t="shared" si="1"/>
        <v>107023</v>
      </c>
      <c r="AR7" s="141">
        <f t="shared" si="1"/>
        <v>390947</v>
      </c>
      <c r="AS7" s="141">
        <f t="shared" si="1"/>
        <v>0</v>
      </c>
      <c r="AT7" s="141">
        <f t="shared" si="1"/>
        <v>2347651</v>
      </c>
      <c r="AU7" s="141">
        <f t="shared" si="1"/>
        <v>49352</v>
      </c>
      <c r="AV7" s="141">
        <f t="shared" si="1"/>
        <v>2297702</v>
      </c>
      <c r="AW7" s="141">
        <f t="shared" si="1"/>
        <v>597</v>
      </c>
      <c r="AX7" s="141">
        <f t="shared" si="1"/>
        <v>4300</v>
      </c>
      <c r="AY7" s="141">
        <f t="shared" si="1"/>
        <v>1676690</v>
      </c>
      <c r="AZ7" s="141">
        <f t="shared" si="1"/>
        <v>511145</v>
      </c>
      <c r="BA7" s="141">
        <f t="shared" si="1"/>
        <v>1016377</v>
      </c>
      <c r="BB7" s="141">
        <f t="shared" si="1"/>
        <v>25918</v>
      </c>
      <c r="BC7" s="141">
        <f t="shared" si="1"/>
        <v>123250</v>
      </c>
      <c r="BD7" s="141">
        <f t="shared" si="1"/>
        <v>2726117</v>
      </c>
      <c r="BE7" s="141">
        <f t="shared" si="1"/>
        <v>3410</v>
      </c>
      <c r="BF7" s="141">
        <f t="shared" si="1"/>
        <v>876890</v>
      </c>
      <c r="BG7" s="141">
        <f t="shared" si="1"/>
        <v>7713171</v>
      </c>
      <c r="BH7" s="141">
        <f t="shared" si="1"/>
        <v>2803367</v>
      </c>
      <c r="BI7" s="141">
        <f t="shared" si="1"/>
        <v>2776994</v>
      </c>
      <c r="BJ7" s="141">
        <f t="shared" si="1"/>
        <v>0</v>
      </c>
      <c r="BK7" s="141">
        <f t="shared" si="1"/>
        <v>1915251</v>
      </c>
      <c r="BL7" s="141">
        <f t="shared" si="1"/>
        <v>62829</v>
      </c>
      <c r="BM7" s="141">
        <f t="shared" si="1"/>
        <v>798914</v>
      </c>
      <c r="BN7" s="141">
        <f t="shared" si="1"/>
        <v>26373</v>
      </c>
      <c r="BO7" s="141">
        <f t="shared" si="1"/>
        <v>1022874</v>
      </c>
      <c r="BP7" s="141">
        <f aca="true" t="shared" si="2" ref="BP7:CI7">SUM(BP8:BP71)</f>
        <v>35603185</v>
      </c>
      <c r="BQ7" s="141">
        <f t="shared" si="2"/>
        <v>6891597</v>
      </c>
      <c r="BR7" s="141">
        <f t="shared" si="2"/>
        <v>4223115</v>
      </c>
      <c r="BS7" s="141">
        <f t="shared" si="2"/>
        <v>1264658</v>
      </c>
      <c r="BT7" s="141">
        <f t="shared" si="2"/>
        <v>1323611</v>
      </c>
      <c r="BU7" s="141">
        <f t="shared" si="2"/>
        <v>80213</v>
      </c>
      <c r="BV7" s="141">
        <f t="shared" si="2"/>
        <v>10326146</v>
      </c>
      <c r="BW7" s="141">
        <f t="shared" si="2"/>
        <v>753804</v>
      </c>
      <c r="BX7" s="141">
        <f t="shared" si="2"/>
        <v>9237031</v>
      </c>
      <c r="BY7" s="141">
        <f t="shared" si="2"/>
        <v>335311</v>
      </c>
      <c r="BZ7" s="141">
        <f t="shared" si="2"/>
        <v>121184</v>
      </c>
      <c r="CA7" s="141">
        <f t="shared" si="2"/>
        <v>18234897</v>
      </c>
      <c r="CB7" s="141">
        <f t="shared" si="2"/>
        <v>6953782</v>
      </c>
      <c r="CC7" s="141">
        <f t="shared" si="2"/>
        <v>8749440</v>
      </c>
      <c r="CD7" s="141">
        <f t="shared" si="2"/>
        <v>1921532</v>
      </c>
      <c r="CE7" s="141">
        <f t="shared" si="2"/>
        <v>610143</v>
      </c>
      <c r="CF7" s="141">
        <f t="shared" si="2"/>
        <v>12162326</v>
      </c>
      <c r="CG7" s="141">
        <f t="shared" si="2"/>
        <v>29361</v>
      </c>
      <c r="CH7" s="141">
        <f t="shared" si="2"/>
        <v>4921713</v>
      </c>
      <c r="CI7" s="141">
        <f t="shared" si="2"/>
        <v>43328265</v>
      </c>
    </row>
    <row r="8" spans="1:87" ht="12" customHeight="1">
      <c r="A8" s="142" t="s">
        <v>86</v>
      </c>
      <c r="B8" s="140" t="s">
        <v>326</v>
      </c>
      <c r="C8" s="142" t="s">
        <v>370</v>
      </c>
      <c r="D8" s="141">
        <f>+SUM(E8,J8)</f>
        <v>534</v>
      </c>
      <c r="E8" s="141">
        <f>+SUM(F8:I8)</f>
        <v>534</v>
      </c>
      <c r="F8" s="141">
        <v>0</v>
      </c>
      <c r="G8" s="141">
        <v>0</v>
      </c>
      <c r="H8" s="141">
        <v>0</v>
      </c>
      <c r="I8" s="141">
        <v>534</v>
      </c>
      <c r="J8" s="141">
        <v>0</v>
      </c>
      <c r="K8" s="141">
        <v>8160</v>
      </c>
      <c r="L8" s="141">
        <f>+SUM(M8,R8,V8,W8,AC8)</f>
        <v>2772782</v>
      </c>
      <c r="M8" s="141">
        <f>+SUM(N8:Q8)</f>
        <v>1138859</v>
      </c>
      <c r="N8" s="141">
        <v>200809</v>
      </c>
      <c r="O8" s="141">
        <v>852172</v>
      </c>
      <c r="P8" s="141">
        <v>66060</v>
      </c>
      <c r="Q8" s="141">
        <v>19818</v>
      </c>
      <c r="R8" s="141">
        <f>+SUM(S8:U8)</f>
        <v>1075174</v>
      </c>
      <c r="S8" s="141">
        <v>341191</v>
      </c>
      <c r="T8" s="141">
        <v>672856</v>
      </c>
      <c r="U8" s="141">
        <v>61127</v>
      </c>
      <c r="V8" s="141">
        <v>35700</v>
      </c>
      <c r="W8" s="141">
        <f>+SUM(X8:AA8)</f>
        <v>523049</v>
      </c>
      <c r="X8" s="141">
        <v>238420</v>
      </c>
      <c r="Y8" s="141">
        <v>233438</v>
      </c>
      <c r="Z8" s="141">
        <v>51191</v>
      </c>
      <c r="AA8" s="141">
        <v>0</v>
      </c>
      <c r="AB8" s="141">
        <v>267873</v>
      </c>
      <c r="AC8" s="141">
        <v>0</v>
      </c>
      <c r="AD8" s="141">
        <v>153910</v>
      </c>
      <c r="AE8" s="141">
        <f>+SUM(D8,L8,AD8)</f>
        <v>2927226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2159</v>
      </c>
      <c r="AN8" s="141">
        <f>+SUM(AO8,AT8,AX8,AY8,BE8)</f>
        <v>653436</v>
      </c>
      <c r="AO8" s="141">
        <f>+SUM(AP8:AS8)</f>
        <v>181261</v>
      </c>
      <c r="AP8" s="141">
        <v>146233</v>
      </c>
      <c r="AQ8" s="141">
        <v>0</v>
      </c>
      <c r="AR8" s="141">
        <v>35028</v>
      </c>
      <c r="AS8" s="141">
        <v>0</v>
      </c>
      <c r="AT8" s="141">
        <f>+SUM(AU8:AW8)</f>
        <v>123143</v>
      </c>
      <c r="AU8" s="141">
        <v>3340</v>
      </c>
      <c r="AV8" s="141">
        <v>119803</v>
      </c>
      <c r="AW8" s="141">
        <v>0</v>
      </c>
      <c r="AX8" s="141">
        <v>0</v>
      </c>
      <c r="AY8" s="141">
        <f>+SUM(AZ8:BC8)</f>
        <v>349032</v>
      </c>
      <c r="AZ8" s="141">
        <v>153341</v>
      </c>
      <c r="BA8" s="141">
        <v>194095</v>
      </c>
      <c r="BB8" s="141">
        <v>0</v>
      </c>
      <c r="BC8" s="141">
        <v>1596</v>
      </c>
      <c r="BD8" s="141">
        <v>59568</v>
      </c>
      <c r="BE8" s="141">
        <v>0</v>
      </c>
      <c r="BF8" s="141">
        <v>148081</v>
      </c>
      <c r="BG8" s="141">
        <f>+SUM(BF8,AN8,AF8)</f>
        <v>801517</v>
      </c>
      <c r="BH8" s="141">
        <f aca="true" t="shared" si="3" ref="BH8:CI8">SUM(D8,AF8)</f>
        <v>534</v>
      </c>
      <c r="BI8" s="141">
        <f t="shared" si="3"/>
        <v>534</v>
      </c>
      <c r="BJ8" s="141">
        <f t="shared" si="3"/>
        <v>0</v>
      </c>
      <c r="BK8" s="141">
        <f t="shared" si="3"/>
        <v>0</v>
      </c>
      <c r="BL8" s="141">
        <f t="shared" si="3"/>
        <v>0</v>
      </c>
      <c r="BM8" s="141">
        <f t="shared" si="3"/>
        <v>534</v>
      </c>
      <c r="BN8" s="141">
        <f t="shared" si="3"/>
        <v>0</v>
      </c>
      <c r="BO8" s="141">
        <f t="shared" si="3"/>
        <v>10319</v>
      </c>
      <c r="BP8" s="141">
        <f t="shared" si="3"/>
        <v>3426218</v>
      </c>
      <c r="BQ8" s="141">
        <f t="shared" si="3"/>
        <v>1320120</v>
      </c>
      <c r="BR8" s="141">
        <f t="shared" si="3"/>
        <v>347042</v>
      </c>
      <c r="BS8" s="141">
        <f t="shared" si="3"/>
        <v>852172</v>
      </c>
      <c r="BT8" s="141">
        <f t="shared" si="3"/>
        <v>101088</v>
      </c>
      <c r="BU8" s="141">
        <f t="shared" si="3"/>
        <v>19818</v>
      </c>
      <c r="BV8" s="141">
        <f t="shared" si="3"/>
        <v>1198317</v>
      </c>
      <c r="BW8" s="141">
        <f t="shared" si="3"/>
        <v>344531</v>
      </c>
      <c r="BX8" s="141">
        <f t="shared" si="3"/>
        <v>792659</v>
      </c>
      <c r="BY8" s="141">
        <f t="shared" si="3"/>
        <v>61127</v>
      </c>
      <c r="BZ8" s="141">
        <f t="shared" si="3"/>
        <v>35700</v>
      </c>
      <c r="CA8" s="141">
        <f t="shared" si="3"/>
        <v>872081</v>
      </c>
      <c r="CB8" s="141">
        <f t="shared" si="3"/>
        <v>391761</v>
      </c>
      <c r="CC8" s="141">
        <f t="shared" si="3"/>
        <v>427533</v>
      </c>
      <c r="CD8" s="141">
        <f t="shared" si="3"/>
        <v>51191</v>
      </c>
      <c r="CE8" s="141">
        <f t="shared" si="3"/>
        <v>1596</v>
      </c>
      <c r="CF8" s="141">
        <f t="shared" si="3"/>
        <v>327441</v>
      </c>
      <c r="CG8" s="141">
        <f t="shared" si="3"/>
        <v>0</v>
      </c>
      <c r="CH8" s="141">
        <f t="shared" si="3"/>
        <v>301991</v>
      </c>
      <c r="CI8" s="141">
        <f t="shared" si="3"/>
        <v>3728743</v>
      </c>
    </row>
    <row r="9" spans="1:87" ht="12" customHeight="1">
      <c r="A9" s="142" t="s">
        <v>86</v>
      </c>
      <c r="B9" s="140" t="s">
        <v>327</v>
      </c>
      <c r="C9" s="142" t="s">
        <v>371</v>
      </c>
      <c r="D9" s="141">
        <f aca="true" t="shared" si="4" ref="D9:D71">+SUM(E9,J9)</f>
        <v>0</v>
      </c>
      <c r="E9" s="141">
        <f aca="true" t="shared" si="5" ref="E9:E71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71">+SUM(M9,R9,V9,W9,AC9)</f>
        <v>1795687</v>
      </c>
      <c r="M9" s="141">
        <f aca="true" t="shared" si="7" ref="M9:M71">+SUM(N9:Q9)</f>
        <v>208046</v>
      </c>
      <c r="N9" s="141">
        <v>208046</v>
      </c>
      <c r="O9" s="141">
        <v>0</v>
      </c>
      <c r="P9" s="141">
        <v>0</v>
      </c>
      <c r="Q9" s="141">
        <v>0</v>
      </c>
      <c r="R9" s="141">
        <f aca="true" t="shared" si="8" ref="R9:R71">+SUM(S9:U9)</f>
        <v>611436</v>
      </c>
      <c r="S9" s="141">
        <v>106691</v>
      </c>
      <c r="T9" s="141">
        <v>494366</v>
      </c>
      <c r="U9" s="141">
        <v>10379</v>
      </c>
      <c r="V9" s="141">
        <v>0</v>
      </c>
      <c r="W9" s="141">
        <f aca="true" t="shared" si="9" ref="W9:W71">+SUM(X9:AA9)</f>
        <v>976205</v>
      </c>
      <c r="X9" s="141">
        <v>504568</v>
      </c>
      <c r="Y9" s="141">
        <v>454132</v>
      </c>
      <c r="Z9" s="141">
        <v>17505</v>
      </c>
      <c r="AA9" s="141">
        <v>0</v>
      </c>
      <c r="AB9" s="141">
        <v>0</v>
      </c>
      <c r="AC9" s="141">
        <v>0</v>
      </c>
      <c r="AD9" s="141">
        <v>1547</v>
      </c>
      <c r="AE9" s="141">
        <f aca="true" t="shared" si="10" ref="AE9:AE71">+SUM(D9,L9,AD9)</f>
        <v>1797234</v>
      </c>
      <c r="AF9" s="141">
        <f aca="true" t="shared" si="11" ref="AF9:AF71">+SUM(AG9,AL9)</f>
        <v>286142</v>
      </c>
      <c r="AG9" s="141">
        <f aca="true" t="shared" si="12" ref="AG9:AG71">+SUM(AH9:AK9)</f>
        <v>286142</v>
      </c>
      <c r="AH9" s="141">
        <v>0</v>
      </c>
      <c r="AI9" s="141">
        <v>0</v>
      </c>
      <c r="AJ9" s="141">
        <v>0</v>
      </c>
      <c r="AK9" s="141">
        <v>286142</v>
      </c>
      <c r="AL9" s="141">
        <v>0</v>
      </c>
      <c r="AM9" s="141">
        <v>0</v>
      </c>
      <c r="AN9" s="141">
        <f aca="true" t="shared" si="13" ref="AN9:AN71">+SUM(AO9,AT9,AX9,AY9,BE9)</f>
        <v>41529</v>
      </c>
      <c r="AO9" s="141">
        <f aca="true" t="shared" si="14" ref="AO9:AO71">+SUM(AP9:AS9)</f>
        <v>33330</v>
      </c>
      <c r="AP9" s="141">
        <v>33330</v>
      </c>
      <c r="AQ9" s="141">
        <v>0</v>
      </c>
      <c r="AR9" s="141">
        <v>0</v>
      </c>
      <c r="AS9" s="141">
        <v>0</v>
      </c>
      <c r="AT9" s="141">
        <f aca="true" t="shared" si="15" ref="AT9:AT71">+SUM(AU9:AW9)</f>
        <v>5988</v>
      </c>
      <c r="AU9" s="141">
        <v>0</v>
      </c>
      <c r="AV9" s="141">
        <v>5988</v>
      </c>
      <c r="AW9" s="141">
        <v>0</v>
      </c>
      <c r="AX9" s="141">
        <v>0</v>
      </c>
      <c r="AY9" s="141">
        <f aca="true" t="shared" si="16" ref="AY9:AY71">+SUM(AZ9:BC9)</f>
        <v>2211</v>
      </c>
      <c r="AZ9" s="141">
        <v>0</v>
      </c>
      <c r="BA9" s="141">
        <v>1011</v>
      </c>
      <c r="BB9" s="141">
        <v>735</v>
      </c>
      <c r="BC9" s="141">
        <v>465</v>
      </c>
      <c r="BD9" s="141">
        <v>37590</v>
      </c>
      <c r="BE9" s="141">
        <v>0</v>
      </c>
      <c r="BF9" s="141">
        <v>0</v>
      </c>
      <c r="BG9" s="141">
        <f aca="true" t="shared" si="17" ref="BG9:BG71">+SUM(BF9,AN9,AF9)</f>
        <v>327671</v>
      </c>
      <c r="BH9" s="141">
        <f aca="true" t="shared" si="18" ref="BH9:BH71">SUM(D9,AF9)</f>
        <v>286142</v>
      </c>
      <c r="BI9" s="141">
        <f aca="true" t="shared" si="19" ref="BI9:BI71">SUM(E9,AG9)</f>
        <v>286142</v>
      </c>
      <c r="BJ9" s="141">
        <f aca="true" t="shared" si="20" ref="BJ9:BJ71">SUM(F9,AH9)</f>
        <v>0</v>
      </c>
      <c r="BK9" s="141">
        <f aca="true" t="shared" si="21" ref="BK9:BK71">SUM(G9,AI9)</f>
        <v>0</v>
      </c>
      <c r="BL9" s="141">
        <f aca="true" t="shared" si="22" ref="BL9:BL71">SUM(H9,AJ9)</f>
        <v>0</v>
      </c>
      <c r="BM9" s="141">
        <f aca="true" t="shared" si="23" ref="BM9:BM71">SUM(I9,AK9)</f>
        <v>286142</v>
      </c>
      <c r="BN9" s="141">
        <f aca="true" t="shared" si="24" ref="BN9:BN71">SUM(J9,AL9)</f>
        <v>0</v>
      </c>
      <c r="BO9" s="141">
        <f aca="true" t="shared" si="25" ref="BO9:BO71">SUM(K9,AM9)</f>
        <v>0</v>
      </c>
      <c r="BP9" s="141">
        <f aca="true" t="shared" si="26" ref="BP9:BP71">SUM(L9,AN9)</f>
        <v>1837216</v>
      </c>
      <c r="BQ9" s="141">
        <f aca="true" t="shared" si="27" ref="BQ9:BQ71">SUM(M9,AO9)</f>
        <v>241376</v>
      </c>
      <c r="BR9" s="141">
        <f aca="true" t="shared" si="28" ref="BR9:BR71">SUM(N9,AP9)</f>
        <v>241376</v>
      </c>
      <c r="BS9" s="141">
        <f aca="true" t="shared" si="29" ref="BS9:BS71">SUM(O9,AQ9)</f>
        <v>0</v>
      </c>
      <c r="BT9" s="141">
        <f aca="true" t="shared" si="30" ref="BT9:BT71">SUM(P9,AR9)</f>
        <v>0</v>
      </c>
      <c r="BU9" s="141">
        <f aca="true" t="shared" si="31" ref="BU9:BU71">SUM(Q9,AS9)</f>
        <v>0</v>
      </c>
      <c r="BV9" s="141">
        <f aca="true" t="shared" si="32" ref="BV9:BV71">SUM(R9,AT9)</f>
        <v>617424</v>
      </c>
      <c r="BW9" s="141">
        <f aca="true" t="shared" si="33" ref="BW9:BW71">SUM(S9,AU9)</f>
        <v>106691</v>
      </c>
      <c r="BX9" s="141">
        <f aca="true" t="shared" si="34" ref="BX9:BX71">SUM(T9,AV9)</f>
        <v>500354</v>
      </c>
      <c r="BY9" s="141">
        <f aca="true" t="shared" si="35" ref="BY9:BY71">SUM(U9,AW9)</f>
        <v>10379</v>
      </c>
      <c r="BZ9" s="141">
        <f aca="true" t="shared" si="36" ref="BZ9:BZ71">SUM(V9,AX9)</f>
        <v>0</v>
      </c>
      <c r="CA9" s="141">
        <f aca="true" t="shared" si="37" ref="CA9:CA71">SUM(W9,AY9)</f>
        <v>978416</v>
      </c>
      <c r="CB9" s="141">
        <f aca="true" t="shared" si="38" ref="CB9:CB71">SUM(X9,AZ9)</f>
        <v>504568</v>
      </c>
      <c r="CC9" s="141">
        <f aca="true" t="shared" si="39" ref="CC9:CC71">SUM(Y9,BA9)</f>
        <v>455143</v>
      </c>
      <c r="CD9" s="141">
        <f aca="true" t="shared" si="40" ref="CD9:CD71">SUM(Z9,BB9)</f>
        <v>18240</v>
      </c>
      <c r="CE9" s="141">
        <f aca="true" t="shared" si="41" ref="CE9:CE71">SUM(AA9,BC9)</f>
        <v>465</v>
      </c>
      <c r="CF9" s="141">
        <f aca="true" t="shared" si="42" ref="CF9:CF71">SUM(AB9,BD9)</f>
        <v>37590</v>
      </c>
      <c r="CG9" s="141">
        <f aca="true" t="shared" si="43" ref="CG9:CG71">SUM(AC9,BE9)</f>
        <v>0</v>
      </c>
      <c r="CH9" s="141">
        <f aca="true" t="shared" si="44" ref="CH9:CH71">SUM(AD9,BF9)</f>
        <v>1547</v>
      </c>
      <c r="CI9" s="141">
        <f aca="true" t="shared" si="45" ref="CI9:CI71">SUM(AE9,BG9)</f>
        <v>2124905</v>
      </c>
    </row>
    <row r="10" spans="1:87" ht="12" customHeight="1">
      <c r="A10" s="142" t="s">
        <v>86</v>
      </c>
      <c r="B10" s="140" t="s">
        <v>328</v>
      </c>
      <c r="C10" s="142" t="s">
        <v>372</v>
      </c>
      <c r="D10" s="141">
        <f t="shared" si="4"/>
        <v>95986</v>
      </c>
      <c r="E10" s="141">
        <f t="shared" si="5"/>
        <v>95986</v>
      </c>
      <c r="F10" s="141">
        <v>0</v>
      </c>
      <c r="G10" s="141">
        <v>92763</v>
      </c>
      <c r="H10" s="141">
        <v>3223</v>
      </c>
      <c r="I10" s="141">
        <v>0</v>
      </c>
      <c r="J10" s="141">
        <v>0</v>
      </c>
      <c r="K10" s="141">
        <v>0</v>
      </c>
      <c r="L10" s="141">
        <f t="shared" si="6"/>
        <v>1208786</v>
      </c>
      <c r="M10" s="141">
        <f t="shared" si="7"/>
        <v>207389</v>
      </c>
      <c r="N10" s="141">
        <v>94636</v>
      </c>
      <c r="O10" s="141">
        <v>33297</v>
      </c>
      <c r="P10" s="141">
        <v>55479</v>
      </c>
      <c r="Q10" s="141">
        <v>23977</v>
      </c>
      <c r="R10" s="141">
        <f t="shared" si="8"/>
        <v>213689</v>
      </c>
      <c r="S10" s="141">
        <v>0</v>
      </c>
      <c r="T10" s="141">
        <v>188294</v>
      </c>
      <c r="U10" s="141">
        <v>25395</v>
      </c>
      <c r="V10" s="141">
        <v>0</v>
      </c>
      <c r="W10" s="141">
        <f t="shared" si="9"/>
        <v>787708</v>
      </c>
      <c r="X10" s="141">
        <v>473269</v>
      </c>
      <c r="Y10" s="141">
        <v>299272</v>
      </c>
      <c r="Z10" s="141">
        <v>15167</v>
      </c>
      <c r="AA10" s="141">
        <v>0</v>
      </c>
      <c r="AB10" s="141">
        <v>40011</v>
      </c>
      <c r="AC10" s="141">
        <v>0</v>
      </c>
      <c r="AD10" s="141">
        <v>0</v>
      </c>
      <c r="AE10" s="141">
        <f t="shared" si="10"/>
        <v>1304772</v>
      </c>
      <c r="AF10" s="141">
        <f t="shared" si="11"/>
        <v>5714</v>
      </c>
      <c r="AG10" s="141">
        <f t="shared" si="12"/>
        <v>5714</v>
      </c>
      <c r="AH10" s="141">
        <v>0</v>
      </c>
      <c r="AI10" s="141">
        <v>5714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258730</v>
      </c>
      <c r="AO10" s="141">
        <f t="shared" si="14"/>
        <v>76355</v>
      </c>
      <c r="AP10" s="141">
        <v>46497</v>
      </c>
      <c r="AQ10" s="141">
        <v>0</v>
      </c>
      <c r="AR10" s="141">
        <v>29858</v>
      </c>
      <c r="AS10" s="141">
        <v>0</v>
      </c>
      <c r="AT10" s="141">
        <f t="shared" si="15"/>
        <v>37626</v>
      </c>
      <c r="AU10" s="141">
        <v>0</v>
      </c>
      <c r="AV10" s="141">
        <v>37626</v>
      </c>
      <c r="AW10" s="141">
        <v>0</v>
      </c>
      <c r="AX10" s="141">
        <v>0</v>
      </c>
      <c r="AY10" s="141">
        <f t="shared" si="16"/>
        <v>144749</v>
      </c>
      <c r="AZ10" s="141">
        <v>95724</v>
      </c>
      <c r="BA10" s="141">
        <v>49025</v>
      </c>
      <c r="BB10" s="141">
        <v>0</v>
      </c>
      <c r="BC10" s="141">
        <v>0</v>
      </c>
      <c r="BD10" s="141">
        <v>11520</v>
      </c>
      <c r="BE10" s="141">
        <v>0</v>
      </c>
      <c r="BF10" s="141">
        <v>5193</v>
      </c>
      <c r="BG10" s="141">
        <f t="shared" si="17"/>
        <v>269637</v>
      </c>
      <c r="BH10" s="141">
        <f t="shared" si="18"/>
        <v>101700</v>
      </c>
      <c r="BI10" s="141">
        <f t="shared" si="19"/>
        <v>101700</v>
      </c>
      <c r="BJ10" s="141">
        <f t="shared" si="20"/>
        <v>0</v>
      </c>
      <c r="BK10" s="141">
        <f t="shared" si="21"/>
        <v>98477</v>
      </c>
      <c r="BL10" s="141">
        <f t="shared" si="22"/>
        <v>3223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1467516</v>
      </c>
      <c r="BQ10" s="141">
        <f t="shared" si="27"/>
        <v>283744</v>
      </c>
      <c r="BR10" s="141">
        <f t="shared" si="28"/>
        <v>141133</v>
      </c>
      <c r="BS10" s="141">
        <f t="shared" si="29"/>
        <v>33297</v>
      </c>
      <c r="BT10" s="141">
        <f t="shared" si="30"/>
        <v>85337</v>
      </c>
      <c r="BU10" s="141">
        <f t="shared" si="31"/>
        <v>23977</v>
      </c>
      <c r="BV10" s="141">
        <f t="shared" si="32"/>
        <v>251315</v>
      </c>
      <c r="BW10" s="141">
        <f t="shared" si="33"/>
        <v>0</v>
      </c>
      <c r="BX10" s="141">
        <f t="shared" si="34"/>
        <v>225920</v>
      </c>
      <c r="BY10" s="141">
        <f t="shared" si="35"/>
        <v>25395</v>
      </c>
      <c r="BZ10" s="141">
        <f t="shared" si="36"/>
        <v>0</v>
      </c>
      <c r="CA10" s="141">
        <f t="shared" si="37"/>
        <v>932457</v>
      </c>
      <c r="CB10" s="141">
        <f t="shared" si="38"/>
        <v>568993</v>
      </c>
      <c r="CC10" s="141">
        <f t="shared" si="39"/>
        <v>348297</v>
      </c>
      <c r="CD10" s="141">
        <f t="shared" si="40"/>
        <v>15167</v>
      </c>
      <c r="CE10" s="141">
        <f t="shared" si="41"/>
        <v>0</v>
      </c>
      <c r="CF10" s="141">
        <f t="shared" si="42"/>
        <v>51531</v>
      </c>
      <c r="CG10" s="141">
        <f t="shared" si="43"/>
        <v>0</v>
      </c>
      <c r="CH10" s="141">
        <f t="shared" si="44"/>
        <v>5193</v>
      </c>
      <c r="CI10" s="141">
        <f t="shared" si="45"/>
        <v>1574409</v>
      </c>
    </row>
    <row r="11" spans="1:87" ht="12" customHeight="1">
      <c r="A11" s="142" t="s">
        <v>86</v>
      </c>
      <c r="B11" s="140" t="s">
        <v>329</v>
      </c>
      <c r="C11" s="142" t="s">
        <v>373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818626</v>
      </c>
      <c r="M11" s="141">
        <f t="shared" si="7"/>
        <v>128703</v>
      </c>
      <c r="N11" s="141">
        <v>94383</v>
      </c>
      <c r="O11" s="141">
        <v>34320</v>
      </c>
      <c r="P11" s="141">
        <v>0</v>
      </c>
      <c r="Q11" s="141">
        <v>0</v>
      </c>
      <c r="R11" s="141">
        <f t="shared" si="8"/>
        <v>160601</v>
      </c>
      <c r="S11" s="141">
        <v>13078</v>
      </c>
      <c r="T11" s="141">
        <v>145185</v>
      </c>
      <c r="U11" s="141">
        <v>2338</v>
      </c>
      <c r="V11" s="141">
        <v>0</v>
      </c>
      <c r="W11" s="141">
        <f t="shared" si="9"/>
        <v>529322</v>
      </c>
      <c r="X11" s="141">
        <v>373224</v>
      </c>
      <c r="Y11" s="141">
        <v>141677</v>
      </c>
      <c r="Z11" s="141">
        <v>12156</v>
      </c>
      <c r="AA11" s="141">
        <v>2265</v>
      </c>
      <c r="AB11" s="141">
        <v>355072</v>
      </c>
      <c r="AC11" s="141">
        <v>0</v>
      </c>
      <c r="AD11" s="141">
        <v>0</v>
      </c>
      <c r="AE11" s="141">
        <f t="shared" si="10"/>
        <v>818626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104192</v>
      </c>
      <c r="AO11" s="141">
        <f t="shared" si="14"/>
        <v>8580</v>
      </c>
      <c r="AP11" s="141">
        <v>8580</v>
      </c>
      <c r="AQ11" s="141">
        <v>0</v>
      </c>
      <c r="AR11" s="141">
        <v>0</v>
      </c>
      <c r="AS11" s="141">
        <v>0</v>
      </c>
      <c r="AT11" s="141">
        <f t="shared" si="15"/>
        <v>42611</v>
      </c>
      <c r="AU11" s="141">
        <v>286</v>
      </c>
      <c r="AV11" s="141">
        <v>42325</v>
      </c>
      <c r="AW11" s="141">
        <v>0</v>
      </c>
      <c r="AX11" s="141">
        <v>0</v>
      </c>
      <c r="AY11" s="141">
        <f t="shared" si="16"/>
        <v>53001</v>
      </c>
      <c r="AZ11" s="141">
        <v>20522</v>
      </c>
      <c r="BA11" s="141">
        <v>31500</v>
      </c>
      <c r="BB11" s="141">
        <v>0</v>
      </c>
      <c r="BC11" s="141">
        <v>979</v>
      </c>
      <c r="BD11" s="141">
        <v>105181</v>
      </c>
      <c r="BE11" s="141">
        <v>0</v>
      </c>
      <c r="BF11" s="141">
        <v>0</v>
      </c>
      <c r="BG11" s="141">
        <f t="shared" si="17"/>
        <v>104192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922818</v>
      </c>
      <c r="BQ11" s="141">
        <f t="shared" si="27"/>
        <v>137283</v>
      </c>
      <c r="BR11" s="141">
        <f t="shared" si="28"/>
        <v>102963</v>
      </c>
      <c r="BS11" s="141">
        <f t="shared" si="29"/>
        <v>34320</v>
      </c>
      <c r="BT11" s="141">
        <f t="shared" si="30"/>
        <v>0</v>
      </c>
      <c r="BU11" s="141">
        <f t="shared" si="31"/>
        <v>0</v>
      </c>
      <c r="BV11" s="141">
        <f t="shared" si="32"/>
        <v>203212</v>
      </c>
      <c r="BW11" s="141">
        <f t="shared" si="33"/>
        <v>13364</v>
      </c>
      <c r="BX11" s="141">
        <f t="shared" si="34"/>
        <v>187510</v>
      </c>
      <c r="BY11" s="141">
        <f t="shared" si="35"/>
        <v>2338</v>
      </c>
      <c r="BZ11" s="141">
        <f t="shared" si="36"/>
        <v>0</v>
      </c>
      <c r="CA11" s="141">
        <f t="shared" si="37"/>
        <v>582323</v>
      </c>
      <c r="CB11" s="141">
        <f t="shared" si="38"/>
        <v>393746</v>
      </c>
      <c r="CC11" s="141">
        <f t="shared" si="39"/>
        <v>173177</v>
      </c>
      <c r="CD11" s="141">
        <f t="shared" si="40"/>
        <v>12156</v>
      </c>
      <c r="CE11" s="141">
        <f t="shared" si="41"/>
        <v>3244</v>
      </c>
      <c r="CF11" s="141">
        <f t="shared" si="42"/>
        <v>460253</v>
      </c>
      <c r="CG11" s="141">
        <f t="shared" si="43"/>
        <v>0</v>
      </c>
      <c r="CH11" s="141">
        <f t="shared" si="44"/>
        <v>0</v>
      </c>
      <c r="CI11" s="141">
        <f t="shared" si="45"/>
        <v>922818</v>
      </c>
    </row>
    <row r="12" spans="1:87" ht="12" customHeight="1">
      <c r="A12" s="142" t="s">
        <v>86</v>
      </c>
      <c r="B12" s="140" t="s">
        <v>330</v>
      </c>
      <c r="C12" s="142" t="s">
        <v>374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271870</v>
      </c>
      <c r="M12" s="141">
        <f t="shared" si="7"/>
        <v>96963</v>
      </c>
      <c r="N12" s="141">
        <v>72722</v>
      </c>
      <c r="O12" s="141">
        <v>24241</v>
      </c>
      <c r="P12" s="141">
        <v>0</v>
      </c>
      <c r="Q12" s="141">
        <v>0</v>
      </c>
      <c r="R12" s="141">
        <f t="shared" si="8"/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f t="shared" si="9"/>
        <v>174907</v>
      </c>
      <c r="X12" s="141">
        <v>173410</v>
      </c>
      <c r="Y12" s="141">
        <v>0</v>
      </c>
      <c r="Z12" s="141">
        <v>0</v>
      </c>
      <c r="AA12" s="141">
        <v>1497</v>
      </c>
      <c r="AB12" s="141">
        <v>308197</v>
      </c>
      <c r="AC12" s="141">
        <v>0</v>
      </c>
      <c r="AD12" s="141">
        <v>42127</v>
      </c>
      <c r="AE12" s="141">
        <f t="shared" si="10"/>
        <v>313997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22756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22756</v>
      </c>
      <c r="AZ12" s="141">
        <v>22756</v>
      </c>
      <c r="BA12" s="141">
        <v>0</v>
      </c>
      <c r="BB12" s="141">
        <v>0</v>
      </c>
      <c r="BC12" s="141">
        <v>0</v>
      </c>
      <c r="BD12" s="141">
        <v>152639</v>
      </c>
      <c r="BE12" s="141">
        <v>0</v>
      </c>
      <c r="BF12" s="141">
        <v>2113</v>
      </c>
      <c r="BG12" s="141">
        <f t="shared" si="17"/>
        <v>24869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294626</v>
      </c>
      <c r="BQ12" s="141">
        <f t="shared" si="27"/>
        <v>96963</v>
      </c>
      <c r="BR12" s="141">
        <f t="shared" si="28"/>
        <v>72722</v>
      </c>
      <c r="BS12" s="141">
        <f t="shared" si="29"/>
        <v>24241</v>
      </c>
      <c r="BT12" s="141">
        <f t="shared" si="30"/>
        <v>0</v>
      </c>
      <c r="BU12" s="141">
        <f t="shared" si="31"/>
        <v>0</v>
      </c>
      <c r="BV12" s="141">
        <f t="shared" si="32"/>
        <v>0</v>
      </c>
      <c r="BW12" s="141">
        <f t="shared" si="33"/>
        <v>0</v>
      </c>
      <c r="BX12" s="141">
        <f t="shared" si="34"/>
        <v>0</v>
      </c>
      <c r="BY12" s="141">
        <f t="shared" si="35"/>
        <v>0</v>
      </c>
      <c r="BZ12" s="141">
        <f t="shared" si="36"/>
        <v>0</v>
      </c>
      <c r="CA12" s="141">
        <f t="shared" si="37"/>
        <v>197663</v>
      </c>
      <c r="CB12" s="141">
        <f t="shared" si="38"/>
        <v>196166</v>
      </c>
      <c r="CC12" s="141">
        <f t="shared" si="39"/>
        <v>0</v>
      </c>
      <c r="CD12" s="141">
        <f t="shared" si="40"/>
        <v>0</v>
      </c>
      <c r="CE12" s="141">
        <f t="shared" si="41"/>
        <v>1497</v>
      </c>
      <c r="CF12" s="141">
        <f t="shared" si="42"/>
        <v>460836</v>
      </c>
      <c r="CG12" s="141">
        <f t="shared" si="43"/>
        <v>0</v>
      </c>
      <c r="CH12" s="141">
        <f t="shared" si="44"/>
        <v>44240</v>
      </c>
      <c r="CI12" s="141">
        <f t="shared" si="45"/>
        <v>338866</v>
      </c>
    </row>
    <row r="13" spans="1:87" ht="12" customHeight="1">
      <c r="A13" s="142" t="s">
        <v>86</v>
      </c>
      <c r="B13" s="140" t="s">
        <v>331</v>
      </c>
      <c r="C13" s="142" t="s">
        <v>375</v>
      </c>
      <c r="D13" s="141">
        <f t="shared" si="4"/>
        <v>882</v>
      </c>
      <c r="E13" s="141">
        <f t="shared" si="5"/>
        <v>882</v>
      </c>
      <c r="F13" s="141">
        <v>0</v>
      </c>
      <c r="G13" s="141">
        <v>882</v>
      </c>
      <c r="H13" s="141">
        <v>0</v>
      </c>
      <c r="I13" s="141">
        <v>0</v>
      </c>
      <c r="J13" s="141">
        <v>0</v>
      </c>
      <c r="K13" s="141">
        <v>252128</v>
      </c>
      <c r="L13" s="141">
        <f t="shared" si="6"/>
        <v>147757</v>
      </c>
      <c r="M13" s="141">
        <f t="shared" si="7"/>
        <v>31985</v>
      </c>
      <c r="N13" s="141">
        <v>16008</v>
      </c>
      <c r="O13" s="141">
        <v>15977</v>
      </c>
      <c r="P13" s="141">
        <v>0</v>
      </c>
      <c r="Q13" s="141">
        <v>0</v>
      </c>
      <c r="R13" s="141">
        <f t="shared" si="8"/>
        <v>4274</v>
      </c>
      <c r="S13" s="141">
        <v>2071</v>
      </c>
      <c r="T13" s="141">
        <v>2203</v>
      </c>
      <c r="U13" s="141">
        <v>0</v>
      </c>
      <c r="V13" s="141">
        <v>0</v>
      </c>
      <c r="W13" s="141">
        <f t="shared" si="9"/>
        <v>111498</v>
      </c>
      <c r="X13" s="141">
        <v>110392</v>
      </c>
      <c r="Y13" s="141">
        <v>1106</v>
      </c>
      <c r="Z13" s="141">
        <v>0</v>
      </c>
      <c r="AA13" s="141">
        <v>0</v>
      </c>
      <c r="AB13" s="141">
        <v>243665</v>
      </c>
      <c r="AC13" s="141">
        <v>0</v>
      </c>
      <c r="AD13" s="141">
        <v>11592</v>
      </c>
      <c r="AE13" s="141">
        <f t="shared" si="10"/>
        <v>160231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36804</v>
      </c>
      <c r="AN13" s="141">
        <f t="shared" si="13"/>
        <v>29667</v>
      </c>
      <c r="AO13" s="141">
        <f t="shared" si="14"/>
        <v>29667</v>
      </c>
      <c r="AP13" s="141">
        <v>29667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30681</v>
      </c>
      <c r="BE13" s="141">
        <v>0</v>
      </c>
      <c r="BF13" s="141">
        <v>0</v>
      </c>
      <c r="BG13" s="141">
        <f t="shared" si="17"/>
        <v>29667</v>
      </c>
      <c r="BH13" s="141">
        <f t="shared" si="18"/>
        <v>882</v>
      </c>
      <c r="BI13" s="141">
        <f t="shared" si="19"/>
        <v>882</v>
      </c>
      <c r="BJ13" s="141">
        <f t="shared" si="20"/>
        <v>0</v>
      </c>
      <c r="BK13" s="141">
        <f t="shared" si="21"/>
        <v>882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288932</v>
      </c>
      <c r="BP13" s="141">
        <f t="shared" si="26"/>
        <v>177424</v>
      </c>
      <c r="BQ13" s="141">
        <f t="shared" si="27"/>
        <v>61652</v>
      </c>
      <c r="BR13" s="141">
        <f t="shared" si="28"/>
        <v>45675</v>
      </c>
      <c r="BS13" s="141">
        <f t="shared" si="29"/>
        <v>15977</v>
      </c>
      <c r="BT13" s="141">
        <f t="shared" si="30"/>
        <v>0</v>
      </c>
      <c r="BU13" s="141">
        <f t="shared" si="31"/>
        <v>0</v>
      </c>
      <c r="BV13" s="141">
        <f t="shared" si="32"/>
        <v>4274</v>
      </c>
      <c r="BW13" s="141">
        <f t="shared" si="33"/>
        <v>2071</v>
      </c>
      <c r="BX13" s="141">
        <f t="shared" si="34"/>
        <v>2203</v>
      </c>
      <c r="BY13" s="141">
        <f t="shared" si="35"/>
        <v>0</v>
      </c>
      <c r="BZ13" s="141">
        <f t="shared" si="36"/>
        <v>0</v>
      </c>
      <c r="CA13" s="141">
        <f t="shared" si="37"/>
        <v>111498</v>
      </c>
      <c r="CB13" s="141">
        <f t="shared" si="38"/>
        <v>110392</v>
      </c>
      <c r="CC13" s="141">
        <f t="shared" si="39"/>
        <v>1106</v>
      </c>
      <c r="CD13" s="141">
        <f t="shared" si="40"/>
        <v>0</v>
      </c>
      <c r="CE13" s="141">
        <f t="shared" si="41"/>
        <v>0</v>
      </c>
      <c r="CF13" s="141">
        <f t="shared" si="42"/>
        <v>274346</v>
      </c>
      <c r="CG13" s="141">
        <f t="shared" si="43"/>
        <v>0</v>
      </c>
      <c r="CH13" s="141">
        <f t="shared" si="44"/>
        <v>11592</v>
      </c>
      <c r="CI13" s="141">
        <f t="shared" si="45"/>
        <v>189898</v>
      </c>
    </row>
    <row r="14" spans="1:87" ht="12" customHeight="1">
      <c r="A14" s="142" t="s">
        <v>86</v>
      </c>
      <c r="B14" s="140" t="s">
        <v>332</v>
      </c>
      <c r="C14" s="142" t="s">
        <v>376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368569</v>
      </c>
      <c r="M14" s="141">
        <f t="shared" si="7"/>
        <v>83716</v>
      </c>
      <c r="N14" s="141">
        <v>53508</v>
      </c>
      <c r="O14" s="141">
        <v>30208</v>
      </c>
      <c r="P14" s="141">
        <v>0</v>
      </c>
      <c r="Q14" s="141">
        <v>0</v>
      </c>
      <c r="R14" s="141">
        <f t="shared" si="8"/>
        <v>1123</v>
      </c>
      <c r="S14" s="141">
        <v>1123</v>
      </c>
      <c r="T14" s="141">
        <v>0</v>
      </c>
      <c r="U14" s="141">
        <v>0</v>
      </c>
      <c r="V14" s="141">
        <v>0</v>
      </c>
      <c r="W14" s="141">
        <f t="shared" si="9"/>
        <v>282535</v>
      </c>
      <c r="X14" s="141">
        <v>230818</v>
      </c>
      <c r="Y14" s="141">
        <v>0</v>
      </c>
      <c r="Z14" s="141">
        <v>0</v>
      </c>
      <c r="AA14" s="141">
        <v>51717</v>
      </c>
      <c r="AB14" s="141">
        <v>511146</v>
      </c>
      <c r="AC14" s="141">
        <v>1195</v>
      </c>
      <c r="AD14" s="141">
        <v>15434</v>
      </c>
      <c r="AE14" s="141">
        <f t="shared" si="10"/>
        <v>384003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2146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91146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2146</v>
      </c>
      <c r="BP14" s="141">
        <f t="shared" si="26"/>
        <v>368569</v>
      </c>
      <c r="BQ14" s="141">
        <f t="shared" si="27"/>
        <v>83716</v>
      </c>
      <c r="BR14" s="141">
        <f t="shared" si="28"/>
        <v>53508</v>
      </c>
      <c r="BS14" s="141">
        <f t="shared" si="29"/>
        <v>30208</v>
      </c>
      <c r="BT14" s="141">
        <f t="shared" si="30"/>
        <v>0</v>
      </c>
      <c r="BU14" s="141">
        <f t="shared" si="31"/>
        <v>0</v>
      </c>
      <c r="BV14" s="141">
        <f t="shared" si="32"/>
        <v>1123</v>
      </c>
      <c r="BW14" s="141">
        <f t="shared" si="33"/>
        <v>1123</v>
      </c>
      <c r="BX14" s="141">
        <f t="shared" si="34"/>
        <v>0</v>
      </c>
      <c r="BY14" s="141">
        <f t="shared" si="35"/>
        <v>0</v>
      </c>
      <c r="BZ14" s="141">
        <f t="shared" si="36"/>
        <v>0</v>
      </c>
      <c r="CA14" s="141">
        <f t="shared" si="37"/>
        <v>282535</v>
      </c>
      <c r="CB14" s="141">
        <f t="shared" si="38"/>
        <v>230818</v>
      </c>
      <c r="CC14" s="141">
        <f t="shared" si="39"/>
        <v>0</v>
      </c>
      <c r="CD14" s="141">
        <f t="shared" si="40"/>
        <v>0</v>
      </c>
      <c r="CE14" s="141">
        <f t="shared" si="41"/>
        <v>51717</v>
      </c>
      <c r="CF14" s="141">
        <f t="shared" si="42"/>
        <v>602292</v>
      </c>
      <c r="CG14" s="141">
        <f t="shared" si="43"/>
        <v>1195</v>
      </c>
      <c r="CH14" s="141">
        <f t="shared" si="44"/>
        <v>15434</v>
      </c>
      <c r="CI14" s="141">
        <f t="shared" si="45"/>
        <v>384003</v>
      </c>
    </row>
    <row r="15" spans="1:87" ht="12" customHeight="1">
      <c r="A15" s="142" t="s">
        <v>86</v>
      </c>
      <c r="B15" s="140" t="s">
        <v>333</v>
      </c>
      <c r="C15" s="142" t="s">
        <v>377</v>
      </c>
      <c r="D15" s="141">
        <f t="shared" si="4"/>
        <v>6574</v>
      </c>
      <c r="E15" s="141">
        <f t="shared" si="5"/>
        <v>6574</v>
      </c>
      <c r="F15" s="141">
        <v>0</v>
      </c>
      <c r="G15" s="141">
        <v>0</v>
      </c>
      <c r="H15" s="141">
        <v>0</v>
      </c>
      <c r="I15" s="141">
        <v>6574</v>
      </c>
      <c r="J15" s="141">
        <v>0</v>
      </c>
      <c r="K15" s="141">
        <v>0</v>
      </c>
      <c r="L15" s="141">
        <f t="shared" si="6"/>
        <v>134245</v>
      </c>
      <c r="M15" s="141">
        <f t="shared" si="7"/>
        <v>38550</v>
      </c>
      <c r="N15" s="141">
        <v>38550</v>
      </c>
      <c r="O15" s="141">
        <v>0</v>
      </c>
      <c r="P15" s="141">
        <v>0</v>
      </c>
      <c r="Q15" s="141">
        <v>0</v>
      </c>
      <c r="R15" s="141">
        <f t="shared" si="8"/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f t="shared" si="9"/>
        <v>95695</v>
      </c>
      <c r="X15" s="141">
        <v>94156</v>
      </c>
      <c r="Y15" s="141">
        <v>395</v>
      </c>
      <c r="Z15" s="141">
        <v>0</v>
      </c>
      <c r="AA15" s="141">
        <v>1144</v>
      </c>
      <c r="AB15" s="141">
        <v>425841</v>
      </c>
      <c r="AC15" s="141">
        <v>0</v>
      </c>
      <c r="AD15" s="141">
        <v>28253</v>
      </c>
      <c r="AE15" s="141">
        <f t="shared" si="10"/>
        <v>169072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91400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6574</v>
      </c>
      <c r="BI15" s="141">
        <f t="shared" si="19"/>
        <v>6574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6574</v>
      </c>
      <c r="BN15" s="141">
        <f t="shared" si="24"/>
        <v>0</v>
      </c>
      <c r="BO15" s="141">
        <f t="shared" si="25"/>
        <v>0</v>
      </c>
      <c r="BP15" s="141">
        <f t="shared" si="26"/>
        <v>134245</v>
      </c>
      <c r="BQ15" s="141">
        <f t="shared" si="27"/>
        <v>38550</v>
      </c>
      <c r="BR15" s="141">
        <f t="shared" si="28"/>
        <v>38550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0</v>
      </c>
      <c r="BW15" s="141">
        <f t="shared" si="33"/>
        <v>0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95695</v>
      </c>
      <c r="CB15" s="141">
        <f t="shared" si="38"/>
        <v>94156</v>
      </c>
      <c r="CC15" s="141">
        <f t="shared" si="39"/>
        <v>395</v>
      </c>
      <c r="CD15" s="141">
        <f t="shared" si="40"/>
        <v>0</v>
      </c>
      <c r="CE15" s="141">
        <f t="shared" si="41"/>
        <v>1144</v>
      </c>
      <c r="CF15" s="141">
        <f t="shared" si="42"/>
        <v>517241</v>
      </c>
      <c r="CG15" s="141">
        <f t="shared" si="43"/>
        <v>0</v>
      </c>
      <c r="CH15" s="141">
        <f t="shared" si="44"/>
        <v>28253</v>
      </c>
      <c r="CI15" s="141">
        <f t="shared" si="45"/>
        <v>169072</v>
      </c>
    </row>
    <row r="16" spans="1:87" ht="12" customHeight="1">
      <c r="A16" s="142" t="s">
        <v>86</v>
      </c>
      <c r="B16" s="140" t="s">
        <v>334</v>
      </c>
      <c r="C16" s="142" t="s">
        <v>378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1861</v>
      </c>
      <c r="L16" s="141">
        <f t="shared" si="6"/>
        <v>0</v>
      </c>
      <c r="M16" s="141">
        <f t="shared" si="7"/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f t="shared" si="8"/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f t="shared" si="9"/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489091</v>
      </c>
      <c r="AC16" s="141">
        <v>0</v>
      </c>
      <c r="AD16" s="141">
        <v>0</v>
      </c>
      <c r="AE16" s="141">
        <f t="shared" si="10"/>
        <v>0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178133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1861</v>
      </c>
      <c r="BP16" s="141">
        <f t="shared" si="26"/>
        <v>0</v>
      </c>
      <c r="BQ16" s="141">
        <f t="shared" si="27"/>
        <v>0</v>
      </c>
      <c r="BR16" s="141">
        <f t="shared" si="28"/>
        <v>0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0</v>
      </c>
      <c r="BW16" s="141">
        <f t="shared" si="33"/>
        <v>0</v>
      </c>
      <c r="BX16" s="141">
        <f t="shared" si="34"/>
        <v>0</v>
      </c>
      <c r="BY16" s="141">
        <f t="shared" si="35"/>
        <v>0</v>
      </c>
      <c r="BZ16" s="141">
        <f t="shared" si="36"/>
        <v>0</v>
      </c>
      <c r="CA16" s="141">
        <f t="shared" si="37"/>
        <v>0</v>
      </c>
      <c r="CB16" s="141">
        <f t="shared" si="38"/>
        <v>0</v>
      </c>
      <c r="CC16" s="141">
        <f t="shared" si="39"/>
        <v>0</v>
      </c>
      <c r="CD16" s="141">
        <f t="shared" si="40"/>
        <v>0</v>
      </c>
      <c r="CE16" s="141">
        <f t="shared" si="41"/>
        <v>0</v>
      </c>
      <c r="CF16" s="141">
        <f t="shared" si="42"/>
        <v>667224</v>
      </c>
      <c r="CG16" s="141">
        <f t="shared" si="43"/>
        <v>0</v>
      </c>
      <c r="CH16" s="141">
        <f t="shared" si="44"/>
        <v>0</v>
      </c>
      <c r="CI16" s="141">
        <f t="shared" si="45"/>
        <v>0</v>
      </c>
    </row>
    <row r="17" spans="1:87" ht="12" customHeight="1">
      <c r="A17" s="142" t="s">
        <v>86</v>
      </c>
      <c r="B17" s="140" t="s">
        <v>335</v>
      </c>
      <c r="C17" s="142" t="s">
        <v>379</v>
      </c>
      <c r="D17" s="141">
        <f t="shared" si="4"/>
        <v>216825</v>
      </c>
      <c r="E17" s="141">
        <f t="shared" si="5"/>
        <v>216825</v>
      </c>
      <c r="F17" s="141">
        <v>0</v>
      </c>
      <c r="G17" s="141">
        <v>216825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425327</v>
      </c>
      <c r="M17" s="141">
        <f t="shared" si="7"/>
        <v>70561</v>
      </c>
      <c r="N17" s="141">
        <v>47181</v>
      </c>
      <c r="O17" s="141">
        <v>0</v>
      </c>
      <c r="P17" s="141">
        <v>23380</v>
      </c>
      <c r="Q17" s="141">
        <v>0</v>
      </c>
      <c r="R17" s="141">
        <f t="shared" si="8"/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f t="shared" si="9"/>
        <v>354766</v>
      </c>
      <c r="X17" s="141">
        <v>90349</v>
      </c>
      <c r="Y17" s="141">
        <v>173081</v>
      </c>
      <c r="Z17" s="141">
        <v>39278</v>
      </c>
      <c r="AA17" s="141">
        <v>52058</v>
      </c>
      <c r="AB17" s="141">
        <v>0</v>
      </c>
      <c r="AC17" s="141">
        <v>0</v>
      </c>
      <c r="AD17" s="141">
        <v>166610</v>
      </c>
      <c r="AE17" s="141">
        <f t="shared" si="10"/>
        <v>808762</v>
      </c>
      <c r="AF17" s="141">
        <f t="shared" si="11"/>
        <v>614723</v>
      </c>
      <c r="AG17" s="141">
        <f t="shared" si="12"/>
        <v>614723</v>
      </c>
      <c r="AH17" s="141">
        <v>0</v>
      </c>
      <c r="AI17" s="141">
        <v>605850</v>
      </c>
      <c r="AJ17" s="141">
        <v>8873</v>
      </c>
      <c r="AK17" s="141">
        <v>0</v>
      </c>
      <c r="AL17" s="141">
        <v>0</v>
      </c>
      <c r="AM17" s="141">
        <v>0</v>
      </c>
      <c r="AN17" s="141">
        <f t="shared" si="13"/>
        <v>143313</v>
      </c>
      <c r="AO17" s="141">
        <f t="shared" si="14"/>
        <v>18027</v>
      </c>
      <c r="AP17" s="141">
        <v>18027</v>
      </c>
      <c r="AQ17" s="141">
        <v>0</v>
      </c>
      <c r="AR17" s="141">
        <v>0</v>
      </c>
      <c r="AS17" s="141">
        <v>0</v>
      </c>
      <c r="AT17" s="141">
        <f t="shared" si="15"/>
        <v>76196</v>
      </c>
      <c r="AU17" s="141">
        <v>0</v>
      </c>
      <c r="AV17" s="141">
        <v>76157</v>
      </c>
      <c r="AW17" s="141">
        <v>39</v>
      </c>
      <c r="AX17" s="141">
        <v>0</v>
      </c>
      <c r="AY17" s="141">
        <f t="shared" si="16"/>
        <v>49090</v>
      </c>
      <c r="AZ17" s="141">
        <v>0</v>
      </c>
      <c r="BA17" s="141">
        <v>46960</v>
      </c>
      <c r="BB17" s="141">
        <v>2130</v>
      </c>
      <c r="BC17" s="141">
        <v>0</v>
      </c>
      <c r="BD17" s="141">
        <v>0</v>
      </c>
      <c r="BE17" s="141">
        <v>0</v>
      </c>
      <c r="BF17" s="141">
        <v>0</v>
      </c>
      <c r="BG17" s="141">
        <f t="shared" si="17"/>
        <v>758036</v>
      </c>
      <c r="BH17" s="141">
        <f t="shared" si="18"/>
        <v>831548</v>
      </c>
      <c r="BI17" s="141">
        <f t="shared" si="19"/>
        <v>831548</v>
      </c>
      <c r="BJ17" s="141">
        <f t="shared" si="20"/>
        <v>0</v>
      </c>
      <c r="BK17" s="141">
        <f t="shared" si="21"/>
        <v>822675</v>
      </c>
      <c r="BL17" s="141">
        <f t="shared" si="22"/>
        <v>8873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568640</v>
      </c>
      <c r="BQ17" s="141">
        <f t="shared" si="27"/>
        <v>88588</v>
      </c>
      <c r="BR17" s="141">
        <f t="shared" si="28"/>
        <v>65208</v>
      </c>
      <c r="BS17" s="141">
        <f t="shared" si="29"/>
        <v>0</v>
      </c>
      <c r="BT17" s="141">
        <f t="shared" si="30"/>
        <v>23380</v>
      </c>
      <c r="BU17" s="141">
        <f t="shared" si="31"/>
        <v>0</v>
      </c>
      <c r="BV17" s="141">
        <f t="shared" si="32"/>
        <v>76196</v>
      </c>
      <c r="BW17" s="141">
        <f t="shared" si="33"/>
        <v>0</v>
      </c>
      <c r="BX17" s="141">
        <f t="shared" si="34"/>
        <v>76157</v>
      </c>
      <c r="BY17" s="141">
        <f t="shared" si="35"/>
        <v>39</v>
      </c>
      <c r="BZ17" s="141">
        <f t="shared" si="36"/>
        <v>0</v>
      </c>
      <c r="CA17" s="141">
        <f t="shared" si="37"/>
        <v>403856</v>
      </c>
      <c r="CB17" s="141">
        <f t="shared" si="38"/>
        <v>90349</v>
      </c>
      <c r="CC17" s="141">
        <f t="shared" si="39"/>
        <v>220041</v>
      </c>
      <c r="CD17" s="141">
        <f t="shared" si="40"/>
        <v>41408</v>
      </c>
      <c r="CE17" s="141">
        <f t="shared" si="41"/>
        <v>52058</v>
      </c>
      <c r="CF17" s="141">
        <f t="shared" si="42"/>
        <v>0</v>
      </c>
      <c r="CG17" s="141">
        <f t="shared" si="43"/>
        <v>0</v>
      </c>
      <c r="CH17" s="141">
        <f t="shared" si="44"/>
        <v>166610</v>
      </c>
      <c r="CI17" s="141">
        <f t="shared" si="45"/>
        <v>1566798</v>
      </c>
    </row>
    <row r="18" spans="1:87" ht="12" customHeight="1">
      <c r="A18" s="142" t="s">
        <v>86</v>
      </c>
      <c r="B18" s="140" t="s">
        <v>336</v>
      </c>
      <c r="C18" s="142" t="s">
        <v>380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426691</v>
      </c>
      <c r="M18" s="141">
        <f t="shared" si="7"/>
        <v>40744</v>
      </c>
      <c r="N18" s="141">
        <v>40744</v>
      </c>
      <c r="O18" s="141">
        <v>0</v>
      </c>
      <c r="P18" s="141">
        <v>0</v>
      </c>
      <c r="Q18" s="141">
        <v>0</v>
      </c>
      <c r="R18" s="141">
        <f t="shared" si="8"/>
        <v>55134</v>
      </c>
      <c r="S18" s="141">
        <v>0</v>
      </c>
      <c r="T18" s="141">
        <v>54251</v>
      </c>
      <c r="U18" s="141">
        <v>883</v>
      </c>
      <c r="V18" s="141">
        <v>0</v>
      </c>
      <c r="W18" s="141">
        <f t="shared" si="9"/>
        <v>327663</v>
      </c>
      <c r="X18" s="141">
        <v>121263</v>
      </c>
      <c r="Y18" s="141">
        <v>158179</v>
      </c>
      <c r="Z18" s="141">
        <v>35567</v>
      </c>
      <c r="AA18" s="141">
        <v>12654</v>
      </c>
      <c r="AB18" s="141">
        <v>0</v>
      </c>
      <c r="AC18" s="141">
        <v>3150</v>
      </c>
      <c r="AD18" s="141">
        <v>27177</v>
      </c>
      <c r="AE18" s="141">
        <f t="shared" si="10"/>
        <v>453868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75353</v>
      </c>
      <c r="BE18" s="141">
        <v>0</v>
      </c>
      <c r="BF18" s="141">
        <v>0</v>
      </c>
      <c r="BG18" s="141">
        <f t="shared" si="17"/>
        <v>0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426691</v>
      </c>
      <c r="BQ18" s="141">
        <f t="shared" si="27"/>
        <v>40744</v>
      </c>
      <c r="BR18" s="141">
        <f t="shared" si="28"/>
        <v>40744</v>
      </c>
      <c r="BS18" s="141">
        <f t="shared" si="29"/>
        <v>0</v>
      </c>
      <c r="BT18" s="141">
        <f t="shared" si="30"/>
        <v>0</v>
      </c>
      <c r="BU18" s="141">
        <f t="shared" si="31"/>
        <v>0</v>
      </c>
      <c r="BV18" s="141">
        <f t="shared" si="32"/>
        <v>55134</v>
      </c>
      <c r="BW18" s="141">
        <f t="shared" si="33"/>
        <v>0</v>
      </c>
      <c r="BX18" s="141">
        <f t="shared" si="34"/>
        <v>54251</v>
      </c>
      <c r="BY18" s="141">
        <f t="shared" si="35"/>
        <v>883</v>
      </c>
      <c r="BZ18" s="141">
        <f t="shared" si="36"/>
        <v>0</v>
      </c>
      <c r="CA18" s="141">
        <f t="shared" si="37"/>
        <v>327663</v>
      </c>
      <c r="CB18" s="141">
        <f t="shared" si="38"/>
        <v>121263</v>
      </c>
      <c r="CC18" s="141">
        <f t="shared" si="39"/>
        <v>158179</v>
      </c>
      <c r="CD18" s="141">
        <f t="shared" si="40"/>
        <v>35567</v>
      </c>
      <c r="CE18" s="141">
        <f t="shared" si="41"/>
        <v>12654</v>
      </c>
      <c r="CF18" s="141">
        <f t="shared" si="42"/>
        <v>75353</v>
      </c>
      <c r="CG18" s="141">
        <f t="shared" si="43"/>
        <v>3150</v>
      </c>
      <c r="CH18" s="141">
        <f t="shared" si="44"/>
        <v>27177</v>
      </c>
      <c r="CI18" s="141">
        <f t="shared" si="45"/>
        <v>453868</v>
      </c>
    </row>
    <row r="19" spans="1:87" ht="12" customHeight="1">
      <c r="A19" s="142" t="s">
        <v>86</v>
      </c>
      <c r="B19" s="140" t="s">
        <v>337</v>
      </c>
      <c r="C19" s="142" t="s">
        <v>381</v>
      </c>
      <c r="D19" s="141">
        <f t="shared" si="4"/>
        <v>24780</v>
      </c>
      <c r="E19" s="141">
        <f t="shared" si="5"/>
        <v>24780</v>
      </c>
      <c r="F19" s="141">
        <v>0</v>
      </c>
      <c r="G19" s="141">
        <v>24780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423975</v>
      </c>
      <c r="M19" s="141">
        <f t="shared" si="7"/>
        <v>63167</v>
      </c>
      <c r="N19" s="141">
        <v>32163</v>
      </c>
      <c r="O19" s="141">
        <v>31004</v>
      </c>
      <c r="P19" s="141">
        <v>0</v>
      </c>
      <c r="Q19" s="141">
        <v>0</v>
      </c>
      <c r="R19" s="141">
        <f t="shared" si="8"/>
        <v>102971</v>
      </c>
      <c r="S19" s="141">
        <v>2757</v>
      </c>
      <c r="T19" s="141">
        <v>100214</v>
      </c>
      <c r="U19" s="141">
        <v>0</v>
      </c>
      <c r="V19" s="141">
        <v>0</v>
      </c>
      <c r="W19" s="141">
        <f t="shared" si="9"/>
        <v>257837</v>
      </c>
      <c r="X19" s="141">
        <v>135926</v>
      </c>
      <c r="Y19" s="141">
        <v>87684</v>
      </c>
      <c r="Z19" s="141">
        <v>34227</v>
      </c>
      <c r="AA19" s="141">
        <v>0</v>
      </c>
      <c r="AB19" s="141">
        <v>0</v>
      </c>
      <c r="AC19" s="141">
        <v>0</v>
      </c>
      <c r="AD19" s="141">
        <v>0</v>
      </c>
      <c r="AE19" s="141">
        <f t="shared" si="10"/>
        <v>448755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166847</v>
      </c>
      <c r="AO19" s="141">
        <f t="shared" si="14"/>
        <v>10372</v>
      </c>
      <c r="AP19" s="141">
        <v>10372</v>
      </c>
      <c r="AQ19" s="141">
        <v>0</v>
      </c>
      <c r="AR19" s="141">
        <v>0</v>
      </c>
      <c r="AS19" s="141">
        <v>0</v>
      </c>
      <c r="AT19" s="141">
        <f t="shared" si="15"/>
        <v>94856</v>
      </c>
      <c r="AU19" s="141">
        <v>0</v>
      </c>
      <c r="AV19" s="141">
        <v>94856</v>
      </c>
      <c r="AW19" s="141">
        <v>0</v>
      </c>
      <c r="AX19" s="141">
        <v>0</v>
      </c>
      <c r="AY19" s="141">
        <f t="shared" si="16"/>
        <v>61619</v>
      </c>
      <c r="AZ19" s="141">
        <v>0</v>
      </c>
      <c r="BA19" s="141">
        <v>61619</v>
      </c>
      <c r="BB19" s="141">
        <v>0</v>
      </c>
      <c r="BC19" s="141">
        <v>0</v>
      </c>
      <c r="BD19" s="141">
        <v>0</v>
      </c>
      <c r="BE19" s="141">
        <v>0</v>
      </c>
      <c r="BF19" s="141">
        <v>0</v>
      </c>
      <c r="BG19" s="141">
        <f t="shared" si="17"/>
        <v>166847</v>
      </c>
      <c r="BH19" s="141">
        <f t="shared" si="18"/>
        <v>24780</v>
      </c>
      <c r="BI19" s="141">
        <f t="shared" si="19"/>
        <v>24780</v>
      </c>
      <c r="BJ19" s="141">
        <f t="shared" si="20"/>
        <v>0</v>
      </c>
      <c r="BK19" s="141">
        <f t="shared" si="21"/>
        <v>24780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590822</v>
      </c>
      <c r="BQ19" s="141">
        <f t="shared" si="27"/>
        <v>73539</v>
      </c>
      <c r="BR19" s="141">
        <f t="shared" si="28"/>
        <v>42535</v>
      </c>
      <c r="BS19" s="141">
        <f t="shared" si="29"/>
        <v>31004</v>
      </c>
      <c r="BT19" s="141">
        <f t="shared" si="30"/>
        <v>0</v>
      </c>
      <c r="BU19" s="141">
        <f t="shared" si="31"/>
        <v>0</v>
      </c>
      <c r="BV19" s="141">
        <f t="shared" si="32"/>
        <v>197827</v>
      </c>
      <c r="BW19" s="141">
        <f t="shared" si="33"/>
        <v>2757</v>
      </c>
      <c r="BX19" s="141">
        <f t="shared" si="34"/>
        <v>195070</v>
      </c>
      <c r="BY19" s="141">
        <f t="shared" si="35"/>
        <v>0</v>
      </c>
      <c r="BZ19" s="141">
        <f t="shared" si="36"/>
        <v>0</v>
      </c>
      <c r="CA19" s="141">
        <f t="shared" si="37"/>
        <v>319456</v>
      </c>
      <c r="CB19" s="141">
        <f t="shared" si="38"/>
        <v>135926</v>
      </c>
      <c r="CC19" s="141">
        <f t="shared" si="39"/>
        <v>149303</v>
      </c>
      <c r="CD19" s="141">
        <f t="shared" si="40"/>
        <v>34227</v>
      </c>
      <c r="CE19" s="141">
        <f t="shared" si="41"/>
        <v>0</v>
      </c>
      <c r="CF19" s="141">
        <f t="shared" si="42"/>
        <v>0</v>
      </c>
      <c r="CG19" s="141">
        <f t="shared" si="43"/>
        <v>0</v>
      </c>
      <c r="CH19" s="141">
        <f t="shared" si="44"/>
        <v>0</v>
      </c>
      <c r="CI19" s="141">
        <f t="shared" si="45"/>
        <v>615602</v>
      </c>
    </row>
    <row r="20" spans="1:87" ht="12" customHeight="1">
      <c r="A20" s="142" t="s">
        <v>86</v>
      </c>
      <c r="B20" s="140" t="s">
        <v>338</v>
      </c>
      <c r="C20" s="142" t="s">
        <v>382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25402</v>
      </c>
      <c r="L20" s="141">
        <f t="shared" si="6"/>
        <v>462428</v>
      </c>
      <c r="M20" s="141">
        <f t="shared" si="7"/>
        <v>85602</v>
      </c>
      <c r="N20" s="141">
        <v>85602</v>
      </c>
      <c r="O20" s="141">
        <v>0</v>
      </c>
      <c r="P20" s="141">
        <v>0</v>
      </c>
      <c r="Q20" s="141">
        <v>0</v>
      </c>
      <c r="R20" s="141">
        <f t="shared" si="8"/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f t="shared" si="9"/>
        <v>376826</v>
      </c>
      <c r="X20" s="141">
        <v>179243</v>
      </c>
      <c r="Y20" s="141">
        <v>197583</v>
      </c>
      <c r="Z20" s="141">
        <v>0</v>
      </c>
      <c r="AA20" s="141">
        <v>0</v>
      </c>
      <c r="AB20" s="141">
        <v>482631</v>
      </c>
      <c r="AC20" s="141">
        <v>0</v>
      </c>
      <c r="AD20" s="141">
        <v>0</v>
      </c>
      <c r="AE20" s="141">
        <f t="shared" si="10"/>
        <v>462428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167528</v>
      </c>
      <c r="BE20" s="141">
        <v>0</v>
      </c>
      <c r="BF20" s="141">
        <v>0</v>
      </c>
      <c r="BG20" s="141">
        <f t="shared" si="17"/>
        <v>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25402</v>
      </c>
      <c r="BP20" s="141">
        <f t="shared" si="26"/>
        <v>462428</v>
      </c>
      <c r="BQ20" s="141">
        <f t="shared" si="27"/>
        <v>85602</v>
      </c>
      <c r="BR20" s="141">
        <f t="shared" si="28"/>
        <v>85602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0</v>
      </c>
      <c r="BW20" s="141">
        <f t="shared" si="33"/>
        <v>0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376826</v>
      </c>
      <c r="CB20" s="141">
        <f t="shared" si="38"/>
        <v>179243</v>
      </c>
      <c r="CC20" s="141">
        <f t="shared" si="39"/>
        <v>197583</v>
      </c>
      <c r="CD20" s="141">
        <f t="shared" si="40"/>
        <v>0</v>
      </c>
      <c r="CE20" s="141">
        <f t="shared" si="41"/>
        <v>0</v>
      </c>
      <c r="CF20" s="141">
        <f t="shared" si="42"/>
        <v>650159</v>
      </c>
      <c r="CG20" s="141">
        <f t="shared" si="43"/>
        <v>0</v>
      </c>
      <c r="CH20" s="141">
        <f t="shared" si="44"/>
        <v>0</v>
      </c>
      <c r="CI20" s="141">
        <f t="shared" si="45"/>
        <v>462428</v>
      </c>
    </row>
    <row r="21" spans="1:87" ht="12" customHeight="1">
      <c r="A21" s="142" t="s">
        <v>86</v>
      </c>
      <c r="B21" s="140" t="s">
        <v>339</v>
      </c>
      <c r="C21" s="142" t="s">
        <v>383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4499</v>
      </c>
      <c r="L21" s="141">
        <f t="shared" si="6"/>
        <v>386422</v>
      </c>
      <c r="M21" s="141">
        <f t="shared" si="7"/>
        <v>51346</v>
      </c>
      <c r="N21" s="141">
        <v>35281</v>
      </c>
      <c r="O21" s="141">
        <v>16065</v>
      </c>
      <c r="P21" s="141">
        <v>0</v>
      </c>
      <c r="Q21" s="141">
        <v>0</v>
      </c>
      <c r="R21" s="141">
        <f t="shared" si="8"/>
        <v>10094</v>
      </c>
      <c r="S21" s="141">
        <v>4171</v>
      </c>
      <c r="T21" s="141">
        <v>5923</v>
      </c>
      <c r="U21" s="141">
        <v>0</v>
      </c>
      <c r="V21" s="141">
        <v>0</v>
      </c>
      <c r="W21" s="141">
        <f t="shared" si="9"/>
        <v>324982</v>
      </c>
      <c r="X21" s="141">
        <v>324982</v>
      </c>
      <c r="Y21" s="141">
        <v>0</v>
      </c>
      <c r="Z21" s="141">
        <v>0</v>
      </c>
      <c r="AA21" s="141">
        <v>0</v>
      </c>
      <c r="AB21" s="141">
        <v>780665</v>
      </c>
      <c r="AC21" s="141">
        <v>0</v>
      </c>
      <c r="AD21" s="141">
        <v>0</v>
      </c>
      <c r="AE21" s="141">
        <f t="shared" si="10"/>
        <v>386422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3854</v>
      </c>
      <c r="AN21" s="141">
        <f t="shared" si="13"/>
        <v>43446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43446</v>
      </c>
      <c r="AZ21" s="141">
        <v>43446</v>
      </c>
      <c r="BA21" s="141">
        <v>0</v>
      </c>
      <c r="BB21" s="141">
        <v>0</v>
      </c>
      <c r="BC21" s="141">
        <v>0</v>
      </c>
      <c r="BD21" s="141">
        <v>163712</v>
      </c>
      <c r="BE21" s="141">
        <v>0</v>
      </c>
      <c r="BF21" s="141">
        <v>0</v>
      </c>
      <c r="BG21" s="141">
        <f t="shared" si="17"/>
        <v>43446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8353</v>
      </c>
      <c r="BP21" s="141">
        <f t="shared" si="26"/>
        <v>429868</v>
      </c>
      <c r="BQ21" s="141">
        <f t="shared" si="27"/>
        <v>51346</v>
      </c>
      <c r="BR21" s="141">
        <f t="shared" si="28"/>
        <v>35281</v>
      </c>
      <c r="BS21" s="141">
        <f t="shared" si="29"/>
        <v>16065</v>
      </c>
      <c r="BT21" s="141">
        <f t="shared" si="30"/>
        <v>0</v>
      </c>
      <c r="BU21" s="141">
        <f t="shared" si="31"/>
        <v>0</v>
      </c>
      <c r="BV21" s="141">
        <f t="shared" si="32"/>
        <v>10094</v>
      </c>
      <c r="BW21" s="141">
        <f t="shared" si="33"/>
        <v>4171</v>
      </c>
      <c r="BX21" s="141">
        <f t="shared" si="34"/>
        <v>5923</v>
      </c>
      <c r="BY21" s="141">
        <f t="shared" si="35"/>
        <v>0</v>
      </c>
      <c r="BZ21" s="141">
        <f t="shared" si="36"/>
        <v>0</v>
      </c>
      <c r="CA21" s="141">
        <f t="shared" si="37"/>
        <v>368428</v>
      </c>
      <c r="CB21" s="141">
        <f t="shared" si="38"/>
        <v>368428</v>
      </c>
      <c r="CC21" s="141">
        <f t="shared" si="39"/>
        <v>0</v>
      </c>
      <c r="CD21" s="141">
        <f t="shared" si="40"/>
        <v>0</v>
      </c>
      <c r="CE21" s="141">
        <f t="shared" si="41"/>
        <v>0</v>
      </c>
      <c r="CF21" s="141">
        <f t="shared" si="42"/>
        <v>944377</v>
      </c>
      <c r="CG21" s="141">
        <f t="shared" si="43"/>
        <v>0</v>
      </c>
      <c r="CH21" s="141">
        <f t="shared" si="44"/>
        <v>0</v>
      </c>
      <c r="CI21" s="141">
        <f t="shared" si="45"/>
        <v>429868</v>
      </c>
    </row>
    <row r="22" spans="1:87" ht="12" customHeight="1">
      <c r="A22" s="142" t="s">
        <v>86</v>
      </c>
      <c r="B22" s="140" t="s">
        <v>340</v>
      </c>
      <c r="C22" s="142" t="s">
        <v>384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1174960</v>
      </c>
      <c r="M22" s="141">
        <f t="shared" si="7"/>
        <v>100421</v>
      </c>
      <c r="N22" s="141">
        <v>92790</v>
      </c>
      <c r="O22" s="141">
        <v>0</v>
      </c>
      <c r="P22" s="141">
        <v>7631</v>
      </c>
      <c r="Q22" s="141">
        <v>0</v>
      </c>
      <c r="R22" s="141">
        <f t="shared" si="8"/>
        <v>380084</v>
      </c>
      <c r="S22" s="141">
        <v>0</v>
      </c>
      <c r="T22" s="141">
        <v>380084</v>
      </c>
      <c r="U22" s="141">
        <v>0</v>
      </c>
      <c r="V22" s="141">
        <v>0</v>
      </c>
      <c r="W22" s="141">
        <f t="shared" si="9"/>
        <v>694455</v>
      </c>
      <c r="X22" s="141">
        <v>189434</v>
      </c>
      <c r="Y22" s="141">
        <v>389038</v>
      </c>
      <c r="Z22" s="141">
        <v>115096</v>
      </c>
      <c r="AA22" s="141">
        <v>887</v>
      </c>
      <c r="AB22" s="141">
        <v>0</v>
      </c>
      <c r="AC22" s="141">
        <v>0</v>
      </c>
      <c r="AD22" s="141">
        <v>549</v>
      </c>
      <c r="AE22" s="141">
        <f t="shared" si="10"/>
        <v>1175509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1302</v>
      </c>
      <c r="AN22" s="141">
        <f t="shared" si="13"/>
        <v>19045</v>
      </c>
      <c r="AO22" s="141">
        <f t="shared" si="14"/>
        <v>7998</v>
      </c>
      <c r="AP22" s="141">
        <v>7998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11047</v>
      </c>
      <c r="AZ22" s="141">
        <v>11047</v>
      </c>
      <c r="BA22" s="141">
        <v>0</v>
      </c>
      <c r="BB22" s="141">
        <v>0</v>
      </c>
      <c r="BC22" s="141">
        <v>0</v>
      </c>
      <c r="BD22" s="141">
        <v>55297</v>
      </c>
      <c r="BE22" s="141">
        <v>0</v>
      </c>
      <c r="BF22" s="141">
        <v>0</v>
      </c>
      <c r="BG22" s="141">
        <f t="shared" si="17"/>
        <v>19045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1302</v>
      </c>
      <c r="BP22" s="141">
        <f t="shared" si="26"/>
        <v>1194005</v>
      </c>
      <c r="BQ22" s="141">
        <f t="shared" si="27"/>
        <v>108419</v>
      </c>
      <c r="BR22" s="141">
        <f t="shared" si="28"/>
        <v>100788</v>
      </c>
      <c r="BS22" s="141">
        <f t="shared" si="29"/>
        <v>0</v>
      </c>
      <c r="BT22" s="141">
        <f t="shared" si="30"/>
        <v>7631</v>
      </c>
      <c r="BU22" s="141">
        <f t="shared" si="31"/>
        <v>0</v>
      </c>
      <c r="BV22" s="141">
        <f t="shared" si="32"/>
        <v>380084</v>
      </c>
      <c r="BW22" s="141">
        <f t="shared" si="33"/>
        <v>0</v>
      </c>
      <c r="BX22" s="141">
        <f t="shared" si="34"/>
        <v>380084</v>
      </c>
      <c r="BY22" s="141">
        <f t="shared" si="35"/>
        <v>0</v>
      </c>
      <c r="BZ22" s="141">
        <f t="shared" si="36"/>
        <v>0</v>
      </c>
      <c r="CA22" s="141">
        <f t="shared" si="37"/>
        <v>705502</v>
      </c>
      <c r="CB22" s="141">
        <f t="shared" si="38"/>
        <v>200481</v>
      </c>
      <c r="CC22" s="141">
        <f t="shared" si="39"/>
        <v>389038</v>
      </c>
      <c r="CD22" s="141">
        <f t="shared" si="40"/>
        <v>115096</v>
      </c>
      <c r="CE22" s="141">
        <f t="shared" si="41"/>
        <v>887</v>
      </c>
      <c r="CF22" s="141">
        <f t="shared" si="42"/>
        <v>55297</v>
      </c>
      <c r="CG22" s="141">
        <f t="shared" si="43"/>
        <v>0</v>
      </c>
      <c r="CH22" s="141">
        <f t="shared" si="44"/>
        <v>549</v>
      </c>
      <c r="CI22" s="141">
        <f t="shared" si="45"/>
        <v>1194554</v>
      </c>
    </row>
    <row r="23" spans="1:87" ht="12" customHeight="1">
      <c r="A23" s="142" t="s">
        <v>86</v>
      </c>
      <c r="B23" s="140" t="s">
        <v>341</v>
      </c>
      <c r="C23" s="142" t="s">
        <v>385</v>
      </c>
      <c r="D23" s="141">
        <f t="shared" si="4"/>
        <v>55070</v>
      </c>
      <c r="E23" s="141">
        <f t="shared" si="5"/>
        <v>55070</v>
      </c>
      <c r="F23" s="141">
        <v>0</v>
      </c>
      <c r="G23" s="141">
        <v>55070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1860147</v>
      </c>
      <c r="M23" s="141">
        <f t="shared" si="7"/>
        <v>125588</v>
      </c>
      <c r="N23" s="141">
        <v>65567</v>
      </c>
      <c r="O23" s="141">
        <v>0</v>
      </c>
      <c r="P23" s="141">
        <v>60021</v>
      </c>
      <c r="Q23" s="141">
        <v>0</v>
      </c>
      <c r="R23" s="141">
        <f t="shared" si="8"/>
        <v>366902</v>
      </c>
      <c r="S23" s="141">
        <v>0</v>
      </c>
      <c r="T23" s="141">
        <v>366902</v>
      </c>
      <c r="U23" s="141">
        <v>0</v>
      </c>
      <c r="V23" s="141">
        <v>0</v>
      </c>
      <c r="W23" s="141">
        <f t="shared" si="9"/>
        <v>1362722</v>
      </c>
      <c r="X23" s="141">
        <v>449484</v>
      </c>
      <c r="Y23" s="141">
        <v>572639</v>
      </c>
      <c r="Z23" s="141">
        <v>331513</v>
      </c>
      <c r="AA23" s="141">
        <v>9086</v>
      </c>
      <c r="AB23" s="141">
        <v>0</v>
      </c>
      <c r="AC23" s="141">
        <v>4935</v>
      </c>
      <c r="AD23" s="141">
        <v>0</v>
      </c>
      <c r="AE23" s="141">
        <f t="shared" si="10"/>
        <v>1915217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165489</v>
      </c>
      <c r="AO23" s="141">
        <f t="shared" si="14"/>
        <v>71280</v>
      </c>
      <c r="AP23" s="141">
        <v>28435</v>
      </c>
      <c r="AQ23" s="141">
        <v>0</v>
      </c>
      <c r="AR23" s="141">
        <v>42845</v>
      </c>
      <c r="AS23" s="141">
        <v>0</v>
      </c>
      <c r="AT23" s="141">
        <f t="shared" si="15"/>
        <v>88610</v>
      </c>
      <c r="AU23" s="141">
        <v>0</v>
      </c>
      <c r="AV23" s="141">
        <v>88610</v>
      </c>
      <c r="AW23" s="141">
        <v>0</v>
      </c>
      <c r="AX23" s="141">
        <v>0</v>
      </c>
      <c r="AY23" s="141">
        <f t="shared" si="16"/>
        <v>5599</v>
      </c>
      <c r="AZ23" s="141">
        <v>0</v>
      </c>
      <c r="BA23" s="141">
        <v>5599</v>
      </c>
      <c r="BB23" s="141">
        <v>0</v>
      </c>
      <c r="BC23" s="141">
        <v>0</v>
      </c>
      <c r="BD23" s="141">
        <v>0</v>
      </c>
      <c r="BE23" s="141">
        <v>0</v>
      </c>
      <c r="BF23" s="141">
        <v>0</v>
      </c>
      <c r="BG23" s="141">
        <f t="shared" si="17"/>
        <v>165489</v>
      </c>
      <c r="BH23" s="141">
        <f t="shared" si="18"/>
        <v>55070</v>
      </c>
      <c r="BI23" s="141">
        <f t="shared" si="19"/>
        <v>55070</v>
      </c>
      <c r="BJ23" s="141">
        <f t="shared" si="20"/>
        <v>0</v>
      </c>
      <c r="BK23" s="141">
        <f t="shared" si="21"/>
        <v>55070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2025636</v>
      </c>
      <c r="BQ23" s="141">
        <f t="shared" si="27"/>
        <v>196868</v>
      </c>
      <c r="BR23" s="141">
        <f t="shared" si="28"/>
        <v>94002</v>
      </c>
      <c r="BS23" s="141">
        <f t="shared" si="29"/>
        <v>0</v>
      </c>
      <c r="BT23" s="141">
        <f t="shared" si="30"/>
        <v>102866</v>
      </c>
      <c r="BU23" s="141">
        <f t="shared" si="31"/>
        <v>0</v>
      </c>
      <c r="BV23" s="141">
        <f t="shared" si="32"/>
        <v>455512</v>
      </c>
      <c r="BW23" s="141">
        <f t="shared" si="33"/>
        <v>0</v>
      </c>
      <c r="BX23" s="141">
        <f t="shared" si="34"/>
        <v>455512</v>
      </c>
      <c r="BY23" s="141">
        <f t="shared" si="35"/>
        <v>0</v>
      </c>
      <c r="BZ23" s="141">
        <f t="shared" si="36"/>
        <v>0</v>
      </c>
      <c r="CA23" s="141">
        <f t="shared" si="37"/>
        <v>1368321</v>
      </c>
      <c r="CB23" s="141">
        <f t="shared" si="38"/>
        <v>449484</v>
      </c>
      <c r="CC23" s="141">
        <f t="shared" si="39"/>
        <v>578238</v>
      </c>
      <c r="CD23" s="141">
        <f t="shared" si="40"/>
        <v>331513</v>
      </c>
      <c r="CE23" s="141">
        <f t="shared" si="41"/>
        <v>9086</v>
      </c>
      <c r="CF23" s="141">
        <f t="shared" si="42"/>
        <v>0</v>
      </c>
      <c r="CG23" s="141">
        <f t="shared" si="43"/>
        <v>4935</v>
      </c>
      <c r="CH23" s="141">
        <f t="shared" si="44"/>
        <v>0</v>
      </c>
      <c r="CI23" s="141">
        <f t="shared" si="45"/>
        <v>2080706</v>
      </c>
    </row>
    <row r="24" spans="1:87" ht="12" customHeight="1">
      <c r="A24" s="142" t="s">
        <v>86</v>
      </c>
      <c r="B24" s="140" t="s">
        <v>342</v>
      </c>
      <c r="C24" s="142" t="s">
        <v>386</v>
      </c>
      <c r="D24" s="141">
        <f t="shared" si="4"/>
        <v>318773</v>
      </c>
      <c r="E24" s="141">
        <f t="shared" si="5"/>
        <v>307901</v>
      </c>
      <c r="F24" s="141">
        <v>0</v>
      </c>
      <c r="G24" s="141">
        <v>269525</v>
      </c>
      <c r="H24" s="141">
        <v>34188</v>
      </c>
      <c r="I24" s="141">
        <v>4188</v>
      </c>
      <c r="J24" s="141">
        <v>10872</v>
      </c>
      <c r="K24" s="141">
        <v>0</v>
      </c>
      <c r="L24" s="141">
        <f t="shared" si="6"/>
        <v>2199304</v>
      </c>
      <c r="M24" s="141">
        <f t="shared" si="7"/>
        <v>266447</v>
      </c>
      <c r="N24" s="141">
        <v>220712</v>
      </c>
      <c r="O24" s="141">
        <v>8734</v>
      </c>
      <c r="P24" s="141">
        <v>26463</v>
      </c>
      <c r="Q24" s="141">
        <v>10538</v>
      </c>
      <c r="R24" s="141">
        <f t="shared" si="8"/>
        <v>1219914</v>
      </c>
      <c r="S24" s="141">
        <v>109361</v>
      </c>
      <c r="T24" s="141">
        <v>1069281</v>
      </c>
      <c r="U24" s="141">
        <v>41272</v>
      </c>
      <c r="V24" s="141">
        <v>0</v>
      </c>
      <c r="W24" s="141">
        <f t="shared" si="9"/>
        <v>709151</v>
      </c>
      <c r="X24" s="141">
        <v>380706</v>
      </c>
      <c r="Y24" s="141">
        <v>305660</v>
      </c>
      <c r="Z24" s="141">
        <v>22785</v>
      </c>
      <c r="AA24" s="141">
        <v>0</v>
      </c>
      <c r="AB24" s="141">
        <v>0</v>
      </c>
      <c r="AC24" s="141">
        <v>3792</v>
      </c>
      <c r="AD24" s="141">
        <v>82323</v>
      </c>
      <c r="AE24" s="141">
        <f t="shared" si="10"/>
        <v>2600400</v>
      </c>
      <c r="AF24" s="141">
        <f t="shared" si="11"/>
        <v>42896</v>
      </c>
      <c r="AG24" s="141">
        <f t="shared" si="12"/>
        <v>42896</v>
      </c>
      <c r="AH24" s="141">
        <v>0</v>
      </c>
      <c r="AI24" s="141">
        <v>41412</v>
      </c>
      <c r="AJ24" s="141">
        <v>0</v>
      </c>
      <c r="AK24" s="141">
        <v>1484</v>
      </c>
      <c r="AL24" s="141">
        <v>0</v>
      </c>
      <c r="AM24" s="141">
        <v>0</v>
      </c>
      <c r="AN24" s="141">
        <f t="shared" si="13"/>
        <v>435144</v>
      </c>
      <c r="AO24" s="141">
        <f t="shared" si="14"/>
        <v>38629</v>
      </c>
      <c r="AP24" s="141">
        <v>38629</v>
      </c>
      <c r="AQ24" s="141">
        <v>0</v>
      </c>
      <c r="AR24" s="141">
        <v>0</v>
      </c>
      <c r="AS24" s="141">
        <v>0</v>
      </c>
      <c r="AT24" s="141">
        <f t="shared" si="15"/>
        <v>166731</v>
      </c>
      <c r="AU24" s="141">
        <v>649</v>
      </c>
      <c r="AV24" s="141">
        <v>166082</v>
      </c>
      <c r="AW24" s="141">
        <v>0</v>
      </c>
      <c r="AX24" s="141">
        <v>0</v>
      </c>
      <c r="AY24" s="141">
        <f t="shared" si="16"/>
        <v>228894</v>
      </c>
      <c r="AZ24" s="141">
        <v>133344</v>
      </c>
      <c r="BA24" s="141">
        <v>95550</v>
      </c>
      <c r="BB24" s="141">
        <v>0</v>
      </c>
      <c r="BC24" s="141">
        <v>0</v>
      </c>
      <c r="BD24" s="141">
        <v>0</v>
      </c>
      <c r="BE24" s="141">
        <v>890</v>
      </c>
      <c r="BF24" s="141">
        <v>980</v>
      </c>
      <c r="BG24" s="141">
        <f t="shared" si="17"/>
        <v>479020</v>
      </c>
      <c r="BH24" s="141">
        <f t="shared" si="18"/>
        <v>361669</v>
      </c>
      <c r="BI24" s="141">
        <f t="shared" si="19"/>
        <v>350797</v>
      </c>
      <c r="BJ24" s="141">
        <f t="shared" si="20"/>
        <v>0</v>
      </c>
      <c r="BK24" s="141">
        <f t="shared" si="21"/>
        <v>310937</v>
      </c>
      <c r="BL24" s="141">
        <f t="shared" si="22"/>
        <v>34188</v>
      </c>
      <c r="BM24" s="141">
        <f t="shared" si="23"/>
        <v>5672</v>
      </c>
      <c r="BN24" s="141">
        <f t="shared" si="24"/>
        <v>10872</v>
      </c>
      <c r="BO24" s="141">
        <f t="shared" si="25"/>
        <v>0</v>
      </c>
      <c r="BP24" s="141">
        <f t="shared" si="26"/>
        <v>2634448</v>
      </c>
      <c r="BQ24" s="141">
        <f t="shared" si="27"/>
        <v>305076</v>
      </c>
      <c r="BR24" s="141">
        <f t="shared" si="28"/>
        <v>259341</v>
      </c>
      <c r="BS24" s="141">
        <f t="shared" si="29"/>
        <v>8734</v>
      </c>
      <c r="BT24" s="141">
        <f t="shared" si="30"/>
        <v>26463</v>
      </c>
      <c r="BU24" s="141">
        <f t="shared" si="31"/>
        <v>10538</v>
      </c>
      <c r="BV24" s="141">
        <f t="shared" si="32"/>
        <v>1386645</v>
      </c>
      <c r="BW24" s="141">
        <f t="shared" si="33"/>
        <v>110010</v>
      </c>
      <c r="BX24" s="141">
        <f t="shared" si="34"/>
        <v>1235363</v>
      </c>
      <c r="BY24" s="141">
        <f t="shared" si="35"/>
        <v>41272</v>
      </c>
      <c r="BZ24" s="141">
        <f t="shared" si="36"/>
        <v>0</v>
      </c>
      <c r="CA24" s="141">
        <f t="shared" si="37"/>
        <v>938045</v>
      </c>
      <c r="CB24" s="141">
        <f t="shared" si="38"/>
        <v>514050</v>
      </c>
      <c r="CC24" s="141">
        <f t="shared" si="39"/>
        <v>401210</v>
      </c>
      <c r="CD24" s="141">
        <f t="shared" si="40"/>
        <v>22785</v>
      </c>
      <c r="CE24" s="141">
        <f t="shared" si="41"/>
        <v>0</v>
      </c>
      <c r="CF24" s="141">
        <f t="shared" si="42"/>
        <v>0</v>
      </c>
      <c r="CG24" s="141">
        <f t="shared" si="43"/>
        <v>4682</v>
      </c>
      <c r="CH24" s="141">
        <f t="shared" si="44"/>
        <v>83303</v>
      </c>
      <c r="CI24" s="141">
        <f t="shared" si="45"/>
        <v>3079420</v>
      </c>
    </row>
    <row r="25" spans="1:87" ht="12" customHeight="1">
      <c r="A25" s="142" t="s">
        <v>86</v>
      </c>
      <c r="B25" s="140" t="s">
        <v>343</v>
      </c>
      <c r="C25" s="142" t="s">
        <v>387</v>
      </c>
      <c r="D25" s="141">
        <f t="shared" si="4"/>
        <v>455150</v>
      </c>
      <c r="E25" s="141">
        <f t="shared" si="5"/>
        <v>455150</v>
      </c>
      <c r="F25" s="141">
        <v>0</v>
      </c>
      <c r="G25" s="141">
        <v>0</v>
      </c>
      <c r="H25" s="141">
        <v>0</v>
      </c>
      <c r="I25" s="141">
        <v>455150</v>
      </c>
      <c r="J25" s="141">
        <v>0</v>
      </c>
      <c r="K25" s="141">
        <v>0</v>
      </c>
      <c r="L25" s="141">
        <f t="shared" si="6"/>
        <v>457061</v>
      </c>
      <c r="M25" s="141">
        <f t="shared" si="7"/>
        <v>58437</v>
      </c>
      <c r="N25" s="141">
        <v>58437</v>
      </c>
      <c r="O25" s="141">
        <v>0</v>
      </c>
      <c r="P25" s="141">
        <v>0</v>
      </c>
      <c r="Q25" s="141">
        <v>0</v>
      </c>
      <c r="R25" s="141">
        <f t="shared" si="8"/>
        <v>40831</v>
      </c>
      <c r="S25" s="141">
        <v>0</v>
      </c>
      <c r="T25" s="141">
        <v>40831</v>
      </c>
      <c r="U25" s="141">
        <v>0</v>
      </c>
      <c r="V25" s="141">
        <v>0</v>
      </c>
      <c r="W25" s="141">
        <f t="shared" si="9"/>
        <v>344955</v>
      </c>
      <c r="X25" s="141">
        <v>121337</v>
      </c>
      <c r="Y25" s="141">
        <v>203887</v>
      </c>
      <c r="Z25" s="141">
        <v>10686</v>
      </c>
      <c r="AA25" s="141">
        <v>9045</v>
      </c>
      <c r="AB25" s="141">
        <v>453621</v>
      </c>
      <c r="AC25" s="141">
        <v>12838</v>
      </c>
      <c r="AD25" s="141">
        <v>7657</v>
      </c>
      <c r="AE25" s="141">
        <f t="shared" si="10"/>
        <v>919868</v>
      </c>
      <c r="AF25" s="141">
        <f t="shared" si="11"/>
        <v>10458</v>
      </c>
      <c r="AG25" s="141">
        <f t="shared" si="12"/>
        <v>10458</v>
      </c>
      <c r="AH25" s="141">
        <v>0</v>
      </c>
      <c r="AI25" s="141">
        <v>0</v>
      </c>
      <c r="AJ25" s="141">
        <v>0</v>
      </c>
      <c r="AK25" s="141">
        <v>10458</v>
      </c>
      <c r="AL25" s="141">
        <v>0</v>
      </c>
      <c r="AM25" s="141">
        <v>0</v>
      </c>
      <c r="AN25" s="141">
        <f t="shared" si="13"/>
        <v>132462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68635</v>
      </c>
      <c r="AU25" s="141">
        <v>0</v>
      </c>
      <c r="AV25" s="141">
        <v>68635</v>
      </c>
      <c r="AW25" s="141">
        <v>0</v>
      </c>
      <c r="AX25" s="141">
        <v>0</v>
      </c>
      <c r="AY25" s="141">
        <f t="shared" si="16"/>
        <v>63827</v>
      </c>
      <c r="AZ25" s="141">
        <v>0</v>
      </c>
      <c r="BA25" s="141">
        <v>31042</v>
      </c>
      <c r="BB25" s="141">
        <v>0</v>
      </c>
      <c r="BC25" s="141">
        <v>32785</v>
      </c>
      <c r="BD25" s="141">
        <v>0</v>
      </c>
      <c r="BE25" s="141">
        <v>0</v>
      </c>
      <c r="BF25" s="141">
        <v>46</v>
      </c>
      <c r="BG25" s="141">
        <f t="shared" si="17"/>
        <v>142966</v>
      </c>
      <c r="BH25" s="141">
        <f t="shared" si="18"/>
        <v>465608</v>
      </c>
      <c r="BI25" s="141">
        <f t="shared" si="19"/>
        <v>465608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465608</v>
      </c>
      <c r="BN25" s="141">
        <f t="shared" si="24"/>
        <v>0</v>
      </c>
      <c r="BO25" s="141">
        <f t="shared" si="25"/>
        <v>0</v>
      </c>
      <c r="BP25" s="141">
        <f t="shared" si="26"/>
        <v>589523</v>
      </c>
      <c r="BQ25" s="141">
        <f t="shared" si="27"/>
        <v>58437</v>
      </c>
      <c r="BR25" s="141">
        <f t="shared" si="28"/>
        <v>58437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109466</v>
      </c>
      <c r="BW25" s="141">
        <f t="shared" si="33"/>
        <v>0</v>
      </c>
      <c r="BX25" s="141">
        <f t="shared" si="34"/>
        <v>109466</v>
      </c>
      <c r="BY25" s="141">
        <f t="shared" si="35"/>
        <v>0</v>
      </c>
      <c r="BZ25" s="141">
        <f t="shared" si="36"/>
        <v>0</v>
      </c>
      <c r="CA25" s="141">
        <f t="shared" si="37"/>
        <v>408782</v>
      </c>
      <c r="CB25" s="141">
        <f t="shared" si="38"/>
        <v>121337</v>
      </c>
      <c r="CC25" s="141">
        <f t="shared" si="39"/>
        <v>234929</v>
      </c>
      <c r="CD25" s="141">
        <f t="shared" si="40"/>
        <v>10686</v>
      </c>
      <c r="CE25" s="141">
        <f t="shared" si="41"/>
        <v>41830</v>
      </c>
      <c r="CF25" s="141">
        <f t="shared" si="42"/>
        <v>453621</v>
      </c>
      <c r="CG25" s="141">
        <f t="shared" si="43"/>
        <v>12838</v>
      </c>
      <c r="CH25" s="141">
        <f t="shared" si="44"/>
        <v>7703</v>
      </c>
      <c r="CI25" s="141">
        <f t="shared" si="45"/>
        <v>1062834</v>
      </c>
    </row>
    <row r="26" spans="1:87" ht="12" customHeight="1">
      <c r="A26" s="142" t="s">
        <v>86</v>
      </c>
      <c r="B26" s="140" t="s">
        <v>344</v>
      </c>
      <c r="C26" s="142" t="s">
        <v>388</v>
      </c>
      <c r="D26" s="141">
        <f t="shared" si="4"/>
        <v>78560</v>
      </c>
      <c r="E26" s="141">
        <f t="shared" si="5"/>
        <v>78560</v>
      </c>
      <c r="F26" s="141">
        <v>0</v>
      </c>
      <c r="G26" s="141">
        <v>78560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445182</v>
      </c>
      <c r="M26" s="141">
        <f t="shared" si="7"/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f t="shared" si="8"/>
        <v>83122</v>
      </c>
      <c r="S26" s="141">
        <v>83122</v>
      </c>
      <c r="T26" s="141">
        <v>0</v>
      </c>
      <c r="U26" s="141">
        <v>0</v>
      </c>
      <c r="V26" s="141">
        <v>65130</v>
      </c>
      <c r="W26" s="141">
        <f t="shared" si="9"/>
        <v>296930</v>
      </c>
      <c r="X26" s="141">
        <v>219387</v>
      </c>
      <c r="Y26" s="141">
        <v>54192</v>
      </c>
      <c r="Z26" s="141">
        <v>23351</v>
      </c>
      <c r="AA26" s="141">
        <v>0</v>
      </c>
      <c r="AB26" s="141">
        <v>0</v>
      </c>
      <c r="AC26" s="141">
        <v>0</v>
      </c>
      <c r="AD26" s="141">
        <v>5000</v>
      </c>
      <c r="AE26" s="141">
        <f t="shared" si="10"/>
        <v>528742</v>
      </c>
      <c r="AF26" s="141">
        <f t="shared" si="11"/>
        <v>19914</v>
      </c>
      <c r="AG26" s="141">
        <f t="shared" si="12"/>
        <v>19914</v>
      </c>
      <c r="AH26" s="141">
        <v>0</v>
      </c>
      <c r="AI26" s="141">
        <v>19914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70186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33917</v>
      </c>
      <c r="AU26" s="141">
        <v>33917</v>
      </c>
      <c r="AV26" s="141">
        <v>0</v>
      </c>
      <c r="AW26" s="141">
        <v>0</v>
      </c>
      <c r="AX26" s="141">
        <v>0</v>
      </c>
      <c r="AY26" s="141">
        <f t="shared" si="16"/>
        <v>36269</v>
      </c>
      <c r="AZ26" s="141">
        <v>30965</v>
      </c>
      <c r="BA26" s="141">
        <v>0</v>
      </c>
      <c r="BB26" s="141">
        <v>5304</v>
      </c>
      <c r="BC26" s="141">
        <v>0</v>
      </c>
      <c r="BD26" s="141">
        <v>0</v>
      </c>
      <c r="BE26" s="141">
        <v>0</v>
      </c>
      <c r="BF26" s="141">
        <v>0</v>
      </c>
      <c r="BG26" s="141">
        <f t="shared" si="17"/>
        <v>90100</v>
      </c>
      <c r="BH26" s="141">
        <f t="shared" si="18"/>
        <v>98474</v>
      </c>
      <c r="BI26" s="141">
        <f t="shared" si="19"/>
        <v>98474</v>
      </c>
      <c r="BJ26" s="141">
        <f t="shared" si="20"/>
        <v>0</v>
      </c>
      <c r="BK26" s="141">
        <f t="shared" si="21"/>
        <v>98474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515368</v>
      </c>
      <c r="BQ26" s="141">
        <f t="shared" si="27"/>
        <v>0</v>
      </c>
      <c r="BR26" s="141">
        <f t="shared" si="28"/>
        <v>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117039</v>
      </c>
      <c r="BW26" s="141">
        <f t="shared" si="33"/>
        <v>117039</v>
      </c>
      <c r="BX26" s="141">
        <f t="shared" si="34"/>
        <v>0</v>
      </c>
      <c r="BY26" s="141">
        <f t="shared" si="35"/>
        <v>0</v>
      </c>
      <c r="BZ26" s="141">
        <f t="shared" si="36"/>
        <v>65130</v>
      </c>
      <c r="CA26" s="141">
        <f t="shared" si="37"/>
        <v>333199</v>
      </c>
      <c r="CB26" s="141">
        <f t="shared" si="38"/>
        <v>250352</v>
      </c>
      <c r="CC26" s="141">
        <f t="shared" si="39"/>
        <v>54192</v>
      </c>
      <c r="CD26" s="141">
        <f t="shared" si="40"/>
        <v>28655</v>
      </c>
      <c r="CE26" s="141">
        <f t="shared" si="41"/>
        <v>0</v>
      </c>
      <c r="CF26" s="141">
        <f t="shared" si="42"/>
        <v>0</v>
      </c>
      <c r="CG26" s="141">
        <f t="shared" si="43"/>
        <v>0</v>
      </c>
      <c r="CH26" s="141">
        <f t="shared" si="44"/>
        <v>5000</v>
      </c>
      <c r="CI26" s="141">
        <f t="shared" si="45"/>
        <v>618842</v>
      </c>
    </row>
    <row r="27" spans="1:87" ht="12" customHeight="1">
      <c r="A27" s="142" t="s">
        <v>86</v>
      </c>
      <c r="B27" s="140" t="s">
        <v>345</v>
      </c>
      <c r="C27" s="142" t="s">
        <v>389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2476</v>
      </c>
      <c r="L27" s="141">
        <f t="shared" si="6"/>
        <v>132300</v>
      </c>
      <c r="M27" s="141">
        <f t="shared" si="7"/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132300</v>
      </c>
      <c r="X27" s="141">
        <v>132300</v>
      </c>
      <c r="Y27" s="141">
        <v>0</v>
      </c>
      <c r="Z27" s="141">
        <v>0</v>
      </c>
      <c r="AA27" s="141">
        <v>0</v>
      </c>
      <c r="AB27" s="141">
        <v>400672</v>
      </c>
      <c r="AC27" s="141">
        <v>0</v>
      </c>
      <c r="AD27" s="141">
        <v>0</v>
      </c>
      <c r="AE27" s="141">
        <f t="shared" si="10"/>
        <v>132300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20668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2476</v>
      </c>
      <c r="BP27" s="141">
        <f t="shared" si="26"/>
        <v>132300</v>
      </c>
      <c r="BQ27" s="141">
        <f t="shared" si="27"/>
        <v>0</v>
      </c>
      <c r="BR27" s="141">
        <f t="shared" si="28"/>
        <v>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132300</v>
      </c>
      <c r="CB27" s="141">
        <f t="shared" si="38"/>
        <v>132300</v>
      </c>
      <c r="CC27" s="141">
        <f t="shared" si="39"/>
        <v>0</v>
      </c>
      <c r="CD27" s="141">
        <f t="shared" si="40"/>
        <v>0</v>
      </c>
      <c r="CE27" s="141">
        <f t="shared" si="41"/>
        <v>0</v>
      </c>
      <c r="CF27" s="141">
        <f t="shared" si="42"/>
        <v>421340</v>
      </c>
      <c r="CG27" s="141">
        <f t="shared" si="43"/>
        <v>0</v>
      </c>
      <c r="CH27" s="141">
        <f t="shared" si="44"/>
        <v>0</v>
      </c>
      <c r="CI27" s="141">
        <f t="shared" si="45"/>
        <v>132300</v>
      </c>
    </row>
    <row r="28" spans="1:87" ht="12" customHeight="1">
      <c r="A28" s="142" t="s">
        <v>86</v>
      </c>
      <c r="B28" s="140" t="s">
        <v>346</v>
      </c>
      <c r="C28" s="142" t="s">
        <v>390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34760</v>
      </c>
      <c r="L28" s="141">
        <f t="shared" si="6"/>
        <v>0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298527</v>
      </c>
      <c r="AC28" s="141">
        <v>0</v>
      </c>
      <c r="AD28" s="141">
        <v>0</v>
      </c>
      <c r="AE28" s="141">
        <f t="shared" si="10"/>
        <v>0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150853</v>
      </c>
      <c r="BE28" s="141">
        <v>0</v>
      </c>
      <c r="BF28" s="141">
        <v>0</v>
      </c>
      <c r="BG28" s="141">
        <f t="shared" si="17"/>
        <v>0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34760</v>
      </c>
      <c r="BP28" s="141">
        <f t="shared" si="26"/>
        <v>0</v>
      </c>
      <c r="BQ28" s="141">
        <f t="shared" si="27"/>
        <v>0</v>
      </c>
      <c r="BR28" s="141">
        <f t="shared" si="28"/>
        <v>0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0</v>
      </c>
      <c r="BW28" s="141">
        <f t="shared" si="33"/>
        <v>0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0</v>
      </c>
      <c r="CB28" s="141">
        <f t="shared" si="38"/>
        <v>0</v>
      </c>
      <c r="CC28" s="141">
        <f t="shared" si="39"/>
        <v>0</v>
      </c>
      <c r="CD28" s="141">
        <f t="shared" si="40"/>
        <v>0</v>
      </c>
      <c r="CE28" s="141">
        <f t="shared" si="41"/>
        <v>0</v>
      </c>
      <c r="CF28" s="141">
        <f t="shared" si="42"/>
        <v>449380</v>
      </c>
      <c r="CG28" s="141">
        <f t="shared" si="43"/>
        <v>0</v>
      </c>
      <c r="CH28" s="141">
        <f t="shared" si="44"/>
        <v>0</v>
      </c>
      <c r="CI28" s="141">
        <f t="shared" si="45"/>
        <v>0</v>
      </c>
    </row>
    <row r="29" spans="1:87" ht="12" customHeight="1">
      <c r="A29" s="142" t="s">
        <v>86</v>
      </c>
      <c r="B29" s="140" t="s">
        <v>347</v>
      </c>
      <c r="C29" s="142" t="s">
        <v>391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39453</v>
      </c>
      <c r="L29" s="141">
        <f t="shared" si="6"/>
        <v>126821</v>
      </c>
      <c r="M29" s="141">
        <f t="shared" si="7"/>
        <v>25255</v>
      </c>
      <c r="N29" s="141">
        <v>18253</v>
      </c>
      <c r="O29" s="141">
        <v>7002</v>
      </c>
      <c r="P29" s="141">
        <v>0</v>
      </c>
      <c r="Q29" s="141">
        <v>0</v>
      </c>
      <c r="R29" s="141">
        <f t="shared" si="8"/>
        <v>1000</v>
      </c>
      <c r="S29" s="141">
        <v>1000</v>
      </c>
      <c r="T29" s="141">
        <v>0</v>
      </c>
      <c r="U29" s="141">
        <v>0</v>
      </c>
      <c r="V29" s="141">
        <v>0</v>
      </c>
      <c r="W29" s="141">
        <f t="shared" si="9"/>
        <v>100566</v>
      </c>
      <c r="X29" s="141">
        <v>100566</v>
      </c>
      <c r="Y29" s="141">
        <v>0</v>
      </c>
      <c r="Z29" s="141">
        <v>0</v>
      </c>
      <c r="AA29" s="141">
        <v>0</v>
      </c>
      <c r="AB29" s="141">
        <v>303525</v>
      </c>
      <c r="AC29" s="141">
        <v>0</v>
      </c>
      <c r="AD29" s="141">
        <v>0</v>
      </c>
      <c r="AE29" s="141">
        <f t="shared" si="10"/>
        <v>126821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112147</v>
      </c>
      <c r="BE29" s="141">
        <v>0</v>
      </c>
      <c r="BF29" s="141">
        <v>0</v>
      </c>
      <c r="BG29" s="141">
        <f t="shared" si="17"/>
        <v>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39453</v>
      </c>
      <c r="BP29" s="141">
        <f t="shared" si="26"/>
        <v>126821</v>
      </c>
      <c r="BQ29" s="141">
        <f t="shared" si="27"/>
        <v>25255</v>
      </c>
      <c r="BR29" s="141">
        <f t="shared" si="28"/>
        <v>18253</v>
      </c>
      <c r="BS29" s="141">
        <f t="shared" si="29"/>
        <v>7002</v>
      </c>
      <c r="BT29" s="141">
        <f t="shared" si="30"/>
        <v>0</v>
      </c>
      <c r="BU29" s="141">
        <f t="shared" si="31"/>
        <v>0</v>
      </c>
      <c r="BV29" s="141">
        <f t="shared" si="32"/>
        <v>1000</v>
      </c>
      <c r="BW29" s="141">
        <f t="shared" si="33"/>
        <v>1000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100566</v>
      </c>
      <c r="CB29" s="141">
        <f t="shared" si="38"/>
        <v>100566</v>
      </c>
      <c r="CC29" s="141">
        <f t="shared" si="39"/>
        <v>0</v>
      </c>
      <c r="CD29" s="141">
        <f t="shared" si="40"/>
        <v>0</v>
      </c>
      <c r="CE29" s="141">
        <f t="shared" si="41"/>
        <v>0</v>
      </c>
      <c r="CF29" s="141">
        <f t="shared" si="42"/>
        <v>415672</v>
      </c>
      <c r="CG29" s="141">
        <f t="shared" si="43"/>
        <v>0</v>
      </c>
      <c r="CH29" s="141">
        <f t="shared" si="44"/>
        <v>0</v>
      </c>
      <c r="CI29" s="141">
        <f t="shared" si="45"/>
        <v>126821</v>
      </c>
    </row>
    <row r="30" spans="1:87" ht="12" customHeight="1">
      <c r="A30" s="142" t="s">
        <v>86</v>
      </c>
      <c r="B30" s="140" t="s">
        <v>348</v>
      </c>
      <c r="C30" s="142" t="s">
        <v>392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518807</v>
      </c>
      <c r="L30" s="141">
        <f t="shared" si="6"/>
        <v>296485</v>
      </c>
      <c r="M30" s="141">
        <f t="shared" si="7"/>
        <v>89939</v>
      </c>
      <c r="N30" s="141">
        <v>89939</v>
      </c>
      <c r="O30" s="141">
        <v>0</v>
      </c>
      <c r="P30" s="141">
        <v>0</v>
      </c>
      <c r="Q30" s="141">
        <v>0</v>
      </c>
      <c r="R30" s="141">
        <f t="shared" si="8"/>
        <v>945</v>
      </c>
      <c r="S30" s="141">
        <v>945</v>
      </c>
      <c r="T30" s="141">
        <v>0</v>
      </c>
      <c r="U30" s="141">
        <v>0</v>
      </c>
      <c r="V30" s="141">
        <v>0</v>
      </c>
      <c r="W30" s="141">
        <f t="shared" si="9"/>
        <v>205560</v>
      </c>
      <c r="X30" s="141">
        <v>204649</v>
      </c>
      <c r="Y30" s="141">
        <v>911</v>
      </c>
      <c r="Z30" s="141">
        <v>0</v>
      </c>
      <c r="AA30" s="141">
        <v>0</v>
      </c>
      <c r="AB30" s="141">
        <v>479506</v>
      </c>
      <c r="AC30" s="141">
        <v>41</v>
      </c>
      <c r="AD30" s="141">
        <v>1914</v>
      </c>
      <c r="AE30" s="141">
        <f t="shared" si="10"/>
        <v>298399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75731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112130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594538</v>
      </c>
      <c r="BP30" s="141">
        <f t="shared" si="26"/>
        <v>296485</v>
      </c>
      <c r="BQ30" s="141">
        <f t="shared" si="27"/>
        <v>89939</v>
      </c>
      <c r="BR30" s="141">
        <f t="shared" si="28"/>
        <v>89939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945</v>
      </c>
      <c r="BW30" s="141">
        <f t="shared" si="33"/>
        <v>945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205560</v>
      </c>
      <c r="CB30" s="141">
        <f t="shared" si="38"/>
        <v>204649</v>
      </c>
      <c r="CC30" s="141">
        <f t="shared" si="39"/>
        <v>911</v>
      </c>
      <c r="CD30" s="141">
        <f t="shared" si="40"/>
        <v>0</v>
      </c>
      <c r="CE30" s="141">
        <f t="shared" si="41"/>
        <v>0</v>
      </c>
      <c r="CF30" s="141">
        <f t="shared" si="42"/>
        <v>591636</v>
      </c>
      <c r="CG30" s="141">
        <f t="shared" si="43"/>
        <v>41</v>
      </c>
      <c r="CH30" s="141">
        <f t="shared" si="44"/>
        <v>1914</v>
      </c>
      <c r="CI30" s="141">
        <f t="shared" si="45"/>
        <v>298399</v>
      </c>
    </row>
    <row r="31" spans="1:87" ht="12" customHeight="1">
      <c r="A31" s="142" t="s">
        <v>86</v>
      </c>
      <c r="B31" s="140" t="s">
        <v>349</v>
      </c>
      <c r="C31" s="142" t="s">
        <v>393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143086</v>
      </c>
      <c r="M31" s="141">
        <f t="shared" si="7"/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143086</v>
      </c>
      <c r="X31" s="141">
        <v>139709</v>
      </c>
      <c r="Y31" s="141">
        <v>3377</v>
      </c>
      <c r="Z31" s="141">
        <v>0</v>
      </c>
      <c r="AA31" s="141">
        <v>0</v>
      </c>
      <c r="AB31" s="141">
        <v>174431</v>
      </c>
      <c r="AC31" s="141">
        <v>0</v>
      </c>
      <c r="AD31" s="141">
        <v>0</v>
      </c>
      <c r="AE31" s="141">
        <f t="shared" si="10"/>
        <v>143086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125665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143086</v>
      </c>
      <c r="BQ31" s="141">
        <f t="shared" si="27"/>
        <v>0</v>
      </c>
      <c r="BR31" s="141">
        <f t="shared" si="28"/>
        <v>0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0</v>
      </c>
      <c r="BW31" s="141">
        <f t="shared" si="33"/>
        <v>0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143086</v>
      </c>
      <c r="CB31" s="141">
        <f t="shared" si="38"/>
        <v>139709</v>
      </c>
      <c r="CC31" s="141">
        <f t="shared" si="39"/>
        <v>3377</v>
      </c>
      <c r="CD31" s="141">
        <f t="shared" si="40"/>
        <v>0</v>
      </c>
      <c r="CE31" s="141">
        <f t="shared" si="41"/>
        <v>0</v>
      </c>
      <c r="CF31" s="141">
        <f t="shared" si="42"/>
        <v>300096</v>
      </c>
      <c r="CG31" s="141">
        <f t="shared" si="43"/>
        <v>0</v>
      </c>
      <c r="CH31" s="141">
        <f t="shared" si="44"/>
        <v>0</v>
      </c>
      <c r="CI31" s="141">
        <f t="shared" si="45"/>
        <v>143086</v>
      </c>
    </row>
    <row r="32" spans="1:87" ht="12" customHeight="1">
      <c r="A32" s="142" t="s">
        <v>86</v>
      </c>
      <c r="B32" s="140" t="s">
        <v>350</v>
      </c>
      <c r="C32" s="142" t="s">
        <v>394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0</v>
      </c>
      <c r="M32" s="141">
        <f t="shared" si="7"/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f t="shared" si="8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9"/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351170</v>
      </c>
      <c r="AC32" s="141">
        <v>0</v>
      </c>
      <c r="AD32" s="141">
        <v>0</v>
      </c>
      <c r="AE32" s="141">
        <f t="shared" si="10"/>
        <v>0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2343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99549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2343</v>
      </c>
      <c r="BP32" s="141">
        <f t="shared" si="26"/>
        <v>0</v>
      </c>
      <c r="BQ32" s="141">
        <f t="shared" si="27"/>
        <v>0</v>
      </c>
      <c r="BR32" s="141">
        <f t="shared" si="28"/>
        <v>0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0</v>
      </c>
      <c r="BW32" s="141">
        <f t="shared" si="33"/>
        <v>0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0</v>
      </c>
      <c r="CB32" s="141">
        <f t="shared" si="38"/>
        <v>0</v>
      </c>
      <c r="CC32" s="141">
        <f t="shared" si="39"/>
        <v>0</v>
      </c>
      <c r="CD32" s="141">
        <f t="shared" si="40"/>
        <v>0</v>
      </c>
      <c r="CE32" s="141">
        <f t="shared" si="41"/>
        <v>0</v>
      </c>
      <c r="CF32" s="141">
        <f t="shared" si="42"/>
        <v>450719</v>
      </c>
      <c r="CG32" s="141">
        <f t="shared" si="43"/>
        <v>0</v>
      </c>
      <c r="CH32" s="141">
        <f t="shared" si="44"/>
        <v>0</v>
      </c>
      <c r="CI32" s="141">
        <f t="shared" si="45"/>
        <v>0</v>
      </c>
    </row>
    <row r="33" spans="1:87" ht="12" customHeight="1">
      <c r="A33" s="142" t="s">
        <v>86</v>
      </c>
      <c r="B33" s="140" t="s">
        <v>351</v>
      </c>
      <c r="C33" s="142" t="s">
        <v>395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0</v>
      </c>
      <c r="M33" s="141">
        <f t="shared" si="7"/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f t="shared" si="8"/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f t="shared" si="9"/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180935</v>
      </c>
      <c r="AC33" s="141">
        <v>0</v>
      </c>
      <c r="AD33" s="141">
        <v>0</v>
      </c>
      <c r="AE33" s="141">
        <f t="shared" si="10"/>
        <v>0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54720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0</v>
      </c>
      <c r="BQ33" s="141">
        <f t="shared" si="27"/>
        <v>0</v>
      </c>
      <c r="BR33" s="141">
        <f t="shared" si="28"/>
        <v>0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0</v>
      </c>
      <c r="BW33" s="141">
        <f t="shared" si="33"/>
        <v>0</v>
      </c>
      <c r="BX33" s="141">
        <f t="shared" si="34"/>
        <v>0</v>
      </c>
      <c r="BY33" s="141">
        <f t="shared" si="35"/>
        <v>0</v>
      </c>
      <c r="BZ33" s="141">
        <f t="shared" si="36"/>
        <v>0</v>
      </c>
      <c r="CA33" s="141">
        <f t="shared" si="37"/>
        <v>0</v>
      </c>
      <c r="CB33" s="141">
        <f t="shared" si="38"/>
        <v>0</v>
      </c>
      <c r="CC33" s="141">
        <f t="shared" si="39"/>
        <v>0</v>
      </c>
      <c r="CD33" s="141">
        <f t="shared" si="40"/>
        <v>0</v>
      </c>
      <c r="CE33" s="141">
        <f t="shared" si="41"/>
        <v>0</v>
      </c>
      <c r="CF33" s="141">
        <f t="shared" si="42"/>
        <v>235655</v>
      </c>
      <c r="CG33" s="141">
        <f t="shared" si="43"/>
        <v>0</v>
      </c>
      <c r="CH33" s="141">
        <f t="shared" si="44"/>
        <v>0</v>
      </c>
      <c r="CI33" s="141">
        <f t="shared" si="45"/>
        <v>0</v>
      </c>
    </row>
    <row r="34" spans="1:87" ht="12" customHeight="1">
      <c r="A34" s="142" t="s">
        <v>86</v>
      </c>
      <c r="B34" s="140" t="s">
        <v>352</v>
      </c>
      <c r="C34" s="142" t="s">
        <v>396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209675</v>
      </c>
      <c r="M34" s="141">
        <f t="shared" si="7"/>
        <v>64561</v>
      </c>
      <c r="N34" s="141">
        <v>64561</v>
      </c>
      <c r="O34" s="141">
        <v>0</v>
      </c>
      <c r="P34" s="141">
        <v>0</v>
      </c>
      <c r="Q34" s="141">
        <v>0</v>
      </c>
      <c r="R34" s="141">
        <f t="shared" si="8"/>
        <v>2243</v>
      </c>
      <c r="S34" s="141">
        <v>504</v>
      </c>
      <c r="T34" s="141">
        <v>1739</v>
      </c>
      <c r="U34" s="141">
        <v>0</v>
      </c>
      <c r="V34" s="141">
        <v>0</v>
      </c>
      <c r="W34" s="141">
        <f t="shared" si="9"/>
        <v>142871</v>
      </c>
      <c r="X34" s="141">
        <v>129961</v>
      </c>
      <c r="Y34" s="141">
        <v>0</v>
      </c>
      <c r="Z34" s="141">
        <v>0</v>
      </c>
      <c r="AA34" s="141">
        <v>12910</v>
      </c>
      <c r="AB34" s="141">
        <v>420966</v>
      </c>
      <c r="AC34" s="141">
        <v>0</v>
      </c>
      <c r="AD34" s="141">
        <v>8754</v>
      </c>
      <c r="AE34" s="141">
        <f t="shared" si="10"/>
        <v>218429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131294</v>
      </c>
      <c r="BE34" s="141">
        <v>0</v>
      </c>
      <c r="BF34" s="141">
        <v>0</v>
      </c>
      <c r="BG34" s="141">
        <f t="shared" si="17"/>
        <v>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209675</v>
      </c>
      <c r="BQ34" s="141">
        <f t="shared" si="27"/>
        <v>64561</v>
      </c>
      <c r="BR34" s="141">
        <f t="shared" si="28"/>
        <v>64561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2243</v>
      </c>
      <c r="BW34" s="141">
        <f t="shared" si="33"/>
        <v>504</v>
      </c>
      <c r="BX34" s="141">
        <f t="shared" si="34"/>
        <v>1739</v>
      </c>
      <c r="BY34" s="141">
        <f t="shared" si="35"/>
        <v>0</v>
      </c>
      <c r="BZ34" s="141">
        <f t="shared" si="36"/>
        <v>0</v>
      </c>
      <c r="CA34" s="141">
        <f t="shared" si="37"/>
        <v>142871</v>
      </c>
      <c r="CB34" s="141">
        <f t="shared" si="38"/>
        <v>129961</v>
      </c>
      <c r="CC34" s="141">
        <f t="shared" si="39"/>
        <v>0</v>
      </c>
      <c r="CD34" s="141">
        <f t="shared" si="40"/>
        <v>0</v>
      </c>
      <c r="CE34" s="141">
        <f t="shared" si="41"/>
        <v>12910</v>
      </c>
      <c r="CF34" s="141">
        <f t="shared" si="42"/>
        <v>552260</v>
      </c>
      <c r="CG34" s="141">
        <f t="shared" si="43"/>
        <v>0</v>
      </c>
      <c r="CH34" s="141">
        <f t="shared" si="44"/>
        <v>8754</v>
      </c>
      <c r="CI34" s="141">
        <f t="shared" si="45"/>
        <v>218429</v>
      </c>
    </row>
    <row r="35" spans="1:87" ht="12" customHeight="1">
      <c r="A35" s="142" t="s">
        <v>86</v>
      </c>
      <c r="B35" s="140" t="s">
        <v>353</v>
      </c>
      <c r="C35" s="142" t="s">
        <v>397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732069</v>
      </c>
      <c r="M35" s="141">
        <f t="shared" si="7"/>
        <v>68397</v>
      </c>
      <c r="N35" s="141">
        <v>68397</v>
      </c>
      <c r="O35" s="141">
        <v>0</v>
      </c>
      <c r="P35" s="141">
        <v>0</v>
      </c>
      <c r="Q35" s="141">
        <v>0</v>
      </c>
      <c r="R35" s="141">
        <f t="shared" si="8"/>
        <v>151688</v>
      </c>
      <c r="S35" s="141">
        <v>446</v>
      </c>
      <c r="T35" s="141">
        <v>151242</v>
      </c>
      <c r="U35" s="141">
        <v>0</v>
      </c>
      <c r="V35" s="141">
        <v>0</v>
      </c>
      <c r="W35" s="141">
        <f t="shared" si="9"/>
        <v>511984</v>
      </c>
      <c r="X35" s="141">
        <v>244420</v>
      </c>
      <c r="Y35" s="141">
        <v>236340</v>
      </c>
      <c r="Z35" s="141">
        <v>31224</v>
      </c>
      <c r="AA35" s="141">
        <v>0</v>
      </c>
      <c r="AB35" s="141">
        <v>557088</v>
      </c>
      <c r="AC35" s="141">
        <v>0</v>
      </c>
      <c r="AD35" s="141">
        <v>0</v>
      </c>
      <c r="AE35" s="141">
        <f t="shared" si="10"/>
        <v>732069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164451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124131</v>
      </c>
      <c r="AU35" s="141">
        <v>0</v>
      </c>
      <c r="AV35" s="141">
        <v>124131</v>
      </c>
      <c r="AW35" s="141">
        <v>0</v>
      </c>
      <c r="AX35" s="141">
        <v>0</v>
      </c>
      <c r="AY35" s="141">
        <f t="shared" si="16"/>
        <v>40320</v>
      </c>
      <c r="AZ35" s="141">
        <v>0</v>
      </c>
      <c r="BA35" s="141">
        <v>40320</v>
      </c>
      <c r="BB35" s="141">
        <v>0</v>
      </c>
      <c r="BC35" s="141">
        <v>0</v>
      </c>
      <c r="BD35" s="141">
        <v>0</v>
      </c>
      <c r="BE35" s="141">
        <v>0</v>
      </c>
      <c r="BF35" s="141">
        <v>0</v>
      </c>
      <c r="BG35" s="141">
        <f t="shared" si="17"/>
        <v>164451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896520</v>
      </c>
      <c r="BQ35" s="141">
        <f t="shared" si="27"/>
        <v>68397</v>
      </c>
      <c r="BR35" s="141">
        <f t="shared" si="28"/>
        <v>68397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275819</v>
      </c>
      <c r="BW35" s="141">
        <f t="shared" si="33"/>
        <v>446</v>
      </c>
      <c r="BX35" s="141">
        <f t="shared" si="34"/>
        <v>275373</v>
      </c>
      <c r="BY35" s="141">
        <f t="shared" si="35"/>
        <v>0</v>
      </c>
      <c r="BZ35" s="141">
        <f t="shared" si="36"/>
        <v>0</v>
      </c>
      <c r="CA35" s="141">
        <f t="shared" si="37"/>
        <v>552304</v>
      </c>
      <c r="CB35" s="141">
        <f t="shared" si="38"/>
        <v>244420</v>
      </c>
      <c r="CC35" s="141">
        <f t="shared" si="39"/>
        <v>276660</v>
      </c>
      <c r="CD35" s="141">
        <f t="shared" si="40"/>
        <v>31224</v>
      </c>
      <c r="CE35" s="141">
        <f t="shared" si="41"/>
        <v>0</v>
      </c>
      <c r="CF35" s="141">
        <f t="shared" si="42"/>
        <v>557088</v>
      </c>
      <c r="CG35" s="141">
        <f t="shared" si="43"/>
        <v>0</v>
      </c>
      <c r="CH35" s="141">
        <f t="shared" si="44"/>
        <v>0</v>
      </c>
      <c r="CI35" s="141">
        <f t="shared" si="45"/>
        <v>896520</v>
      </c>
    </row>
    <row r="36" spans="1:87" ht="12" customHeight="1">
      <c r="A36" s="142" t="s">
        <v>86</v>
      </c>
      <c r="B36" s="140" t="s">
        <v>354</v>
      </c>
      <c r="C36" s="142" t="s">
        <v>398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375643</v>
      </c>
      <c r="M36" s="141">
        <f t="shared" si="7"/>
        <v>122876</v>
      </c>
      <c r="N36" s="141">
        <v>38803</v>
      </c>
      <c r="O36" s="141">
        <v>0</v>
      </c>
      <c r="P36" s="141">
        <v>79546</v>
      </c>
      <c r="Q36" s="141">
        <v>4527</v>
      </c>
      <c r="R36" s="141">
        <f t="shared" si="8"/>
        <v>122926</v>
      </c>
      <c r="S36" s="141">
        <v>0</v>
      </c>
      <c r="T36" s="141">
        <v>116372</v>
      </c>
      <c r="U36" s="141">
        <v>6554</v>
      </c>
      <c r="V36" s="141">
        <v>0</v>
      </c>
      <c r="W36" s="141">
        <f t="shared" si="9"/>
        <v>129841</v>
      </c>
      <c r="X36" s="141">
        <v>59820</v>
      </c>
      <c r="Y36" s="141">
        <v>63742</v>
      </c>
      <c r="Z36" s="141">
        <v>6279</v>
      </c>
      <c r="AA36" s="141">
        <v>0</v>
      </c>
      <c r="AB36" s="141">
        <v>0</v>
      </c>
      <c r="AC36" s="141">
        <v>0</v>
      </c>
      <c r="AD36" s="141">
        <v>9474</v>
      </c>
      <c r="AE36" s="141">
        <f t="shared" si="10"/>
        <v>385117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120620</v>
      </c>
      <c r="AO36" s="141">
        <f t="shared" si="14"/>
        <v>13424</v>
      </c>
      <c r="AP36" s="141">
        <v>13424</v>
      </c>
      <c r="AQ36" s="141">
        <v>0</v>
      </c>
      <c r="AR36" s="141">
        <v>0</v>
      </c>
      <c r="AS36" s="141">
        <v>0</v>
      </c>
      <c r="AT36" s="141">
        <f t="shared" si="15"/>
        <v>57464</v>
      </c>
      <c r="AU36" s="141">
        <v>0</v>
      </c>
      <c r="AV36" s="141">
        <v>57464</v>
      </c>
      <c r="AW36" s="141">
        <v>0</v>
      </c>
      <c r="AX36" s="141">
        <v>0</v>
      </c>
      <c r="AY36" s="141">
        <f t="shared" si="16"/>
        <v>49732</v>
      </c>
      <c r="AZ36" s="141">
        <v>0</v>
      </c>
      <c r="BA36" s="141">
        <v>49732</v>
      </c>
      <c r="BB36" s="141">
        <v>0</v>
      </c>
      <c r="BC36" s="141">
        <v>0</v>
      </c>
      <c r="BD36" s="141">
        <v>0</v>
      </c>
      <c r="BE36" s="141">
        <v>0</v>
      </c>
      <c r="BF36" s="141">
        <v>2639</v>
      </c>
      <c r="BG36" s="141">
        <f t="shared" si="17"/>
        <v>123259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496263</v>
      </c>
      <c r="BQ36" s="141">
        <f t="shared" si="27"/>
        <v>136300</v>
      </c>
      <c r="BR36" s="141">
        <f t="shared" si="28"/>
        <v>52227</v>
      </c>
      <c r="BS36" s="141">
        <f t="shared" si="29"/>
        <v>0</v>
      </c>
      <c r="BT36" s="141">
        <f t="shared" si="30"/>
        <v>79546</v>
      </c>
      <c r="BU36" s="141">
        <f t="shared" si="31"/>
        <v>4527</v>
      </c>
      <c r="BV36" s="141">
        <f t="shared" si="32"/>
        <v>180390</v>
      </c>
      <c r="BW36" s="141">
        <f t="shared" si="33"/>
        <v>0</v>
      </c>
      <c r="BX36" s="141">
        <f t="shared" si="34"/>
        <v>173836</v>
      </c>
      <c r="BY36" s="141">
        <f t="shared" si="35"/>
        <v>6554</v>
      </c>
      <c r="BZ36" s="141">
        <f t="shared" si="36"/>
        <v>0</v>
      </c>
      <c r="CA36" s="141">
        <f t="shared" si="37"/>
        <v>179573</v>
      </c>
      <c r="CB36" s="141">
        <f t="shared" si="38"/>
        <v>59820</v>
      </c>
      <c r="CC36" s="141">
        <f t="shared" si="39"/>
        <v>113474</v>
      </c>
      <c r="CD36" s="141">
        <f t="shared" si="40"/>
        <v>6279</v>
      </c>
      <c r="CE36" s="141">
        <f t="shared" si="41"/>
        <v>0</v>
      </c>
      <c r="CF36" s="141">
        <f t="shared" si="42"/>
        <v>0</v>
      </c>
      <c r="CG36" s="141">
        <f t="shared" si="43"/>
        <v>0</v>
      </c>
      <c r="CH36" s="141">
        <f t="shared" si="44"/>
        <v>12113</v>
      </c>
      <c r="CI36" s="141">
        <f t="shared" si="45"/>
        <v>508376</v>
      </c>
    </row>
    <row r="37" spans="1:87" ht="12" customHeight="1">
      <c r="A37" s="142" t="s">
        <v>86</v>
      </c>
      <c r="B37" s="140" t="s">
        <v>355</v>
      </c>
      <c r="C37" s="142" t="s">
        <v>399</v>
      </c>
      <c r="D37" s="141">
        <f t="shared" si="4"/>
        <v>42261</v>
      </c>
      <c r="E37" s="141">
        <f t="shared" si="5"/>
        <v>42261</v>
      </c>
      <c r="F37" s="141">
        <v>0</v>
      </c>
      <c r="G37" s="141">
        <v>42261</v>
      </c>
      <c r="H37" s="141">
        <v>0</v>
      </c>
      <c r="I37" s="141">
        <v>0</v>
      </c>
      <c r="J37" s="141">
        <v>0</v>
      </c>
      <c r="K37" s="141">
        <v>0</v>
      </c>
      <c r="L37" s="141">
        <f t="shared" si="6"/>
        <v>329531</v>
      </c>
      <c r="M37" s="141">
        <f t="shared" si="7"/>
        <v>113457</v>
      </c>
      <c r="N37" s="141">
        <v>25885</v>
      </c>
      <c r="O37" s="141">
        <v>0</v>
      </c>
      <c r="P37" s="141">
        <v>87572</v>
      </c>
      <c r="Q37" s="141">
        <v>0</v>
      </c>
      <c r="R37" s="141">
        <f t="shared" si="8"/>
        <v>66659</v>
      </c>
      <c r="S37" s="141">
        <v>0</v>
      </c>
      <c r="T37" s="141">
        <v>66659</v>
      </c>
      <c r="U37" s="141">
        <v>0</v>
      </c>
      <c r="V37" s="141">
        <v>0</v>
      </c>
      <c r="W37" s="141">
        <f t="shared" si="9"/>
        <v>149415</v>
      </c>
      <c r="X37" s="141">
        <v>67070</v>
      </c>
      <c r="Y37" s="141">
        <v>82345</v>
      </c>
      <c r="Z37" s="141">
        <v>0</v>
      </c>
      <c r="AA37" s="141">
        <v>0</v>
      </c>
      <c r="AB37" s="141">
        <v>100342</v>
      </c>
      <c r="AC37" s="141">
        <v>0</v>
      </c>
      <c r="AD37" s="141">
        <v>8750</v>
      </c>
      <c r="AE37" s="141">
        <f t="shared" si="10"/>
        <v>380542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2197</v>
      </c>
      <c r="AN37" s="141">
        <f t="shared" si="13"/>
        <v>157580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67997</v>
      </c>
      <c r="AU37" s="141">
        <v>0</v>
      </c>
      <c r="AV37" s="141">
        <v>67997</v>
      </c>
      <c r="AW37" s="141">
        <v>0</v>
      </c>
      <c r="AX37" s="141">
        <v>0</v>
      </c>
      <c r="AY37" s="141">
        <f t="shared" si="16"/>
        <v>89583</v>
      </c>
      <c r="AZ37" s="141">
        <v>0</v>
      </c>
      <c r="BA37" s="141">
        <v>89583</v>
      </c>
      <c r="BB37" s="141">
        <v>0</v>
      </c>
      <c r="BC37" s="141">
        <v>0</v>
      </c>
      <c r="BD37" s="141">
        <v>28599</v>
      </c>
      <c r="BE37" s="141">
        <v>0</v>
      </c>
      <c r="BF37" s="141">
        <v>19225</v>
      </c>
      <c r="BG37" s="141">
        <f t="shared" si="17"/>
        <v>176805</v>
      </c>
      <c r="BH37" s="141">
        <f t="shared" si="18"/>
        <v>42261</v>
      </c>
      <c r="BI37" s="141">
        <f t="shared" si="19"/>
        <v>42261</v>
      </c>
      <c r="BJ37" s="141">
        <f t="shared" si="20"/>
        <v>0</v>
      </c>
      <c r="BK37" s="141">
        <f t="shared" si="21"/>
        <v>42261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2197</v>
      </c>
      <c r="BP37" s="141">
        <f t="shared" si="26"/>
        <v>487111</v>
      </c>
      <c r="BQ37" s="141">
        <f t="shared" si="27"/>
        <v>113457</v>
      </c>
      <c r="BR37" s="141">
        <f t="shared" si="28"/>
        <v>25885</v>
      </c>
      <c r="BS37" s="141">
        <f t="shared" si="29"/>
        <v>0</v>
      </c>
      <c r="BT37" s="141">
        <f t="shared" si="30"/>
        <v>87572</v>
      </c>
      <c r="BU37" s="141">
        <f t="shared" si="31"/>
        <v>0</v>
      </c>
      <c r="BV37" s="141">
        <f t="shared" si="32"/>
        <v>134656</v>
      </c>
      <c r="BW37" s="141">
        <f t="shared" si="33"/>
        <v>0</v>
      </c>
      <c r="BX37" s="141">
        <f t="shared" si="34"/>
        <v>134656</v>
      </c>
      <c r="BY37" s="141">
        <f t="shared" si="35"/>
        <v>0</v>
      </c>
      <c r="BZ37" s="141">
        <f t="shared" si="36"/>
        <v>0</v>
      </c>
      <c r="CA37" s="141">
        <f t="shared" si="37"/>
        <v>238998</v>
      </c>
      <c r="CB37" s="141">
        <f t="shared" si="38"/>
        <v>67070</v>
      </c>
      <c r="CC37" s="141">
        <f t="shared" si="39"/>
        <v>171928</v>
      </c>
      <c r="CD37" s="141">
        <f t="shared" si="40"/>
        <v>0</v>
      </c>
      <c r="CE37" s="141">
        <f t="shared" si="41"/>
        <v>0</v>
      </c>
      <c r="CF37" s="141">
        <f t="shared" si="42"/>
        <v>128941</v>
      </c>
      <c r="CG37" s="141">
        <f t="shared" si="43"/>
        <v>0</v>
      </c>
      <c r="CH37" s="141">
        <f t="shared" si="44"/>
        <v>27975</v>
      </c>
      <c r="CI37" s="141">
        <f t="shared" si="45"/>
        <v>557347</v>
      </c>
    </row>
    <row r="38" spans="1:87" ht="12" customHeight="1">
      <c r="A38" s="142" t="s">
        <v>86</v>
      </c>
      <c r="B38" s="140" t="s">
        <v>356</v>
      </c>
      <c r="C38" s="142" t="s">
        <v>400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1872</v>
      </c>
      <c r="L38" s="141">
        <f t="shared" si="6"/>
        <v>118059</v>
      </c>
      <c r="M38" s="141">
        <f t="shared" si="7"/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f t="shared" si="8"/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f t="shared" si="9"/>
        <v>118059</v>
      </c>
      <c r="X38" s="141">
        <v>118059</v>
      </c>
      <c r="Y38" s="141">
        <v>0</v>
      </c>
      <c r="Z38" s="141">
        <v>0</v>
      </c>
      <c r="AA38" s="141">
        <v>0</v>
      </c>
      <c r="AB38" s="141">
        <v>282278</v>
      </c>
      <c r="AC38" s="141">
        <v>0</v>
      </c>
      <c r="AD38" s="141">
        <v>0</v>
      </c>
      <c r="AE38" s="141">
        <f t="shared" si="10"/>
        <v>118059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0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84805</v>
      </c>
      <c r="BE38" s="141">
        <v>0</v>
      </c>
      <c r="BF38" s="141">
        <v>0</v>
      </c>
      <c r="BG38" s="141">
        <f t="shared" si="17"/>
        <v>0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1872</v>
      </c>
      <c r="BP38" s="141">
        <f t="shared" si="26"/>
        <v>118059</v>
      </c>
      <c r="BQ38" s="141">
        <f t="shared" si="27"/>
        <v>0</v>
      </c>
      <c r="BR38" s="141">
        <f t="shared" si="28"/>
        <v>0</v>
      </c>
      <c r="BS38" s="141">
        <f t="shared" si="29"/>
        <v>0</v>
      </c>
      <c r="BT38" s="141">
        <f t="shared" si="30"/>
        <v>0</v>
      </c>
      <c r="BU38" s="141">
        <f t="shared" si="31"/>
        <v>0</v>
      </c>
      <c r="BV38" s="141">
        <f t="shared" si="32"/>
        <v>0</v>
      </c>
      <c r="BW38" s="141">
        <f t="shared" si="33"/>
        <v>0</v>
      </c>
      <c r="BX38" s="141">
        <f t="shared" si="34"/>
        <v>0</v>
      </c>
      <c r="BY38" s="141">
        <f t="shared" si="35"/>
        <v>0</v>
      </c>
      <c r="BZ38" s="141">
        <f t="shared" si="36"/>
        <v>0</v>
      </c>
      <c r="CA38" s="141">
        <f t="shared" si="37"/>
        <v>118059</v>
      </c>
      <c r="CB38" s="141">
        <f t="shared" si="38"/>
        <v>118059</v>
      </c>
      <c r="CC38" s="141">
        <f t="shared" si="39"/>
        <v>0</v>
      </c>
      <c r="CD38" s="141">
        <f t="shared" si="40"/>
        <v>0</v>
      </c>
      <c r="CE38" s="141">
        <f t="shared" si="41"/>
        <v>0</v>
      </c>
      <c r="CF38" s="141">
        <f t="shared" si="42"/>
        <v>367083</v>
      </c>
      <c r="CG38" s="141">
        <f t="shared" si="43"/>
        <v>0</v>
      </c>
      <c r="CH38" s="141">
        <f t="shared" si="44"/>
        <v>0</v>
      </c>
      <c r="CI38" s="141">
        <f t="shared" si="45"/>
        <v>118059</v>
      </c>
    </row>
    <row r="39" spans="1:87" ht="12" customHeight="1">
      <c r="A39" s="142" t="s">
        <v>86</v>
      </c>
      <c r="B39" s="140" t="s">
        <v>357</v>
      </c>
      <c r="C39" s="142" t="s">
        <v>401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f t="shared" si="6"/>
        <v>39346</v>
      </c>
      <c r="M39" s="141">
        <f t="shared" si="7"/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39346</v>
      </c>
      <c r="X39" s="141">
        <v>39346</v>
      </c>
      <c r="Y39" s="141">
        <v>0</v>
      </c>
      <c r="Z39" s="141">
        <v>0</v>
      </c>
      <c r="AA39" s="141">
        <v>0</v>
      </c>
      <c r="AB39" s="141">
        <v>303093</v>
      </c>
      <c r="AC39" s="141">
        <v>0</v>
      </c>
      <c r="AD39" s="141">
        <v>0</v>
      </c>
      <c r="AE39" s="141">
        <f t="shared" si="10"/>
        <v>39346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0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0</v>
      </c>
      <c r="AZ39" s="141">
        <v>0</v>
      </c>
      <c r="BA39" s="141">
        <v>0</v>
      </c>
      <c r="BB39" s="141">
        <v>0</v>
      </c>
      <c r="BC39" s="141">
        <v>0</v>
      </c>
      <c r="BD39" s="141">
        <v>110362</v>
      </c>
      <c r="BE39" s="141">
        <v>0</v>
      </c>
      <c r="BF39" s="141">
        <v>0</v>
      </c>
      <c r="BG39" s="141">
        <f t="shared" si="17"/>
        <v>0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39346</v>
      </c>
      <c r="BQ39" s="141">
        <f t="shared" si="27"/>
        <v>0</v>
      </c>
      <c r="BR39" s="141">
        <f t="shared" si="28"/>
        <v>0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0</v>
      </c>
      <c r="BW39" s="141">
        <f t="shared" si="33"/>
        <v>0</v>
      </c>
      <c r="BX39" s="141">
        <f t="shared" si="34"/>
        <v>0</v>
      </c>
      <c r="BY39" s="141">
        <f t="shared" si="35"/>
        <v>0</v>
      </c>
      <c r="BZ39" s="141">
        <f t="shared" si="36"/>
        <v>0</v>
      </c>
      <c r="CA39" s="141">
        <f t="shared" si="37"/>
        <v>39346</v>
      </c>
      <c r="CB39" s="141">
        <f t="shared" si="38"/>
        <v>39346</v>
      </c>
      <c r="CC39" s="141">
        <f t="shared" si="39"/>
        <v>0</v>
      </c>
      <c r="CD39" s="141">
        <f t="shared" si="40"/>
        <v>0</v>
      </c>
      <c r="CE39" s="141">
        <f t="shared" si="41"/>
        <v>0</v>
      </c>
      <c r="CF39" s="141">
        <f t="shared" si="42"/>
        <v>413455</v>
      </c>
      <c r="CG39" s="141">
        <f t="shared" si="43"/>
        <v>0</v>
      </c>
      <c r="CH39" s="141">
        <f t="shared" si="44"/>
        <v>0</v>
      </c>
      <c r="CI39" s="141">
        <f t="shared" si="45"/>
        <v>39346</v>
      </c>
    </row>
    <row r="40" spans="1:87" ht="12" customHeight="1">
      <c r="A40" s="142" t="s">
        <v>86</v>
      </c>
      <c r="B40" s="140" t="s">
        <v>358</v>
      </c>
      <c r="C40" s="142" t="s">
        <v>402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f t="shared" si="6"/>
        <v>0</v>
      </c>
      <c r="M40" s="141">
        <f t="shared" si="7"/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257363</v>
      </c>
      <c r="AC40" s="141">
        <v>0</v>
      </c>
      <c r="AD40" s="141">
        <v>0</v>
      </c>
      <c r="AE40" s="141">
        <f t="shared" si="10"/>
        <v>0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0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>
        <v>65607</v>
      </c>
      <c r="BE40" s="141">
        <v>0</v>
      </c>
      <c r="BF40" s="141">
        <v>0</v>
      </c>
      <c r="BG40" s="141">
        <f t="shared" si="17"/>
        <v>0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0</v>
      </c>
      <c r="BQ40" s="141">
        <f t="shared" si="27"/>
        <v>0</v>
      </c>
      <c r="BR40" s="141">
        <f t="shared" si="28"/>
        <v>0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0</v>
      </c>
      <c r="CB40" s="141">
        <f t="shared" si="38"/>
        <v>0</v>
      </c>
      <c r="CC40" s="141">
        <f t="shared" si="39"/>
        <v>0</v>
      </c>
      <c r="CD40" s="141">
        <f t="shared" si="40"/>
        <v>0</v>
      </c>
      <c r="CE40" s="141">
        <f t="shared" si="41"/>
        <v>0</v>
      </c>
      <c r="CF40" s="141">
        <f t="shared" si="42"/>
        <v>322970</v>
      </c>
      <c r="CG40" s="141">
        <f t="shared" si="43"/>
        <v>0</v>
      </c>
      <c r="CH40" s="141">
        <f t="shared" si="44"/>
        <v>0</v>
      </c>
      <c r="CI40" s="141">
        <f t="shared" si="45"/>
        <v>0</v>
      </c>
    </row>
    <row r="41" spans="1:87" ht="12" customHeight="1">
      <c r="A41" s="142" t="s">
        <v>86</v>
      </c>
      <c r="B41" s="140" t="s">
        <v>359</v>
      </c>
      <c r="C41" s="142" t="s">
        <v>403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f t="shared" si="6"/>
        <v>127622</v>
      </c>
      <c r="M41" s="141">
        <f t="shared" si="7"/>
        <v>42082</v>
      </c>
      <c r="N41" s="141">
        <v>42082</v>
      </c>
      <c r="O41" s="141">
        <v>0</v>
      </c>
      <c r="P41" s="141">
        <v>0</v>
      </c>
      <c r="Q41" s="141">
        <v>0</v>
      </c>
      <c r="R41" s="141">
        <f t="shared" si="8"/>
        <v>8251</v>
      </c>
      <c r="S41" s="141">
        <v>8251</v>
      </c>
      <c r="T41" s="141">
        <v>0</v>
      </c>
      <c r="U41" s="141">
        <v>0</v>
      </c>
      <c r="V41" s="141">
        <v>0</v>
      </c>
      <c r="W41" s="141">
        <f t="shared" si="9"/>
        <v>77289</v>
      </c>
      <c r="X41" s="141">
        <v>77289</v>
      </c>
      <c r="Y41" s="141">
        <v>0</v>
      </c>
      <c r="Z41" s="141">
        <v>0</v>
      </c>
      <c r="AA41" s="141">
        <v>0</v>
      </c>
      <c r="AB41" s="141">
        <v>165469</v>
      </c>
      <c r="AC41" s="141">
        <v>0</v>
      </c>
      <c r="AD41" s="141">
        <v>7038</v>
      </c>
      <c r="AE41" s="141">
        <f t="shared" si="10"/>
        <v>134660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3245</v>
      </c>
      <c r="AN41" s="141">
        <f t="shared" si="13"/>
        <v>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>
        <v>42145</v>
      </c>
      <c r="BE41" s="141">
        <v>0</v>
      </c>
      <c r="BF41" s="141">
        <v>0</v>
      </c>
      <c r="BG41" s="141">
        <f t="shared" si="17"/>
        <v>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3245</v>
      </c>
      <c r="BP41" s="141">
        <f t="shared" si="26"/>
        <v>127622</v>
      </c>
      <c r="BQ41" s="141">
        <f t="shared" si="27"/>
        <v>42082</v>
      </c>
      <c r="BR41" s="141">
        <f t="shared" si="28"/>
        <v>42082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8251</v>
      </c>
      <c r="BW41" s="141">
        <f t="shared" si="33"/>
        <v>8251</v>
      </c>
      <c r="BX41" s="141">
        <f t="shared" si="34"/>
        <v>0</v>
      </c>
      <c r="BY41" s="141">
        <f t="shared" si="35"/>
        <v>0</v>
      </c>
      <c r="BZ41" s="141">
        <f t="shared" si="36"/>
        <v>0</v>
      </c>
      <c r="CA41" s="141">
        <f t="shared" si="37"/>
        <v>77289</v>
      </c>
      <c r="CB41" s="141">
        <f t="shared" si="38"/>
        <v>77289</v>
      </c>
      <c r="CC41" s="141">
        <f t="shared" si="39"/>
        <v>0</v>
      </c>
      <c r="CD41" s="141">
        <f t="shared" si="40"/>
        <v>0</v>
      </c>
      <c r="CE41" s="141">
        <f t="shared" si="41"/>
        <v>0</v>
      </c>
      <c r="CF41" s="141">
        <f t="shared" si="42"/>
        <v>207614</v>
      </c>
      <c r="CG41" s="141">
        <f t="shared" si="43"/>
        <v>0</v>
      </c>
      <c r="CH41" s="141">
        <f t="shared" si="44"/>
        <v>7038</v>
      </c>
      <c r="CI41" s="141">
        <f t="shared" si="45"/>
        <v>134660</v>
      </c>
    </row>
    <row r="42" spans="1:87" ht="12" customHeight="1">
      <c r="A42" s="142" t="s">
        <v>86</v>
      </c>
      <c r="B42" s="140" t="s">
        <v>360</v>
      </c>
      <c r="C42" s="142" t="s">
        <v>404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f t="shared" si="6"/>
        <v>0</v>
      </c>
      <c r="M42" s="141">
        <f t="shared" si="7"/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f t="shared" si="8"/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f t="shared" si="9"/>
        <v>0</v>
      </c>
      <c r="X42" s="141">
        <v>0</v>
      </c>
      <c r="Y42" s="141">
        <v>0</v>
      </c>
      <c r="Z42" s="141">
        <v>0</v>
      </c>
      <c r="AA42" s="141">
        <v>0</v>
      </c>
      <c r="AB42" s="141">
        <v>164984</v>
      </c>
      <c r="AC42" s="141">
        <v>0</v>
      </c>
      <c r="AD42" s="141">
        <v>0</v>
      </c>
      <c r="AE42" s="141">
        <f t="shared" si="10"/>
        <v>0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112239</v>
      </c>
      <c r="BE42" s="141">
        <v>0</v>
      </c>
      <c r="BF42" s="141">
        <v>0</v>
      </c>
      <c r="BG42" s="141">
        <f t="shared" si="17"/>
        <v>0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0</v>
      </c>
      <c r="BQ42" s="141">
        <f t="shared" si="27"/>
        <v>0</v>
      </c>
      <c r="BR42" s="141">
        <f t="shared" si="28"/>
        <v>0</v>
      </c>
      <c r="BS42" s="141">
        <f t="shared" si="29"/>
        <v>0</v>
      </c>
      <c r="BT42" s="141">
        <f t="shared" si="30"/>
        <v>0</v>
      </c>
      <c r="BU42" s="141">
        <f t="shared" si="31"/>
        <v>0</v>
      </c>
      <c r="BV42" s="141">
        <f t="shared" si="32"/>
        <v>0</v>
      </c>
      <c r="BW42" s="141">
        <f t="shared" si="33"/>
        <v>0</v>
      </c>
      <c r="BX42" s="141">
        <f t="shared" si="34"/>
        <v>0</v>
      </c>
      <c r="BY42" s="141">
        <f t="shared" si="35"/>
        <v>0</v>
      </c>
      <c r="BZ42" s="141">
        <f t="shared" si="36"/>
        <v>0</v>
      </c>
      <c r="CA42" s="141">
        <f t="shared" si="37"/>
        <v>0</v>
      </c>
      <c r="CB42" s="141">
        <f t="shared" si="38"/>
        <v>0</v>
      </c>
      <c r="CC42" s="141">
        <f t="shared" si="39"/>
        <v>0</v>
      </c>
      <c r="CD42" s="141">
        <f t="shared" si="40"/>
        <v>0</v>
      </c>
      <c r="CE42" s="141">
        <f t="shared" si="41"/>
        <v>0</v>
      </c>
      <c r="CF42" s="141">
        <f t="shared" si="42"/>
        <v>277223</v>
      </c>
      <c r="CG42" s="141">
        <f t="shared" si="43"/>
        <v>0</v>
      </c>
      <c r="CH42" s="141">
        <f t="shared" si="44"/>
        <v>0</v>
      </c>
      <c r="CI42" s="141">
        <f t="shared" si="45"/>
        <v>0</v>
      </c>
    </row>
    <row r="43" spans="1:87" ht="12" customHeight="1">
      <c r="A43" s="142" t="s">
        <v>86</v>
      </c>
      <c r="B43" s="140" t="s">
        <v>361</v>
      </c>
      <c r="C43" s="142" t="s">
        <v>405</v>
      </c>
      <c r="D43" s="141">
        <f t="shared" si="4"/>
        <v>79076</v>
      </c>
      <c r="E43" s="141">
        <f t="shared" si="5"/>
        <v>79076</v>
      </c>
      <c r="F43" s="141">
        <v>0</v>
      </c>
      <c r="G43" s="141">
        <v>62531</v>
      </c>
      <c r="H43" s="141">
        <v>16545</v>
      </c>
      <c r="I43" s="141">
        <v>0</v>
      </c>
      <c r="J43" s="141">
        <v>0</v>
      </c>
      <c r="K43" s="141">
        <v>0</v>
      </c>
      <c r="L43" s="141">
        <f t="shared" si="6"/>
        <v>472529</v>
      </c>
      <c r="M43" s="141">
        <f t="shared" si="7"/>
        <v>75749</v>
      </c>
      <c r="N43" s="141">
        <v>72325</v>
      </c>
      <c r="O43" s="141">
        <v>1712</v>
      </c>
      <c r="P43" s="141">
        <v>1712</v>
      </c>
      <c r="Q43" s="141">
        <v>0</v>
      </c>
      <c r="R43" s="141">
        <f t="shared" si="8"/>
        <v>116336</v>
      </c>
      <c r="S43" s="141">
        <v>1491</v>
      </c>
      <c r="T43" s="141">
        <v>95245</v>
      </c>
      <c r="U43" s="141">
        <v>19600</v>
      </c>
      <c r="V43" s="141">
        <v>0</v>
      </c>
      <c r="W43" s="141">
        <f t="shared" si="9"/>
        <v>280444</v>
      </c>
      <c r="X43" s="141">
        <v>90930</v>
      </c>
      <c r="Y43" s="141">
        <v>146370</v>
      </c>
      <c r="Z43" s="141">
        <v>6720</v>
      </c>
      <c r="AA43" s="141">
        <v>36424</v>
      </c>
      <c r="AB43" s="141">
        <v>0</v>
      </c>
      <c r="AC43" s="141">
        <v>0</v>
      </c>
      <c r="AD43" s="141">
        <v>0</v>
      </c>
      <c r="AE43" s="141">
        <f t="shared" si="10"/>
        <v>551605</v>
      </c>
      <c r="AF43" s="141">
        <f t="shared" si="11"/>
        <v>32292</v>
      </c>
      <c r="AG43" s="141">
        <f t="shared" si="12"/>
        <v>32292</v>
      </c>
      <c r="AH43" s="141">
        <v>0</v>
      </c>
      <c r="AI43" s="141">
        <v>32292</v>
      </c>
      <c r="AJ43" s="141">
        <v>0</v>
      </c>
      <c r="AK43" s="141">
        <v>0</v>
      </c>
      <c r="AL43" s="141">
        <v>0</v>
      </c>
      <c r="AM43" s="141">
        <v>0</v>
      </c>
      <c r="AN43" s="141">
        <f t="shared" si="13"/>
        <v>103223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46334</v>
      </c>
      <c r="AU43" s="141">
        <v>0</v>
      </c>
      <c r="AV43" s="141">
        <v>46334</v>
      </c>
      <c r="AW43" s="141">
        <v>0</v>
      </c>
      <c r="AX43" s="141">
        <v>0</v>
      </c>
      <c r="AY43" s="141">
        <f t="shared" si="16"/>
        <v>56889</v>
      </c>
      <c r="AZ43" s="141">
        <v>0</v>
      </c>
      <c r="BA43" s="141">
        <v>34755</v>
      </c>
      <c r="BB43" s="141">
        <v>9135</v>
      </c>
      <c r="BC43" s="141">
        <v>12999</v>
      </c>
      <c r="BD43" s="141">
        <v>0</v>
      </c>
      <c r="BE43" s="141">
        <v>0</v>
      </c>
      <c r="BF43" s="141">
        <v>0</v>
      </c>
      <c r="BG43" s="141">
        <f t="shared" si="17"/>
        <v>135515</v>
      </c>
      <c r="BH43" s="141">
        <f t="shared" si="18"/>
        <v>111368</v>
      </c>
      <c r="BI43" s="141">
        <f t="shared" si="19"/>
        <v>111368</v>
      </c>
      <c r="BJ43" s="141">
        <f t="shared" si="20"/>
        <v>0</v>
      </c>
      <c r="BK43" s="141">
        <f t="shared" si="21"/>
        <v>94823</v>
      </c>
      <c r="BL43" s="141">
        <f t="shared" si="22"/>
        <v>16545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575752</v>
      </c>
      <c r="BQ43" s="141">
        <f t="shared" si="27"/>
        <v>75749</v>
      </c>
      <c r="BR43" s="141">
        <f t="shared" si="28"/>
        <v>72325</v>
      </c>
      <c r="BS43" s="141">
        <f t="shared" si="29"/>
        <v>1712</v>
      </c>
      <c r="BT43" s="141">
        <f t="shared" si="30"/>
        <v>1712</v>
      </c>
      <c r="BU43" s="141">
        <f t="shared" si="31"/>
        <v>0</v>
      </c>
      <c r="BV43" s="141">
        <f t="shared" si="32"/>
        <v>162670</v>
      </c>
      <c r="BW43" s="141">
        <f t="shared" si="33"/>
        <v>1491</v>
      </c>
      <c r="BX43" s="141">
        <f t="shared" si="34"/>
        <v>141579</v>
      </c>
      <c r="BY43" s="141">
        <f t="shared" si="35"/>
        <v>19600</v>
      </c>
      <c r="BZ43" s="141">
        <f t="shared" si="36"/>
        <v>0</v>
      </c>
      <c r="CA43" s="141">
        <f t="shared" si="37"/>
        <v>337333</v>
      </c>
      <c r="CB43" s="141">
        <f t="shared" si="38"/>
        <v>90930</v>
      </c>
      <c r="CC43" s="141">
        <f t="shared" si="39"/>
        <v>181125</v>
      </c>
      <c r="CD43" s="141">
        <f t="shared" si="40"/>
        <v>15855</v>
      </c>
      <c r="CE43" s="141">
        <f t="shared" si="41"/>
        <v>49423</v>
      </c>
      <c r="CF43" s="141">
        <f t="shared" si="42"/>
        <v>0</v>
      </c>
      <c r="CG43" s="141">
        <f t="shared" si="43"/>
        <v>0</v>
      </c>
      <c r="CH43" s="141">
        <f t="shared" si="44"/>
        <v>0</v>
      </c>
      <c r="CI43" s="141">
        <f t="shared" si="45"/>
        <v>687120</v>
      </c>
    </row>
    <row r="44" spans="1:87" ht="12" customHeight="1">
      <c r="A44" s="142" t="s">
        <v>86</v>
      </c>
      <c r="B44" s="140" t="s">
        <v>362</v>
      </c>
      <c r="C44" s="142" t="s">
        <v>406</v>
      </c>
      <c r="D44" s="141">
        <f t="shared" si="4"/>
        <v>31563</v>
      </c>
      <c r="E44" s="141">
        <f t="shared" si="5"/>
        <v>31563</v>
      </c>
      <c r="F44" s="141">
        <v>0</v>
      </c>
      <c r="G44" s="141">
        <v>31563</v>
      </c>
      <c r="H44" s="141">
        <v>0</v>
      </c>
      <c r="I44" s="141">
        <v>0</v>
      </c>
      <c r="J44" s="141">
        <v>0</v>
      </c>
      <c r="K44" s="141">
        <v>0</v>
      </c>
      <c r="L44" s="141">
        <f t="shared" si="6"/>
        <v>239854</v>
      </c>
      <c r="M44" s="141">
        <f t="shared" si="7"/>
        <v>169576</v>
      </c>
      <c r="N44" s="141">
        <v>28240</v>
      </c>
      <c r="O44" s="141">
        <v>102903</v>
      </c>
      <c r="P44" s="141">
        <v>29401</v>
      </c>
      <c r="Q44" s="141">
        <v>9032</v>
      </c>
      <c r="R44" s="141">
        <f t="shared" si="8"/>
        <v>47294</v>
      </c>
      <c r="S44" s="141">
        <v>8823</v>
      </c>
      <c r="T44" s="141">
        <v>36430</v>
      </c>
      <c r="U44" s="141">
        <v>2041</v>
      </c>
      <c r="V44" s="141">
        <v>6199</v>
      </c>
      <c r="W44" s="141">
        <f t="shared" si="9"/>
        <v>16785</v>
      </c>
      <c r="X44" s="141">
        <v>301</v>
      </c>
      <c r="Y44" s="141">
        <v>11856</v>
      </c>
      <c r="Z44" s="141">
        <v>2436</v>
      </c>
      <c r="AA44" s="141">
        <v>2192</v>
      </c>
      <c r="AB44" s="141">
        <v>0</v>
      </c>
      <c r="AC44" s="141">
        <v>0</v>
      </c>
      <c r="AD44" s="141">
        <v>1415</v>
      </c>
      <c r="AE44" s="141">
        <f t="shared" si="10"/>
        <v>272832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0</v>
      </c>
      <c r="AN44" s="141">
        <f t="shared" si="13"/>
        <v>250497</v>
      </c>
      <c r="AO44" s="141">
        <f t="shared" si="14"/>
        <v>170670</v>
      </c>
      <c r="AP44" s="141">
        <v>37962</v>
      </c>
      <c r="AQ44" s="141">
        <v>107023</v>
      </c>
      <c r="AR44" s="141">
        <v>25685</v>
      </c>
      <c r="AS44" s="141">
        <v>0</v>
      </c>
      <c r="AT44" s="141">
        <f t="shared" si="15"/>
        <v>74560</v>
      </c>
      <c r="AU44" s="141">
        <v>10416</v>
      </c>
      <c r="AV44" s="141">
        <v>64144</v>
      </c>
      <c r="AW44" s="141">
        <v>0</v>
      </c>
      <c r="AX44" s="141">
        <v>4300</v>
      </c>
      <c r="AY44" s="141">
        <f t="shared" si="16"/>
        <v>967</v>
      </c>
      <c r="AZ44" s="141">
        <v>0</v>
      </c>
      <c r="BA44" s="141">
        <v>967</v>
      </c>
      <c r="BB44" s="141">
        <v>0</v>
      </c>
      <c r="BC44" s="141">
        <v>0</v>
      </c>
      <c r="BD44" s="141">
        <v>0</v>
      </c>
      <c r="BE44" s="141">
        <v>0</v>
      </c>
      <c r="BF44" s="141">
        <v>0</v>
      </c>
      <c r="BG44" s="141">
        <f t="shared" si="17"/>
        <v>250497</v>
      </c>
      <c r="BH44" s="141">
        <f t="shared" si="18"/>
        <v>31563</v>
      </c>
      <c r="BI44" s="141">
        <f t="shared" si="19"/>
        <v>31563</v>
      </c>
      <c r="BJ44" s="141">
        <f t="shared" si="20"/>
        <v>0</v>
      </c>
      <c r="BK44" s="141">
        <f t="shared" si="21"/>
        <v>31563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490351</v>
      </c>
      <c r="BQ44" s="141">
        <f t="shared" si="27"/>
        <v>340246</v>
      </c>
      <c r="BR44" s="141">
        <f t="shared" si="28"/>
        <v>66202</v>
      </c>
      <c r="BS44" s="141">
        <f t="shared" si="29"/>
        <v>209926</v>
      </c>
      <c r="BT44" s="141">
        <f t="shared" si="30"/>
        <v>55086</v>
      </c>
      <c r="BU44" s="141">
        <f t="shared" si="31"/>
        <v>9032</v>
      </c>
      <c r="BV44" s="141">
        <f t="shared" si="32"/>
        <v>121854</v>
      </c>
      <c r="BW44" s="141">
        <f t="shared" si="33"/>
        <v>19239</v>
      </c>
      <c r="BX44" s="141">
        <f t="shared" si="34"/>
        <v>100574</v>
      </c>
      <c r="BY44" s="141">
        <f t="shared" si="35"/>
        <v>2041</v>
      </c>
      <c r="BZ44" s="141">
        <f t="shared" si="36"/>
        <v>10499</v>
      </c>
      <c r="CA44" s="141">
        <f t="shared" si="37"/>
        <v>17752</v>
      </c>
      <c r="CB44" s="141">
        <f t="shared" si="38"/>
        <v>301</v>
      </c>
      <c r="CC44" s="141">
        <f t="shared" si="39"/>
        <v>12823</v>
      </c>
      <c r="CD44" s="141">
        <f t="shared" si="40"/>
        <v>2436</v>
      </c>
      <c r="CE44" s="141">
        <f t="shared" si="41"/>
        <v>2192</v>
      </c>
      <c r="CF44" s="141">
        <f t="shared" si="42"/>
        <v>0</v>
      </c>
      <c r="CG44" s="141">
        <f t="shared" si="43"/>
        <v>0</v>
      </c>
      <c r="CH44" s="141">
        <f t="shared" si="44"/>
        <v>1415</v>
      </c>
      <c r="CI44" s="141">
        <f t="shared" si="45"/>
        <v>523329</v>
      </c>
    </row>
    <row r="45" spans="1:87" ht="12" customHeight="1">
      <c r="A45" s="142" t="s">
        <v>86</v>
      </c>
      <c r="B45" s="140" t="s">
        <v>363</v>
      </c>
      <c r="C45" s="142" t="s">
        <v>407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f t="shared" si="6"/>
        <v>0</v>
      </c>
      <c r="M45" s="141">
        <f t="shared" si="7"/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f t="shared" si="8"/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f t="shared" si="9"/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143436</v>
      </c>
      <c r="AC45" s="141">
        <v>0</v>
      </c>
      <c r="AD45" s="141">
        <v>0</v>
      </c>
      <c r="AE45" s="141">
        <f t="shared" si="10"/>
        <v>0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1121</v>
      </c>
      <c r="AN45" s="141">
        <f t="shared" si="13"/>
        <v>0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0</v>
      </c>
      <c r="AZ45" s="141">
        <v>0</v>
      </c>
      <c r="BA45" s="141">
        <v>0</v>
      </c>
      <c r="BB45" s="141">
        <v>0</v>
      </c>
      <c r="BC45" s="141">
        <v>0</v>
      </c>
      <c r="BD45" s="141">
        <v>47607</v>
      </c>
      <c r="BE45" s="141">
        <v>0</v>
      </c>
      <c r="BF45" s="141">
        <v>0</v>
      </c>
      <c r="BG45" s="141">
        <f t="shared" si="17"/>
        <v>0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1121</v>
      </c>
      <c r="BP45" s="141">
        <f t="shared" si="26"/>
        <v>0</v>
      </c>
      <c r="BQ45" s="141">
        <f t="shared" si="27"/>
        <v>0</v>
      </c>
      <c r="BR45" s="141">
        <f t="shared" si="28"/>
        <v>0</v>
      </c>
      <c r="BS45" s="141">
        <f t="shared" si="29"/>
        <v>0</v>
      </c>
      <c r="BT45" s="141">
        <f t="shared" si="30"/>
        <v>0</v>
      </c>
      <c r="BU45" s="141">
        <f t="shared" si="31"/>
        <v>0</v>
      </c>
      <c r="BV45" s="141">
        <f t="shared" si="32"/>
        <v>0</v>
      </c>
      <c r="BW45" s="141">
        <f t="shared" si="33"/>
        <v>0</v>
      </c>
      <c r="BX45" s="141">
        <f t="shared" si="34"/>
        <v>0</v>
      </c>
      <c r="BY45" s="141">
        <f t="shared" si="35"/>
        <v>0</v>
      </c>
      <c r="BZ45" s="141">
        <f t="shared" si="36"/>
        <v>0</v>
      </c>
      <c r="CA45" s="141">
        <f t="shared" si="37"/>
        <v>0</v>
      </c>
      <c r="CB45" s="141">
        <f t="shared" si="38"/>
        <v>0</v>
      </c>
      <c r="CC45" s="141">
        <f t="shared" si="39"/>
        <v>0</v>
      </c>
      <c r="CD45" s="141">
        <f t="shared" si="40"/>
        <v>0</v>
      </c>
      <c r="CE45" s="141">
        <f t="shared" si="41"/>
        <v>0</v>
      </c>
      <c r="CF45" s="141">
        <f t="shared" si="42"/>
        <v>191043</v>
      </c>
      <c r="CG45" s="141">
        <f t="shared" si="43"/>
        <v>0</v>
      </c>
      <c r="CH45" s="141">
        <f t="shared" si="44"/>
        <v>0</v>
      </c>
      <c r="CI45" s="141">
        <f t="shared" si="45"/>
        <v>0</v>
      </c>
    </row>
    <row r="46" spans="1:87" ht="12" customHeight="1">
      <c r="A46" s="142" t="s">
        <v>86</v>
      </c>
      <c r="B46" s="140" t="s">
        <v>364</v>
      </c>
      <c r="C46" s="142" t="s">
        <v>408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f t="shared" si="6"/>
        <v>483167</v>
      </c>
      <c r="M46" s="141">
        <f t="shared" si="7"/>
        <v>16557</v>
      </c>
      <c r="N46" s="141">
        <v>16557</v>
      </c>
      <c r="O46" s="141">
        <v>0</v>
      </c>
      <c r="P46" s="141">
        <v>0</v>
      </c>
      <c r="Q46" s="141">
        <v>0</v>
      </c>
      <c r="R46" s="141">
        <f t="shared" si="8"/>
        <v>214172</v>
      </c>
      <c r="S46" s="141">
        <v>0</v>
      </c>
      <c r="T46" s="141">
        <v>207598</v>
      </c>
      <c r="U46" s="141">
        <v>6574</v>
      </c>
      <c r="V46" s="141">
        <v>0</v>
      </c>
      <c r="W46" s="141">
        <f t="shared" si="9"/>
        <v>252438</v>
      </c>
      <c r="X46" s="141">
        <v>90917</v>
      </c>
      <c r="Y46" s="141">
        <v>144086</v>
      </c>
      <c r="Z46" s="141">
        <v>17435</v>
      </c>
      <c r="AA46" s="141">
        <v>0</v>
      </c>
      <c r="AB46" s="141">
        <v>0</v>
      </c>
      <c r="AC46" s="141">
        <v>0</v>
      </c>
      <c r="AD46" s="141">
        <v>558</v>
      </c>
      <c r="AE46" s="141">
        <f t="shared" si="10"/>
        <v>483725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1382</v>
      </c>
      <c r="AN46" s="141">
        <f t="shared" si="13"/>
        <v>0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0</v>
      </c>
      <c r="AZ46" s="141">
        <v>0</v>
      </c>
      <c r="BA46" s="141">
        <v>0</v>
      </c>
      <c r="BB46" s="141">
        <v>0</v>
      </c>
      <c r="BC46" s="141">
        <v>0</v>
      </c>
      <c r="BD46" s="141">
        <v>58709</v>
      </c>
      <c r="BE46" s="141">
        <v>0</v>
      </c>
      <c r="BF46" s="141">
        <v>0</v>
      </c>
      <c r="BG46" s="141">
        <f t="shared" si="17"/>
        <v>0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1382</v>
      </c>
      <c r="BP46" s="141">
        <f t="shared" si="26"/>
        <v>483167</v>
      </c>
      <c r="BQ46" s="141">
        <f t="shared" si="27"/>
        <v>16557</v>
      </c>
      <c r="BR46" s="141">
        <f t="shared" si="28"/>
        <v>16557</v>
      </c>
      <c r="BS46" s="141">
        <f t="shared" si="29"/>
        <v>0</v>
      </c>
      <c r="BT46" s="141">
        <f t="shared" si="30"/>
        <v>0</v>
      </c>
      <c r="BU46" s="141">
        <f t="shared" si="31"/>
        <v>0</v>
      </c>
      <c r="BV46" s="141">
        <f t="shared" si="32"/>
        <v>214172</v>
      </c>
      <c r="BW46" s="141">
        <f t="shared" si="33"/>
        <v>0</v>
      </c>
      <c r="BX46" s="141">
        <f t="shared" si="34"/>
        <v>207598</v>
      </c>
      <c r="BY46" s="141">
        <f t="shared" si="35"/>
        <v>6574</v>
      </c>
      <c r="BZ46" s="141">
        <f t="shared" si="36"/>
        <v>0</v>
      </c>
      <c r="CA46" s="141">
        <f t="shared" si="37"/>
        <v>252438</v>
      </c>
      <c r="CB46" s="141">
        <f t="shared" si="38"/>
        <v>90917</v>
      </c>
      <c r="CC46" s="141">
        <f t="shared" si="39"/>
        <v>144086</v>
      </c>
      <c r="CD46" s="141">
        <f t="shared" si="40"/>
        <v>17435</v>
      </c>
      <c r="CE46" s="141">
        <f t="shared" si="41"/>
        <v>0</v>
      </c>
      <c r="CF46" s="141">
        <f t="shared" si="42"/>
        <v>58709</v>
      </c>
      <c r="CG46" s="141">
        <f t="shared" si="43"/>
        <v>0</v>
      </c>
      <c r="CH46" s="141">
        <f t="shared" si="44"/>
        <v>558</v>
      </c>
      <c r="CI46" s="141">
        <f t="shared" si="45"/>
        <v>483725</v>
      </c>
    </row>
    <row r="47" spans="1:87" ht="12" customHeight="1">
      <c r="A47" s="142" t="s">
        <v>86</v>
      </c>
      <c r="B47" s="140" t="s">
        <v>365</v>
      </c>
      <c r="C47" s="142" t="s">
        <v>409</v>
      </c>
      <c r="D47" s="141">
        <f t="shared" si="4"/>
        <v>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f t="shared" si="6"/>
        <v>25996</v>
      </c>
      <c r="M47" s="141">
        <f t="shared" si="7"/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f t="shared" si="8"/>
        <v>3828</v>
      </c>
      <c r="S47" s="141">
        <v>3828</v>
      </c>
      <c r="T47" s="141">
        <v>0</v>
      </c>
      <c r="U47" s="141">
        <v>0</v>
      </c>
      <c r="V47" s="141">
        <v>0</v>
      </c>
      <c r="W47" s="141">
        <f t="shared" si="9"/>
        <v>22168</v>
      </c>
      <c r="X47" s="141">
        <v>22168</v>
      </c>
      <c r="Y47" s="141">
        <v>0</v>
      </c>
      <c r="Z47" s="141">
        <v>0</v>
      </c>
      <c r="AA47" s="141">
        <v>0</v>
      </c>
      <c r="AB47" s="141">
        <v>79970</v>
      </c>
      <c r="AC47" s="141">
        <v>0</v>
      </c>
      <c r="AD47" s="141">
        <v>0</v>
      </c>
      <c r="AE47" s="141">
        <f t="shared" si="10"/>
        <v>25996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719</v>
      </c>
      <c r="AN47" s="141">
        <f t="shared" si="13"/>
        <v>0</v>
      </c>
      <c r="AO47" s="141">
        <f t="shared" si="14"/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0</v>
      </c>
      <c r="AZ47" s="141">
        <v>0</v>
      </c>
      <c r="BA47" s="141">
        <v>0</v>
      </c>
      <c r="BB47" s="141">
        <v>0</v>
      </c>
      <c r="BC47" s="141">
        <v>0</v>
      </c>
      <c r="BD47" s="141">
        <v>30548</v>
      </c>
      <c r="BE47" s="141">
        <v>0</v>
      </c>
      <c r="BF47" s="141">
        <v>0</v>
      </c>
      <c r="BG47" s="141">
        <f t="shared" si="17"/>
        <v>0</v>
      </c>
      <c r="BH47" s="141">
        <f t="shared" si="18"/>
        <v>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719</v>
      </c>
      <c r="BP47" s="141">
        <f t="shared" si="26"/>
        <v>25996</v>
      </c>
      <c r="BQ47" s="141">
        <f t="shared" si="27"/>
        <v>0</v>
      </c>
      <c r="BR47" s="141">
        <f t="shared" si="28"/>
        <v>0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3828</v>
      </c>
      <c r="BW47" s="141">
        <f t="shared" si="33"/>
        <v>3828</v>
      </c>
      <c r="BX47" s="141">
        <f t="shared" si="34"/>
        <v>0</v>
      </c>
      <c r="BY47" s="141">
        <f t="shared" si="35"/>
        <v>0</v>
      </c>
      <c r="BZ47" s="141">
        <f t="shared" si="36"/>
        <v>0</v>
      </c>
      <c r="CA47" s="141">
        <f t="shared" si="37"/>
        <v>22168</v>
      </c>
      <c r="CB47" s="141">
        <f t="shared" si="38"/>
        <v>22168</v>
      </c>
      <c r="CC47" s="141">
        <f t="shared" si="39"/>
        <v>0</v>
      </c>
      <c r="CD47" s="141">
        <f t="shared" si="40"/>
        <v>0</v>
      </c>
      <c r="CE47" s="141">
        <f t="shared" si="41"/>
        <v>0</v>
      </c>
      <c r="CF47" s="141">
        <f t="shared" si="42"/>
        <v>110518</v>
      </c>
      <c r="CG47" s="141">
        <f t="shared" si="43"/>
        <v>0</v>
      </c>
      <c r="CH47" s="141">
        <f t="shared" si="44"/>
        <v>0</v>
      </c>
      <c r="CI47" s="141">
        <f t="shared" si="45"/>
        <v>25996</v>
      </c>
    </row>
    <row r="48" spans="1:87" ht="12" customHeight="1">
      <c r="A48" s="142" t="s">
        <v>86</v>
      </c>
      <c r="B48" s="140" t="s">
        <v>366</v>
      </c>
      <c r="C48" s="142" t="s">
        <v>410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f t="shared" si="6"/>
        <v>31111</v>
      </c>
      <c r="M48" s="141">
        <f t="shared" si="7"/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f t="shared" si="8"/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f t="shared" si="9"/>
        <v>31111</v>
      </c>
      <c r="X48" s="141">
        <v>30999</v>
      </c>
      <c r="Y48" s="141">
        <v>112</v>
      </c>
      <c r="Z48" s="141">
        <v>0</v>
      </c>
      <c r="AA48" s="141">
        <v>0</v>
      </c>
      <c r="AB48" s="141">
        <v>129060</v>
      </c>
      <c r="AC48" s="141">
        <v>0</v>
      </c>
      <c r="AD48" s="141">
        <v>0</v>
      </c>
      <c r="AE48" s="141">
        <f t="shared" si="10"/>
        <v>31111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f t="shared" si="13"/>
        <v>0</v>
      </c>
      <c r="AO48" s="141">
        <f t="shared" si="14"/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f t="shared" si="15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6"/>
        <v>0</v>
      </c>
      <c r="AZ48" s="141">
        <v>0</v>
      </c>
      <c r="BA48" s="141">
        <v>0</v>
      </c>
      <c r="BB48" s="141">
        <v>0</v>
      </c>
      <c r="BC48" s="141">
        <v>0</v>
      </c>
      <c r="BD48" s="141">
        <v>45330</v>
      </c>
      <c r="BE48" s="141">
        <v>0</v>
      </c>
      <c r="BF48" s="141">
        <v>0</v>
      </c>
      <c r="BG48" s="141">
        <f t="shared" si="17"/>
        <v>0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31111</v>
      </c>
      <c r="BQ48" s="141">
        <f t="shared" si="27"/>
        <v>0</v>
      </c>
      <c r="BR48" s="141">
        <f t="shared" si="28"/>
        <v>0</v>
      </c>
      <c r="BS48" s="141">
        <f t="shared" si="29"/>
        <v>0</v>
      </c>
      <c r="BT48" s="141">
        <f t="shared" si="30"/>
        <v>0</v>
      </c>
      <c r="BU48" s="141">
        <f t="shared" si="31"/>
        <v>0</v>
      </c>
      <c r="BV48" s="141">
        <f t="shared" si="32"/>
        <v>0</v>
      </c>
      <c r="BW48" s="141">
        <f t="shared" si="33"/>
        <v>0</v>
      </c>
      <c r="BX48" s="141">
        <f t="shared" si="34"/>
        <v>0</v>
      </c>
      <c r="BY48" s="141">
        <f t="shared" si="35"/>
        <v>0</v>
      </c>
      <c r="BZ48" s="141">
        <f t="shared" si="36"/>
        <v>0</v>
      </c>
      <c r="CA48" s="141">
        <f t="shared" si="37"/>
        <v>31111</v>
      </c>
      <c r="CB48" s="141">
        <f t="shared" si="38"/>
        <v>30999</v>
      </c>
      <c r="CC48" s="141">
        <f t="shared" si="39"/>
        <v>112</v>
      </c>
      <c r="CD48" s="141">
        <f t="shared" si="40"/>
        <v>0</v>
      </c>
      <c r="CE48" s="141">
        <f t="shared" si="41"/>
        <v>0</v>
      </c>
      <c r="CF48" s="141">
        <f t="shared" si="42"/>
        <v>174390</v>
      </c>
      <c r="CG48" s="141">
        <f t="shared" si="43"/>
        <v>0</v>
      </c>
      <c r="CH48" s="141">
        <f t="shared" si="44"/>
        <v>0</v>
      </c>
      <c r="CI48" s="141">
        <f t="shared" si="45"/>
        <v>31111</v>
      </c>
    </row>
    <row r="49" spans="1:87" ht="12" customHeight="1">
      <c r="A49" s="142" t="s">
        <v>86</v>
      </c>
      <c r="B49" s="140" t="s">
        <v>367</v>
      </c>
      <c r="C49" s="142" t="s">
        <v>411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f t="shared" si="6"/>
        <v>18953</v>
      </c>
      <c r="M49" s="141">
        <f t="shared" si="7"/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f t="shared" si="8"/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f t="shared" si="9"/>
        <v>18953</v>
      </c>
      <c r="X49" s="141">
        <v>18953</v>
      </c>
      <c r="Y49" s="141">
        <v>0</v>
      </c>
      <c r="Z49" s="141">
        <v>0</v>
      </c>
      <c r="AA49" s="141">
        <v>0</v>
      </c>
      <c r="AB49" s="141">
        <v>45792</v>
      </c>
      <c r="AC49" s="141">
        <v>0</v>
      </c>
      <c r="AD49" s="141">
        <v>0</v>
      </c>
      <c r="AE49" s="141">
        <f t="shared" si="10"/>
        <v>18953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v>0</v>
      </c>
      <c r="AN49" s="141">
        <f t="shared" si="13"/>
        <v>0</v>
      </c>
      <c r="AO49" s="141">
        <f t="shared" si="14"/>
        <v>0</v>
      </c>
      <c r="AP49" s="141">
        <v>0</v>
      </c>
      <c r="AQ49" s="141">
        <v>0</v>
      </c>
      <c r="AR49" s="141">
        <v>0</v>
      </c>
      <c r="AS49" s="141">
        <v>0</v>
      </c>
      <c r="AT49" s="141">
        <f t="shared" si="15"/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f t="shared" si="16"/>
        <v>0</v>
      </c>
      <c r="AZ49" s="141">
        <v>0</v>
      </c>
      <c r="BA49" s="141">
        <v>0</v>
      </c>
      <c r="BB49" s="141">
        <v>0</v>
      </c>
      <c r="BC49" s="141">
        <v>0</v>
      </c>
      <c r="BD49" s="141">
        <v>18888</v>
      </c>
      <c r="BE49" s="141">
        <v>0</v>
      </c>
      <c r="BF49" s="141">
        <v>0</v>
      </c>
      <c r="BG49" s="141">
        <f t="shared" si="17"/>
        <v>0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18953</v>
      </c>
      <c r="BQ49" s="141">
        <f t="shared" si="27"/>
        <v>0</v>
      </c>
      <c r="BR49" s="141">
        <f t="shared" si="28"/>
        <v>0</v>
      </c>
      <c r="BS49" s="141">
        <f t="shared" si="29"/>
        <v>0</v>
      </c>
      <c r="BT49" s="141">
        <f t="shared" si="30"/>
        <v>0</v>
      </c>
      <c r="BU49" s="141">
        <f t="shared" si="31"/>
        <v>0</v>
      </c>
      <c r="BV49" s="141">
        <f t="shared" si="32"/>
        <v>0</v>
      </c>
      <c r="BW49" s="141">
        <f t="shared" si="33"/>
        <v>0</v>
      </c>
      <c r="BX49" s="141">
        <f t="shared" si="34"/>
        <v>0</v>
      </c>
      <c r="BY49" s="141">
        <f t="shared" si="35"/>
        <v>0</v>
      </c>
      <c r="BZ49" s="141">
        <f t="shared" si="36"/>
        <v>0</v>
      </c>
      <c r="CA49" s="141">
        <f t="shared" si="37"/>
        <v>18953</v>
      </c>
      <c r="CB49" s="141">
        <f t="shared" si="38"/>
        <v>18953</v>
      </c>
      <c r="CC49" s="141">
        <f t="shared" si="39"/>
        <v>0</v>
      </c>
      <c r="CD49" s="141">
        <f t="shared" si="40"/>
        <v>0</v>
      </c>
      <c r="CE49" s="141">
        <f t="shared" si="41"/>
        <v>0</v>
      </c>
      <c r="CF49" s="141">
        <f t="shared" si="42"/>
        <v>64680</v>
      </c>
      <c r="CG49" s="141">
        <f t="shared" si="43"/>
        <v>0</v>
      </c>
      <c r="CH49" s="141">
        <f t="shared" si="44"/>
        <v>0</v>
      </c>
      <c r="CI49" s="141">
        <f t="shared" si="45"/>
        <v>18953</v>
      </c>
    </row>
    <row r="50" spans="1:87" ht="12" customHeight="1">
      <c r="A50" s="142" t="s">
        <v>86</v>
      </c>
      <c r="B50" s="140" t="s">
        <v>368</v>
      </c>
      <c r="C50" s="142" t="s">
        <v>412</v>
      </c>
      <c r="D50" s="141">
        <f t="shared" si="4"/>
        <v>0</v>
      </c>
      <c r="E50" s="141">
        <f t="shared" si="5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f t="shared" si="6"/>
        <v>52362</v>
      </c>
      <c r="M50" s="141">
        <f t="shared" si="7"/>
        <v>14416</v>
      </c>
      <c r="N50" s="141">
        <v>14416</v>
      </c>
      <c r="O50" s="141">
        <v>0</v>
      </c>
      <c r="P50" s="141">
        <v>0</v>
      </c>
      <c r="Q50" s="141">
        <v>0</v>
      </c>
      <c r="R50" s="141">
        <f t="shared" si="8"/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f t="shared" si="9"/>
        <v>37946</v>
      </c>
      <c r="X50" s="141">
        <v>37658</v>
      </c>
      <c r="Y50" s="141">
        <v>0</v>
      </c>
      <c r="Z50" s="141">
        <v>288</v>
      </c>
      <c r="AA50" s="141">
        <v>0</v>
      </c>
      <c r="AB50" s="141">
        <v>107142</v>
      </c>
      <c r="AC50" s="141">
        <v>0</v>
      </c>
      <c r="AD50" s="141">
        <v>0</v>
      </c>
      <c r="AE50" s="141">
        <f t="shared" si="10"/>
        <v>52362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0</v>
      </c>
      <c r="AN50" s="141">
        <f t="shared" si="13"/>
        <v>0</v>
      </c>
      <c r="AO50" s="141">
        <f t="shared" si="14"/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f t="shared" si="15"/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f t="shared" si="16"/>
        <v>0</v>
      </c>
      <c r="AZ50" s="141">
        <v>0</v>
      </c>
      <c r="BA50" s="141">
        <v>0</v>
      </c>
      <c r="BB50" s="141">
        <v>0</v>
      </c>
      <c r="BC50" s="141">
        <v>0</v>
      </c>
      <c r="BD50" s="141">
        <v>35261</v>
      </c>
      <c r="BE50" s="141">
        <v>0</v>
      </c>
      <c r="BF50" s="141">
        <v>0</v>
      </c>
      <c r="BG50" s="141">
        <f t="shared" si="17"/>
        <v>0</v>
      </c>
      <c r="BH50" s="141">
        <f t="shared" si="18"/>
        <v>0</v>
      </c>
      <c r="BI50" s="141">
        <f t="shared" si="19"/>
        <v>0</v>
      </c>
      <c r="BJ50" s="141">
        <f t="shared" si="20"/>
        <v>0</v>
      </c>
      <c r="BK50" s="141">
        <f t="shared" si="21"/>
        <v>0</v>
      </c>
      <c r="BL50" s="141">
        <f t="shared" si="22"/>
        <v>0</v>
      </c>
      <c r="BM50" s="141">
        <f t="shared" si="23"/>
        <v>0</v>
      </c>
      <c r="BN50" s="141">
        <f t="shared" si="24"/>
        <v>0</v>
      </c>
      <c r="BO50" s="141">
        <f t="shared" si="25"/>
        <v>0</v>
      </c>
      <c r="BP50" s="141">
        <f t="shared" si="26"/>
        <v>52362</v>
      </c>
      <c r="BQ50" s="141">
        <f t="shared" si="27"/>
        <v>14416</v>
      </c>
      <c r="BR50" s="141">
        <f t="shared" si="28"/>
        <v>14416</v>
      </c>
      <c r="BS50" s="141">
        <f t="shared" si="29"/>
        <v>0</v>
      </c>
      <c r="BT50" s="141">
        <f t="shared" si="30"/>
        <v>0</v>
      </c>
      <c r="BU50" s="141">
        <f t="shared" si="31"/>
        <v>0</v>
      </c>
      <c r="BV50" s="141">
        <f t="shared" si="32"/>
        <v>0</v>
      </c>
      <c r="BW50" s="141">
        <f t="shared" si="33"/>
        <v>0</v>
      </c>
      <c r="BX50" s="141">
        <f t="shared" si="34"/>
        <v>0</v>
      </c>
      <c r="BY50" s="141">
        <f t="shared" si="35"/>
        <v>0</v>
      </c>
      <c r="BZ50" s="141">
        <f t="shared" si="36"/>
        <v>0</v>
      </c>
      <c r="CA50" s="141">
        <f t="shared" si="37"/>
        <v>37946</v>
      </c>
      <c r="CB50" s="141">
        <f t="shared" si="38"/>
        <v>37658</v>
      </c>
      <c r="CC50" s="141">
        <f t="shared" si="39"/>
        <v>0</v>
      </c>
      <c r="CD50" s="141">
        <f t="shared" si="40"/>
        <v>288</v>
      </c>
      <c r="CE50" s="141">
        <f t="shared" si="41"/>
        <v>0</v>
      </c>
      <c r="CF50" s="141">
        <f t="shared" si="42"/>
        <v>142403</v>
      </c>
      <c r="CG50" s="141">
        <f t="shared" si="43"/>
        <v>0</v>
      </c>
      <c r="CH50" s="141">
        <f t="shared" si="44"/>
        <v>0</v>
      </c>
      <c r="CI50" s="141">
        <f t="shared" si="45"/>
        <v>52362</v>
      </c>
    </row>
    <row r="51" spans="1:87" ht="12" customHeight="1">
      <c r="A51" s="142" t="s">
        <v>86</v>
      </c>
      <c r="B51" s="140" t="s">
        <v>369</v>
      </c>
      <c r="C51" s="142" t="s">
        <v>413</v>
      </c>
      <c r="D51" s="141">
        <f t="shared" si="4"/>
        <v>29300</v>
      </c>
      <c r="E51" s="141">
        <f t="shared" si="5"/>
        <v>29300</v>
      </c>
      <c r="F51" s="141">
        <v>0</v>
      </c>
      <c r="G51" s="141">
        <v>0</v>
      </c>
      <c r="H51" s="141">
        <v>0</v>
      </c>
      <c r="I51" s="141">
        <v>29300</v>
      </c>
      <c r="J51" s="141">
        <v>0</v>
      </c>
      <c r="K51" s="141">
        <v>0</v>
      </c>
      <c r="L51" s="141">
        <f t="shared" si="6"/>
        <v>65190</v>
      </c>
      <c r="M51" s="141">
        <f t="shared" si="7"/>
        <v>13276</v>
      </c>
      <c r="N51" s="141">
        <v>13276</v>
      </c>
      <c r="O51" s="141">
        <v>0</v>
      </c>
      <c r="P51" s="141">
        <v>0</v>
      </c>
      <c r="Q51" s="141">
        <v>0</v>
      </c>
      <c r="R51" s="141">
        <f t="shared" si="8"/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f t="shared" si="9"/>
        <v>51914</v>
      </c>
      <c r="X51" s="141">
        <v>51914</v>
      </c>
      <c r="Y51" s="141">
        <v>0</v>
      </c>
      <c r="Z51" s="141">
        <v>0</v>
      </c>
      <c r="AA51" s="141">
        <v>0</v>
      </c>
      <c r="AB51" s="141">
        <v>132647</v>
      </c>
      <c r="AC51" s="141">
        <v>0</v>
      </c>
      <c r="AD51" s="141">
        <v>0</v>
      </c>
      <c r="AE51" s="141">
        <f t="shared" si="10"/>
        <v>94490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453</v>
      </c>
      <c r="AN51" s="141">
        <f t="shared" si="13"/>
        <v>0</v>
      </c>
      <c r="AO51" s="141">
        <f t="shared" si="14"/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f t="shared" si="15"/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f t="shared" si="16"/>
        <v>0</v>
      </c>
      <c r="AZ51" s="141">
        <v>0</v>
      </c>
      <c r="BA51" s="141">
        <v>0</v>
      </c>
      <c r="BB51" s="141">
        <v>0</v>
      </c>
      <c r="BC51" s="141">
        <v>0</v>
      </c>
      <c r="BD51" s="141">
        <v>19243</v>
      </c>
      <c r="BE51" s="141">
        <v>0</v>
      </c>
      <c r="BF51" s="141">
        <v>0</v>
      </c>
      <c r="BG51" s="141">
        <f t="shared" si="17"/>
        <v>0</v>
      </c>
      <c r="BH51" s="141">
        <f t="shared" si="18"/>
        <v>29300</v>
      </c>
      <c r="BI51" s="141">
        <f t="shared" si="19"/>
        <v>29300</v>
      </c>
      <c r="BJ51" s="141">
        <f t="shared" si="20"/>
        <v>0</v>
      </c>
      <c r="BK51" s="141">
        <f t="shared" si="21"/>
        <v>0</v>
      </c>
      <c r="BL51" s="141">
        <f t="shared" si="22"/>
        <v>0</v>
      </c>
      <c r="BM51" s="141">
        <f t="shared" si="23"/>
        <v>29300</v>
      </c>
      <c r="BN51" s="141">
        <f t="shared" si="24"/>
        <v>0</v>
      </c>
      <c r="BO51" s="141">
        <f t="shared" si="25"/>
        <v>453</v>
      </c>
      <c r="BP51" s="141">
        <f t="shared" si="26"/>
        <v>65190</v>
      </c>
      <c r="BQ51" s="141">
        <f t="shared" si="27"/>
        <v>13276</v>
      </c>
      <c r="BR51" s="141">
        <f t="shared" si="28"/>
        <v>13276</v>
      </c>
      <c r="BS51" s="141">
        <f t="shared" si="29"/>
        <v>0</v>
      </c>
      <c r="BT51" s="141">
        <f t="shared" si="30"/>
        <v>0</v>
      </c>
      <c r="BU51" s="141">
        <f t="shared" si="31"/>
        <v>0</v>
      </c>
      <c r="BV51" s="141">
        <f t="shared" si="32"/>
        <v>0</v>
      </c>
      <c r="BW51" s="141">
        <f t="shared" si="33"/>
        <v>0</v>
      </c>
      <c r="BX51" s="141">
        <f t="shared" si="34"/>
        <v>0</v>
      </c>
      <c r="BY51" s="141">
        <f t="shared" si="35"/>
        <v>0</v>
      </c>
      <c r="BZ51" s="141">
        <f t="shared" si="36"/>
        <v>0</v>
      </c>
      <c r="CA51" s="141">
        <f t="shared" si="37"/>
        <v>51914</v>
      </c>
      <c r="CB51" s="141">
        <f t="shared" si="38"/>
        <v>51914</v>
      </c>
      <c r="CC51" s="141">
        <f t="shared" si="39"/>
        <v>0</v>
      </c>
      <c r="CD51" s="141">
        <f t="shared" si="40"/>
        <v>0</v>
      </c>
      <c r="CE51" s="141">
        <f t="shared" si="41"/>
        <v>0</v>
      </c>
      <c r="CF51" s="141">
        <f t="shared" si="42"/>
        <v>151890</v>
      </c>
      <c r="CG51" s="141">
        <f t="shared" si="43"/>
        <v>0</v>
      </c>
      <c r="CH51" s="141">
        <f t="shared" si="44"/>
        <v>0</v>
      </c>
      <c r="CI51" s="141">
        <f t="shared" si="45"/>
        <v>94490</v>
      </c>
    </row>
    <row r="52" spans="1:87" ht="12" customHeight="1">
      <c r="A52" s="142" t="s">
        <v>86</v>
      </c>
      <c r="B52" s="140" t="s">
        <v>416</v>
      </c>
      <c r="C52" s="142" t="s">
        <v>436</v>
      </c>
      <c r="D52" s="141">
        <f t="shared" si="4"/>
        <v>0</v>
      </c>
      <c r="E52" s="141">
        <f t="shared" si="5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/>
      <c r="L52" s="141">
        <f t="shared" si="6"/>
        <v>0</v>
      </c>
      <c r="M52" s="141">
        <f t="shared" si="7"/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f t="shared" si="8"/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f t="shared" si="9"/>
        <v>0</v>
      </c>
      <c r="X52" s="141">
        <v>0</v>
      </c>
      <c r="Y52" s="141">
        <v>0</v>
      </c>
      <c r="Z52" s="141">
        <v>0</v>
      </c>
      <c r="AA52" s="141">
        <v>0</v>
      </c>
      <c r="AB52" s="141"/>
      <c r="AC52" s="141">
        <v>0</v>
      </c>
      <c r="AD52" s="141">
        <v>0</v>
      </c>
      <c r="AE52" s="141">
        <f t="shared" si="10"/>
        <v>0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/>
      <c r="AN52" s="141">
        <f t="shared" si="13"/>
        <v>105070</v>
      </c>
      <c r="AO52" s="141">
        <f t="shared" si="14"/>
        <v>30771</v>
      </c>
      <c r="AP52" s="141">
        <v>30771</v>
      </c>
      <c r="AQ52" s="141">
        <v>0</v>
      </c>
      <c r="AR52" s="141">
        <v>0</v>
      </c>
      <c r="AS52" s="141">
        <v>0</v>
      </c>
      <c r="AT52" s="141">
        <f t="shared" si="15"/>
        <v>44227</v>
      </c>
      <c r="AU52" s="141">
        <v>0</v>
      </c>
      <c r="AV52" s="141">
        <v>43669</v>
      </c>
      <c r="AW52" s="141">
        <v>558</v>
      </c>
      <c r="AX52" s="141">
        <v>0</v>
      </c>
      <c r="AY52" s="141">
        <f t="shared" si="16"/>
        <v>27552</v>
      </c>
      <c r="AZ52" s="141">
        <v>0</v>
      </c>
      <c r="BA52" s="141">
        <v>24011</v>
      </c>
      <c r="BB52" s="141">
        <v>831</v>
      </c>
      <c r="BC52" s="141">
        <v>2710</v>
      </c>
      <c r="BD52" s="141"/>
      <c r="BE52" s="141">
        <v>2520</v>
      </c>
      <c r="BF52" s="141">
        <v>18063</v>
      </c>
      <c r="BG52" s="141">
        <f t="shared" si="17"/>
        <v>123133</v>
      </c>
      <c r="BH52" s="141">
        <f t="shared" si="18"/>
        <v>0</v>
      </c>
      <c r="BI52" s="141">
        <f t="shared" si="19"/>
        <v>0</v>
      </c>
      <c r="BJ52" s="141">
        <f t="shared" si="20"/>
        <v>0</v>
      </c>
      <c r="BK52" s="141">
        <f t="shared" si="21"/>
        <v>0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105070</v>
      </c>
      <c r="BQ52" s="141">
        <f t="shared" si="27"/>
        <v>30771</v>
      </c>
      <c r="BR52" s="141">
        <f t="shared" si="28"/>
        <v>30771</v>
      </c>
      <c r="BS52" s="141">
        <f t="shared" si="29"/>
        <v>0</v>
      </c>
      <c r="BT52" s="141">
        <f t="shared" si="30"/>
        <v>0</v>
      </c>
      <c r="BU52" s="141">
        <f t="shared" si="31"/>
        <v>0</v>
      </c>
      <c r="BV52" s="141">
        <f t="shared" si="32"/>
        <v>44227</v>
      </c>
      <c r="BW52" s="141">
        <f t="shared" si="33"/>
        <v>0</v>
      </c>
      <c r="BX52" s="141">
        <f t="shared" si="34"/>
        <v>43669</v>
      </c>
      <c r="BY52" s="141">
        <f t="shared" si="35"/>
        <v>558</v>
      </c>
      <c r="BZ52" s="141">
        <f t="shared" si="36"/>
        <v>0</v>
      </c>
      <c r="CA52" s="141">
        <f t="shared" si="37"/>
        <v>27552</v>
      </c>
      <c r="CB52" s="141">
        <f t="shared" si="38"/>
        <v>0</v>
      </c>
      <c r="CC52" s="141">
        <f t="shared" si="39"/>
        <v>24011</v>
      </c>
      <c r="CD52" s="141">
        <f t="shared" si="40"/>
        <v>831</v>
      </c>
      <c r="CE52" s="141">
        <f t="shared" si="41"/>
        <v>2710</v>
      </c>
      <c r="CF52" s="141">
        <f t="shared" si="42"/>
        <v>0</v>
      </c>
      <c r="CG52" s="141">
        <f t="shared" si="43"/>
        <v>2520</v>
      </c>
      <c r="CH52" s="141">
        <f t="shared" si="44"/>
        <v>18063</v>
      </c>
      <c r="CI52" s="141">
        <f t="shared" si="45"/>
        <v>123133</v>
      </c>
    </row>
    <row r="53" spans="1:87" ht="12" customHeight="1">
      <c r="A53" s="142" t="s">
        <v>86</v>
      </c>
      <c r="B53" s="140" t="s">
        <v>417</v>
      </c>
      <c r="C53" s="142" t="s">
        <v>437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/>
      <c r="L53" s="141">
        <f t="shared" si="6"/>
        <v>842996</v>
      </c>
      <c r="M53" s="141">
        <f t="shared" si="7"/>
        <v>102058</v>
      </c>
      <c r="N53" s="141">
        <v>31376</v>
      </c>
      <c r="O53" s="141">
        <v>0</v>
      </c>
      <c r="P53" s="141">
        <v>70682</v>
      </c>
      <c r="Q53" s="141">
        <v>0</v>
      </c>
      <c r="R53" s="141">
        <f t="shared" si="8"/>
        <v>286259</v>
      </c>
      <c r="S53" s="141">
        <v>4134</v>
      </c>
      <c r="T53" s="141">
        <v>281826</v>
      </c>
      <c r="U53" s="141">
        <v>299</v>
      </c>
      <c r="V53" s="141">
        <v>4131</v>
      </c>
      <c r="W53" s="141">
        <f t="shared" si="9"/>
        <v>450548</v>
      </c>
      <c r="X53" s="141">
        <v>89226</v>
      </c>
      <c r="Y53" s="141">
        <v>212655</v>
      </c>
      <c r="Z53" s="141">
        <v>141670</v>
      </c>
      <c r="AA53" s="141">
        <v>6997</v>
      </c>
      <c r="AB53" s="141"/>
      <c r="AC53" s="141">
        <v>0</v>
      </c>
      <c r="AD53" s="141">
        <v>0</v>
      </c>
      <c r="AE53" s="141">
        <f t="shared" si="10"/>
        <v>842996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/>
      <c r="AN53" s="141">
        <f t="shared" si="13"/>
        <v>259899</v>
      </c>
      <c r="AO53" s="141">
        <f t="shared" si="14"/>
        <v>69926</v>
      </c>
      <c r="AP53" s="141">
        <v>53101</v>
      </c>
      <c r="AQ53" s="141">
        <v>0</v>
      </c>
      <c r="AR53" s="141">
        <v>16825</v>
      </c>
      <c r="AS53" s="141">
        <v>0</v>
      </c>
      <c r="AT53" s="141">
        <f t="shared" si="15"/>
        <v>128492</v>
      </c>
      <c r="AU53" s="141">
        <v>0</v>
      </c>
      <c r="AV53" s="141">
        <v>128492</v>
      </c>
      <c r="AW53" s="141">
        <v>0</v>
      </c>
      <c r="AX53" s="141">
        <v>0</v>
      </c>
      <c r="AY53" s="141">
        <f t="shared" si="16"/>
        <v>61481</v>
      </c>
      <c r="AZ53" s="141">
        <v>0</v>
      </c>
      <c r="BA53" s="141">
        <v>60316</v>
      </c>
      <c r="BB53" s="141">
        <v>1165</v>
      </c>
      <c r="BC53" s="141">
        <v>0</v>
      </c>
      <c r="BD53" s="141"/>
      <c r="BE53" s="141">
        <v>0</v>
      </c>
      <c r="BF53" s="141">
        <v>0</v>
      </c>
      <c r="BG53" s="141">
        <f t="shared" si="17"/>
        <v>259899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1102895</v>
      </c>
      <c r="BQ53" s="141">
        <f t="shared" si="27"/>
        <v>171984</v>
      </c>
      <c r="BR53" s="141">
        <f t="shared" si="28"/>
        <v>84477</v>
      </c>
      <c r="BS53" s="141">
        <f t="shared" si="29"/>
        <v>0</v>
      </c>
      <c r="BT53" s="141">
        <f t="shared" si="30"/>
        <v>87507</v>
      </c>
      <c r="BU53" s="141">
        <f t="shared" si="31"/>
        <v>0</v>
      </c>
      <c r="BV53" s="141">
        <f t="shared" si="32"/>
        <v>414751</v>
      </c>
      <c r="BW53" s="141">
        <f t="shared" si="33"/>
        <v>4134</v>
      </c>
      <c r="BX53" s="141">
        <f t="shared" si="34"/>
        <v>410318</v>
      </c>
      <c r="BY53" s="141">
        <f t="shared" si="35"/>
        <v>299</v>
      </c>
      <c r="BZ53" s="141">
        <f t="shared" si="36"/>
        <v>4131</v>
      </c>
      <c r="CA53" s="141">
        <f t="shared" si="37"/>
        <v>512029</v>
      </c>
      <c r="CB53" s="141">
        <f t="shared" si="38"/>
        <v>89226</v>
      </c>
      <c r="CC53" s="141">
        <f t="shared" si="39"/>
        <v>272971</v>
      </c>
      <c r="CD53" s="141">
        <f t="shared" si="40"/>
        <v>142835</v>
      </c>
      <c r="CE53" s="141">
        <f t="shared" si="41"/>
        <v>6997</v>
      </c>
      <c r="CF53" s="141">
        <f t="shared" si="42"/>
        <v>0</v>
      </c>
      <c r="CG53" s="141">
        <f t="shared" si="43"/>
        <v>0</v>
      </c>
      <c r="CH53" s="141">
        <f t="shared" si="44"/>
        <v>0</v>
      </c>
      <c r="CI53" s="141">
        <f t="shared" si="45"/>
        <v>1102895</v>
      </c>
    </row>
    <row r="54" spans="1:87" ht="12" customHeight="1">
      <c r="A54" s="142" t="s">
        <v>86</v>
      </c>
      <c r="B54" s="140" t="s">
        <v>418</v>
      </c>
      <c r="C54" s="142" t="s">
        <v>438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/>
      <c r="L54" s="141">
        <f t="shared" si="6"/>
        <v>0</v>
      </c>
      <c r="M54" s="141">
        <f t="shared" si="7"/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f t="shared" si="8"/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f t="shared" si="9"/>
        <v>0</v>
      </c>
      <c r="X54" s="141">
        <v>0</v>
      </c>
      <c r="Y54" s="141">
        <v>0</v>
      </c>
      <c r="Z54" s="141">
        <v>0</v>
      </c>
      <c r="AA54" s="141">
        <v>0</v>
      </c>
      <c r="AB54" s="141"/>
      <c r="AC54" s="141">
        <v>0</v>
      </c>
      <c r="AD54" s="141">
        <v>0</v>
      </c>
      <c r="AE54" s="141">
        <f t="shared" si="10"/>
        <v>0</v>
      </c>
      <c r="AF54" s="141">
        <f t="shared" si="11"/>
        <v>15725</v>
      </c>
      <c r="AG54" s="141">
        <f t="shared" si="12"/>
        <v>15725</v>
      </c>
      <c r="AH54" s="141">
        <v>0</v>
      </c>
      <c r="AI54" s="141">
        <v>15725</v>
      </c>
      <c r="AJ54" s="141">
        <v>0</v>
      </c>
      <c r="AK54" s="141">
        <v>0</v>
      </c>
      <c r="AL54" s="141">
        <v>0</v>
      </c>
      <c r="AM54" s="141"/>
      <c r="AN54" s="141">
        <f t="shared" si="13"/>
        <v>331029</v>
      </c>
      <c r="AO54" s="141">
        <f t="shared" si="14"/>
        <v>141025</v>
      </c>
      <c r="AP54" s="141">
        <v>107884</v>
      </c>
      <c r="AQ54" s="141">
        <v>0</v>
      </c>
      <c r="AR54" s="141">
        <v>33141</v>
      </c>
      <c r="AS54" s="141">
        <v>0</v>
      </c>
      <c r="AT54" s="141">
        <f t="shared" si="15"/>
        <v>188165</v>
      </c>
      <c r="AU54" s="141">
        <v>744</v>
      </c>
      <c r="AV54" s="141">
        <v>187421</v>
      </c>
      <c r="AW54" s="141">
        <v>0</v>
      </c>
      <c r="AX54" s="141">
        <v>0</v>
      </c>
      <c r="AY54" s="141">
        <f t="shared" si="16"/>
        <v>1839</v>
      </c>
      <c r="AZ54" s="141">
        <v>0</v>
      </c>
      <c r="BA54" s="141">
        <v>0</v>
      </c>
      <c r="BB54" s="141">
        <v>0</v>
      </c>
      <c r="BC54" s="141">
        <v>1839</v>
      </c>
      <c r="BD54" s="141"/>
      <c r="BE54" s="141">
        <v>0</v>
      </c>
      <c r="BF54" s="141">
        <v>26317</v>
      </c>
      <c r="BG54" s="141">
        <f t="shared" si="17"/>
        <v>373071</v>
      </c>
      <c r="BH54" s="141">
        <f t="shared" si="18"/>
        <v>15725</v>
      </c>
      <c r="BI54" s="141">
        <f t="shared" si="19"/>
        <v>15725</v>
      </c>
      <c r="BJ54" s="141">
        <f t="shared" si="20"/>
        <v>0</v>
      </c>
      <c r="BK54" s="141">
        <f t="shared" si="21"/>
        <v>15725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0</v>
      </c>
      <c r="BP54" s="141">
        <f t="shared" si="26"/>
        <v>331029</v>
      </c>
      <c r="BQ54" s="141">
        <f t="shared" si="27"/>
        <v>141025</v>
      </c>
      <c r="BR54" s="141">
        <f t="shared" si="28"/>
        <v>107884</v>
      </c>
      <c r="BS54" s="141">
        <f t="shared" si="29"/>
        <v>0</v>
      </c>
      <c r="BT54" s="141">
        <f t="shared" si="30"/>
        <v>33141</v>
      </c>
      <c r="BU54" s="141">
        <f t="shared" si="31"/>
        <v>0</v>
      </c>
      <c r="BV54" s="141">
        <f t="shared" si="32"/>
        <v>188165</v>
      </c>
      <c r="BW54" s="141">
        <f t="shared" si="33"/>
        <v>744</v>
      </c>
      <c r="BX54" s="141">
        <f t="shared" si="34"/>
        <v>187421</v>
      </c>
      <c r="BY54" s="141">
        <f t="shared" si="35"/>
        <v>0</v>
      </c>
      <c r="BZ54" s="141">
        <f t="shared" si="36"/>
        <v>0</v>
      </c>
      <c r="CA54" s="141">
        <f t="shared" si="37"/>
        <v>1839</v>
      </c>
      <c r="CB54" s="141">
        <f t="shared" si="38"/>
        <v>0</v>
      </c>
      <c r="CC54" s="141">
        <f t="shared" si="39"/>
        <v>0</v>
      </c>
      <c r="CD54" s="141">
        <f t="shared" si="40"/>
        <v>0</v>
      </c>
      <c r="CE54" s="141">
        <f t="shared" si="41"/>
        <v>1839</v>
      </c>
      <c r="CF54" s="141">
        <f t="shared" si="42"/>
        <v>0</v>
      </c>
      <c r="CG54" s="141">
        <f t="shared" si="43"/>
        <v>0</v>
      </c>
      <c r="CH54" s="141">
        <f t="shared" si="44"/>
        <v>26317</v>
      </c>
      <c r="CI54" s="141">
        <f t="shared" si="45"/>
        <v>373071</v>
      </c>
    </row>
    <row r="55" spans="1:87" ht="12" customHeight="1">
      <c r="A55" s="142" t="s">
        <v>86</v>
      </c>
      <c r="B55" s="140" t="s">
        <v>419</v>
      </c>
      <c r="C55" s="142" t="s">
        <v>439</v>
      </c>
      <c r="D55" s="141">
        <f t="shared" si="4"/>
        <v>75758</v>
      </c>
      <c r="E55" s="141">
        <f t="shared" si="5"/>
        <v>75758</v>
      </c>
      <c r="F55" s="141">
        <v>0</v>
      </c>
      <c r="G55" s="141">
        <v>75758</v>
      </c>
      <c r="H55" s="141">
        <v>0</v>
      </c>
      <c r="I55" s="141">
        <v>0</v>
      </c>
      <c r="J55" s="141">
        <v>0</v>
      </c>
      <c r="K55" s="141"/>
      <c r="L55" s="141">
        <f t="shared" si="6"/>
        <v>933020</v>
      </c>
      <c r="M55" s="141">
        <f t="shared" si="7"/>
        <v>159980</v>
      </c>
      <c r="N55" s="141">
        <v>159980</v>
      </c>
      <c r="O55" s="141">
        <v>0</v>
      </c>
      <c r="P55" s="141">
        <v>0</v>
      </c>
      <c r="Q55" s="141">
        <v>0</v>
      </c>
      <c r="R55" s="141">
        <f t="shared" si="8"/>
        <v>255325</v>
      </c>
      <c r="S55" s="141">
        <v>0</v>
      </c>
      <c r="T55" s="141">
        <v>252394</v>
      </c>
      <c r="U55" s="141">
        <v>2931</v>
      </c>
      <c r="V55" s="141">
        <v>0</v>
      </c>
      <c r="W55" s="141">
        <f t="shared" si="9"/>
        <v>517715</v>
      </c>
      <c r="X55" s="141">
        <v>0</v>
      </c>
      <c r="Y55" s="141">
        <v>280350</v>
      </c>
      <c r="Z55" s="141">
        <v>0</v>
      </c>
      <c r="AA55" s="141">
        <v>237365</v>
      </c>
      <c r="AB55" s="141"/>
      <c r="AC55" s="141">
        <v>0</v>
      </c>
      <c r="AD55" s="141">
        <v>22842</v>
      </c>
      <c r="AE55" s="141">
        <f t="shared" si="10"/>
        <v>1031620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/>
      <c r="AN55" s="141">
        <f t="shared" si="13"/>
        <v>0</v>
      </c>
      <c r="AO55" s="141">
        <f t="shared" si="14"/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f t="shared" si="15"/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f t="shared" si="16"/>
        <v>0</v>
      </c>
      <c r="AZ55" s="141">
        <v>0</v>
      </c>
      <c r="BA55" s="141">
        <v>0</v>
      </c>
      <c r="BB55" s="141">
        <v>0</v>
      </c>
      <c r="BC55" s="141">
        <v>0</v>
      </c>
      <c r="BD55" s="141"/>
      <c r="BE55" s="141">
        <v>0</v>
      </c>
      <c r="BF55" s="141">
        <v>0</v>
      </c>
      <c r="BG55" s="141">
        <f t="shared" si="17"/>
        <v>0</v>
      </c>
      <c r="BH55" s="141">
        <f t="shared" si="18"/>
        <v>75758</v>
      </c>
      <c r="BI55" s="141">
        <f t="shared" si="19"/>
        <v>75758</v>
      </c>
      <c r="BJ55" s="141">
        <f t="shared" si="20"/>
        <v>0</v>
      </c>
      <c r="BK55" s="141">
        <f t="shared" si="21"/>
        <v>75758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0</v>
      </c>
      <c r="BP55" s="141">
        <f t="shared" si="26"/>
        <v>933020</v>
      </c>
      <c r="BQ55" s="141">
        <f t="shared" si="27"/>
        <v>159980</v>
      </c>
      <c r="BR55" s="141">
        <f t="shared" si="28"/>
        <v>159980</v>
      </c>
      <c r="BS55" s="141">
        <f t="shared" si="29"/>
        <v>0</v>
      </c>
      <c r="BT55" s="141">
        <f t="shared" si="30"/>
        <v>0</v>
      </c>
      <c r="BU55" s="141">
        <f t="shared" si="31"/>
        <v>0</v>
      </c>
      <c r="BV55" s="141">
        <f t="shared" si="32"/>
        <v>255325</v>
      </c>
      <c r="BW55" s="141">
        <f t="shared" si="33"/>
        <v>0</v>
      </c>
      <c r="BX55" s="141">
        <f t="shared" si="34"/>
        <v>252394</v>
      </c>
      <c r="BY55" s="141">
        <f t="shared" si="35"/>
        <v>2931</v>
      </c>
      <c r="BZ55" s="141">
        <f t="shared" si="36"/>
        <v>0</v>
      </c>
      <c r="CA55" s="141">
        <f t="shared" si="37"/>
        <v>517715</v>
      </c>
      <c r="CB55" s="141">
        <f t="shared" si="38"/>
        <v>0</v>
      </c>
      <c r="CC55" s="141">
        <f t="shared" si="39"/>
        <v>280350</v>
      </c>
      <c r="CD55" s="141">
        <f t="shared" si="40"/>
        <v>0</v>
      </c>
      <c r="CE55" s="141">
        <f t="shared" si="41"/>
        <v>237365</v>
      </c>
      <c r="CF55" s="141">
        <f t="shared" si="42"/>
        <v>0</v>
      </c>
      <c r="CG55" s="141">
        <f t="shared" si="43"/>
        <v>0</v>
      </c>
      <c r="CH55" s="141">
        <f t="shared" si="44"/>
        <v>22842</v>
      </c>
      <c r="CI55" s="141">
        <f t="shared" si="45"/>
        <v>1031620</v>
      </c>
    </row>
    <row r="56" spans="1:87" ht="12" customHeight="1">
      <c r="A56" s="142" t="s">
        <v>86</v>
      </c>
      <c r="B56" s="140" t="s">
        <v>420</v>
      </c>
      <c r="C56" s="142" t="s">
        <v>440</v>
      </c>
      <c r="D56" s="141">
        <f t="shared" si="4"/>
        <v>0</v>
      </c>
      <c r="E56" s="141">
        <f t="shared" si="5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/>
      <c r="L56" s="141">
        <f t="shared" si="6"/>
        <v>0</v>
      </c>
      <c r="M56" s="141">
        <f t="shared" si="7"/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f t="shared" si="8"/>
        <v>0</v>
      </c>
      <c r="S56" s="141">
        <v>0</v>
      </c>
      <c r="T56" s="141">
        <v>0</v>
      </c>
      <c r="U56" s="141">
        <v>0</v>
      </c>
      <c r="V56" s="141">
        <v>0</v>
      </c>
      <c r="W56" s="141">
        <f t="shared" si="9"/>
        <v>0</v>
      </c>
      <c r="X56" s="141">
        <v>0</v>
      </c>
      <c r="Y56" s="141">
        <v>0</v>
      </c>
      <c r="Z56" s="141">
        <v>0</v>
      </c>
      <c r="AA56" s="141">
        <v>0</v>
      </c>
      <c r="AB56" s="141"/>
      <c r="AC56" s="141">
        <v>0</v>
      </c>
      <c r="AD56" s="141">
        <v>0</v>
      </c>
      <c r="AE56" s="141">
        <f t="shared" si="10"/>
        <v>0</v>
      </c>
      <c r="AF56" s="141">
        <f t="shared" si="11"/>
        <v>5692</v>
      </c>
      <c r="AG56" s="141">
        <f t="shared" si="12"/>
        <v>5692</v>
      </c>
      <c r="AH56" s="141">
        <v>0</v>
      </c>
      <c r="AI56" s="141">
        <v>1958</v>
      </c>
      <c r="AJ56" s="141">
        <v>0</v>
      </c>
      <c r="AK56" s="141">
        <v>3734</v>
      </c>
      <c r="AL56" s="141">
        <v>0</v>
      </c>
      <c r="AM56" s="141"/>
      <c r="AN56" s="141">
        <f t="shared" si="13"/>
        <v>244767</v>
      </c>
      <c r="AO56" s="141">
        <f t="shared" si="14"/>
        <v>208087</v>
      </c>
      <c r="AP56" s="141">
        <v>208087</v>
      </c>
      <c r="AQ56" s="141">
        <v>0</v>
      </c>
      <c r="AR56" s="141">
        <v>0</v>
      </c>
      <c r="AS56" s="141">
        <v>0</v>
      </c>
      <c r="AT56" s="141">
        <f t="shared" si="15"/>
        <v>11617</v>
      </c>
      <c r="AU56" s="141">
        <v>0</v>
      </c>
      <c r="AV56" s="141">
        <v>11617</v>
      </c>
      <c r="AW56" s="141">
        <v>0</v>
      </c>
      <c r="AX56" s="141">
        <v>0</v>
      </c>
      <c r="AY56" s="141">
        <f t="shared" si="16"/>
        <v>25063</v>
      </c>
      <c r="AZ56" s="141">
        <v>0</v>
      </c>
      <c r="BA56" s="141">
        <v>25063</v>
      </c>
      <c r="BB56" s="141">
        <v>0</v>
      </c>
      <c r="BC56" s="141">
        <v>0</v>
      </c>
      <c r="BD56" s="141"/>
      <c r="BE56" s="141">
        <v>0</v>
      </c>
      <c r="BF56" s="141">
        <v>380739</v>
      </c>
      <c r="BG56" s="141">
        <f t="shared" si="17"/>
        <v>631198</v>
      </c>
      <c r="BH56" s="141">
        <f t="shared" si="18"/>
        <v>5692</v>
      </c>
      <c r="BI56" s="141">
        <f t="shared" si="19"/>
        <v>5692</v>
      </c>
      <c r="BJ56" s="141">
        <f t="shared" si="20"/>
        <v>0</v>
      </c>
      <c r="BK56" s="141">
        <f t="shared" si="21"/>
        <v>1958</v>
      </c>
      <c r="BL56" s="141">
        <f t="shared" si="22"/>
        <v>0</v>
      </c>
      <c r="BM56" s="141">
        <f t="shared" si="23"/>
        <v>3734</v>
      </c>
      <c r="BN56" s="141">
        <f t="shared" si="24"/>
        <v>0</v>
      </c>
      <c r="BO56" s="141">
        <f t="shared" si="25"/>
        <v>0</v>
      </c>
      <c r="BP56" s="141">
        <f t="shared" si="26"/>
        <v>244767</v>
      </c>
      <c r="BQ56" s="141">
        <f t="shared" si="27"/>
        <v>208087</v>
      </c>
      <c r="BR56" s="141">
        <f t="shared" si="28"/>
        <v>208087</v>
      </c>
      <c r="BS56" s="141">
        <f t="shared" si="29"/>
        <v>0</v>
      </c>
      <c r="BT56" s="141">
        <f t="shared" si="30"/>
        <v>0</v>
      </c>
      <c r="BU56" s="141">
        <f t="shared" si="31"/>
        <v>0</v>
      </c>
      <c r="BV56" s="141">
        <f t="shared" si="32"/>
        <v>11617</v>
      </c>
      <c r="BW56" s="141">
        <f t="shared" si="33"/>
        <v>0</v>
      </c>
      <c r="BX56" s="141">
        <f t="shared" si="34"/>
        <v>11617</v>
      </c>
      <c r="BY56" s="141">
        <f t="shared" si="35"/>
        <v>0</v>
      </c>
      <c r="BZ56" s="141">
        <f t="shared" si="36"/>
        <v>0</v>
      </c>
      <c r="CA56" s="141">
        <f t="shared" si="37"/>
        <v>25063</v>
      </c>
      <c r="CB56" s="141">
        <f t="shared" si="38"/>
        <v>0</v>
      </c>
      <c r="CC56" s="141">
        <f t="shared" si="39"/>
        <v>25063</v>
      </c>
      <c r="CD56" s="141">
        <f t="shared" si="40"/>
        <v>0</v>
      </c>
      <c r="CE56" s="141">
        <f t="shared" si="41"/>
        <v>0</v>
      </c>
      <c r="CF56" s="141">
        <f t="shared" si="42"/>
        <v>0</v>
      </c>
      <c r="CG56" s="141">
        <f t="shared" si="43"/>
        <v>0</v>
      </c>
      <c r="CH56" s="141">
        <f t="shared" si="44"/>
        <v>380739</v>
      </c>
      <c r="CI56" s="141">
        <f t="shared" si="45"/>
        <v>631198</v>
      </c>
    </row>
    <row r="57" spans="1:87" ht="12" customHeight="1">
      <c r="A57" s="142" t="s">
        <v>86</v>
      </c>
      <c r="B57" s="140" t="s">
        <v>421</v>
      </c>
      <c r="C57" s="142" t="s">
        <v>441</v>
      </c>
      <c r="D57" s="141">
        <f t="shared" si="4"/>
        <v>0</v>
      </c>
      <c r="E57" s="141">
        <f t="shared" si="5"/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/>
      <c r="L57" s="141">
        <f t="shared" si="6"/>
        <v>788953</v>
      </c>
      <c r="M57" s="141">
        <f t="shared" si="7"/>
        <v>312370</v>
      </c>
      <c r="N57" s="141">
        <v>252135</v>
      </c>
      <c r="O57" s="141">
        <v>0</v>
      </c>
      <c r="P57" s="141">
        <v>60235</v>
      </c>
      <c r="Q57" s="141">
        <v>0</v>
      </c>
      <c r="R57" s="141">
        <f t="shared" si="8"/>
        <v>235684</v>
      </c>
      <c r="S57" s="141">
        <v>0</v>
      </c>
      <c r="T57" s="141">
        <v>209451</v>
      </c>
      <c r="U57" s="141">
        <v>26233</v>
      </c>
      <c r="V57" s="141">
        <v>0</v>
      </c>
      <c r="W57" s="141">
        <f t="shared" si="9"/>
        <v>240899</v>
      </c>
      <c r="X57" s="141">
        <v>0</v>
      </c>
      <c r="Y57" s="141">
        <v>237316</v>
      </c>
      <c r="Z57" s="141">
        <v>3583</v>
      </c>
      <c r="AA57" s="141">
        <v>0</v>
      </c>
      <c r="AB57" s="141"/>
      <c r="AC57" s="141">
        <v>0</v>
      </c>
      <c r="AD57" s="141">
        <v>571998</v>
      </c>
      <c r="AE57" s="141">
        <f t="shared" si="10"/>
        <v>1360951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/>
      <c r="AN57" s="141">
        <f t="shared" si="13"/>
        <v>191173</v>
      </c>
      <c r="AO57" s="141">
        <f t="shared" si="14"/>
        <v>79835</v>
      </c>
      <c r="AP57" s="141">
        <v>61258</v>
      </c>
      <c r="AQ57" s="141">
        <v>0</v>
      </c>
      <c r="AR57" s="141">
        <v>18577</v>
      </c>
      <c r="AS57" s="141">
        <v>0</v>
      </c>
      <c r="AT57" s="141">
        <f t="shared" si="15"/>
        <v>98146</v>
      </c>
      <c r="AU57" s="141">
        <v>0</v>
      </c>
      <c r="AV57" s="141">
        <v>98146</v>
      </c>
      <c r="AW57" s="141">
        <v>0</v>
      </c>
      <c r="AX57" s="141">
        <v>0</v>
      </c>
      <c r="AY57" s="141">
        <f t="shared" si="16"/>
        <v>13192</v>
      </c>
      <c r="AZ57" s="141">
        <v>0</v>
      </c>
      <c r="BA57" s="141">
        <v>13192</v>
      </c>
      <c r="BB57" s="141">
        <v>0</v>
      </c>
      <c r="BC57" s="141">
        <v>0</v>
      </c>
      <c r="BD57" s="141"/>
      <c r="BE57" s="141">
        <v>0</v>
      </c>
      <c r="BF57" s="141">
        <v>45739</v>
      </c>
      <c r="BG57" s="141">
        <f t="shared" si="17"/>
        <v>236912</v>
      </c>
      <c r="BH57" s="141">
        <f t="shared" si="18"/>
        <v>0</v>
      </c>
      <c r="BI57" s="141">
        <f t="shared" si="19"/>
        <v>0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0</v>
      </c>
      <c r="BN57" s="141">
        <f t="shared" si="24"/>
        <v>0</v>
      </c>
      <c r="BO57" s="141">
        <f t="shared" si="25"/>
        <v>0</v>
      </c>
      <c r="BP57" s="141">
        <f t="shared" si="26"/>
        <v>980126</v>
      </c>
      <c r="BQ57" s="141">
        <f t="shared" si="27"/>
        <v>392205</v>
      </c>
      <c r="BR57" s="141">
        <f t="shared" si="28"/>
        <v>313393</v>
      </c>
      <c r="BS57" s="141">
        <f t="shared" si="29"/>
        <v>0</v>
      </c>
      <c r="BT57" s="141">
        <f t="shared" si="30"/>
        <v>78812</v>
      </c>
      <c r="BU57" s="141">
        <f t="shared" si="31"/>
        <v>0</v>
      </c>
      <c r="BV57" s="141">
        <f t="shared" si="32"/>
        <v>333830</v>
      </c>
      <c r="BW57" s="141">
        <f t="shared" si="33"/>
        <v>0</v>
      </c>
      <c r="BX57" s="141">
        <f t="shared" si="34"/>
        <v>307597</v>
      </c>
      <c r="BY57" s="141">
        <f t="shared" si="35"/>
        <v>26233</v>
      </c>
      <c r="BZ57" s="141">
        <f t="shared" si="36"/>
        <v>0</v>
      </c>
      <c r="CA57" s="141">
        <f t="shared" si="37"/>
        <v>254091</v>
      </c>
      <c r="CB57" s="141">
        <f t="shared" si="38"/>
        <v>0</v>
      </c>
      <c r="CC57" s="141">
        <f t="shared" si="39"/>
        <v>250508</v>
      </c>
      <c r="CD57" s="141">
        <f t="shared" si="40"/>
        <v>3583</v>
      </c>
      <c r="CE57" s="141">
        <f t="shared" si="41"/>
        <v>0</v>
      </c>
      <c r="CF57" s="141">
        <f t="shared" si="42"/>
        <v>0</v>
      </c>
      <c r="CG57" s="141">
        <f t="shared" si="43"/>
        <v>0</v>
      </c>
      <c r="CH57" s="141">
        <f t="shared" si="44"/>
        <v>617737</v>
      </c>
      <c r="CI57" s="141">
        <f t="shared" si="45"/>
        <v>1597863</v>
      </c>
    </row>
    <row r="58" spans="1:87" ht="12" customHeight="1">
      <c r="A58" s="142" t="s">
        <v>86</v>
      </c>
      <c r="B58" s="140" t="s">
        <v>422</v>
      </c>
      <c r="C58" s="142" t="s">
        <v>442</v>
      </c>
      <c r="D58" s="141">
        <f t="shared" si="4"/>
        <v>0</v>
      </c>
      <c r="E58" s="141">
        <f t="shared" si="5"/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/>
      <c r="L58" s="141">
        <f t="shared" si="6"/>
        <v>0</v>
      </c>
      <c r="M58" s="141">
        <f t="shared" si="7"/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f t="shared" si="8"/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f t="shared" si="9"/>
        <v>0</v>
      </c>
      <c r="X58" s="141">
        <v>0</v>
      </c>
      <c r="Y58" s="141">
        <v>0</v>
      </c>
      <c r="Z58" s="141">
        <v>0</v>
      </c>
      <c r="AA58" s="141">
        <v>0</v>
      </c>
      <c r="AB58" s="141"/>
      <c r="AC58" s="141">
        <v>0</v>
      </c>
      <c r="AD58" s="141">
        <v>0</v>
      </c>
      <c r="AE58" s="141">
        <f t="shared" si="10"/>
        <v>0</v>
      </c>
      <c r="AF58" s="141">
        <f t="shared" si="11"/>
        <v>0</v>
      </c>
      <c r="AG58" s="141">
        <f t="shared" si="12"/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/>
      <c r="AN58" s="141">
        <f t="shared" si="13"/>
        <v>220846</v>
      </c>
      <c r="AO58" s="141">
        <f t="shared" si="14"/>
        <v>83191</v>
      </c>
      <c r="AP58" s="141">
        <v>47524</v>
      </c>
      <c r="AQ58" s="141">
        <v>0</v>
      </c>
      <c r="AR58" s="141">
        <v>35667</v>
      </c>
      <c r="AS58" s="141">
        <v>0</v>
      </c>
      <c r="AT58" s="141">
        <f t="shared" si="15"/>
        <v>124012</v>
      </c>
      <c r="AU58" s="141">
        <v>0</v>
      </c>
      <c r="AV58" s="141">
        <v>124012</v>
      </c>
      <c r="AW58" s="141">
        <v>0</v>
      </c>
      <c r="AX58" s="141">
        <v>0</v>
      </c>
      <c r="AY58" s="141">
        <f t="shared" si="16"/>
        <v>13643</v>
      </c>
      <c r="AZ58" s="141">
        <v>0</v>
      </c>
      <c r="BA58" s="141">
        <v>630</v>
      </c>
      <c r="BB58" s="141">
        <v>0</v>
      </c>
      <c r="BC58" s="141">
        <v>13013</v>
      </c>
      <c r="BD58" s="141"/>
      <c r="BE58" s="141">
        <v>0</v>
      </c>
      <c r="BF58" s="141">
        <v>14473</v>
      </c>
      <c r="BG58" s="141">
        <f t="shared" si="17"/>
        <v>235319</v>
      </c>
      <c r="BH58" s="141">
        <f t="shared" si="18"/>
        <v>0</v>
      </c>
      <c r="BI58" s="141">
        <f t="shared" si="19"/>
        <v>0</v>
      </c>
      <c r="BJ58" s="141">
        <f t="shared" si="20"/>
        <v>0</v>
      </c>
      <c r="BK58" s="141">
        <f t="shared" si="21"/>
        <v>0</v>
      </c>
      <c r="BL58" s="141">
        <f t="shared" si="22"/>
        <v>0</v>
      </c>
      <c r="BM58" s="141">
        <f t="shared" si="23"/>
        <v>0</v>
      </c>
      <c r="BN58" s="141">
        <f t="shared" si="24"/>
        <v>0</v>
      </c>
      <c r="BO58" s="141">
        <f t="shared" si="25"/>
        <v>0</v>
      </c>
      <c r="BP58" s="141">
        <f t="shared" si="26"/>
        <v>220846</v>
      </c>
      <c r="BQ58" s="141">
        <f t="shared" si="27"/>
        <v>83191</v>
      </c>
      <c r="BR58" s="141">
        <f t="shared" si="28"/>
        <v>47524</v>
      </c>
      <c r="BS58" s="141">
        <f t="shared" si="29"/>
        <v>0</v>
      </c>
      <c r="BT58" s="141">
        <f t="shared" si="30"/>
        <v>35667</v>
      </c>
      <c r="BU58" s="141">
        <f t="shared" si="31"/>
        <v>0</v>
      </c>
      <c r="BV58" s="141">
        <f t="shared" si="32"/>
        <v>124012</v>
      </c>
      <c r="BW58" s="141">
        <f t="shared" si="33"/>
        <v>0</v>
      </c>
      <c r="BX58" s="141">
        <f t="shared" si="34"/>
        <v>124012</v>
      </c>
      <c r="BY58" s="141">
        <f t="shared" si="35"/>
        <v>0</v>
      </c>
      <c r="BZ58" s="141">
        <f t="shared" si="36"/>
        <v>0</v>
      </c>
      <c r="CA58" s="141">
        <f t="shared" si="37"/>
        <v>13643</v>
      </c>
      <c r="CB58" s="141">
        <f t="shared" si="38"/>
        <v>0</v>
      </c>
      <c r="CC58" s="141">
        <f t="shared" si="39"/>
        <v>630</v>
      </c>
      <c r="CD58" s="141">
        <f t="shared" si="40"/>
        <v>0</v>
      </c>
      <c r="CE58" s="141">
        <f t="shared" si="41"/>
        <v>13013</v>
      </c>
      <c r="CF58" s="141">
        <f t="shared" si="42"/>
        <v>0</v>
      </c>
      <c r="CG58" s="141">
        <f t="shared" si="43"/>
        <v>0</v>
      </c>
      <c r="CH58" s="141">
        <f t="shared" si="44"/>
        <v>14473</v>
      </c>
      <c r="CI58" s="141">
        <f t="shared" si="45"/>
        <v>235319</v>
      </c>
    </row>
    <row r="59" spans="1:87" ht="12" customHeight="1">
      <c r="A59" s="142" t="s">
        <v>86</v>
      </c>
      <c r="B59" s="140" t="s">
        <v>423</v>
      </c>
      <c r="C59" s="142" t="s">
        <v>443</v>
      </c>
      <c r="D59" s="141">
        <f t="shared" si="4"/>
        <v>0</v>
      </c>
      <c r="E59" s="141">
        <f t="shared" si="5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/>
      <c r="L59" s="141">
        <f t="shared" si="6"/>
        <v>0</v>
      </c>
      <c r="M59" s="141">
        <f t="shared" si="7"/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f t="shared" si="8"/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f t="shared" si="9"/>
        <v>0</v>
      </c>
      <c r="X59" s="141">
        <v>0</v>
      </c>
      <c r="Y59" s="141">
        <v>0</v>
      </c>
      <c r="Z59" s="141">
        <v>0</v>
      </c>
      <c r="AA59" s="141">
        <v>0</v>
      </c>
      <c r="AB59" s="141"/>
      <c r="AC59" s="141">
        <v>0</v>
      </c>
      <c r="AD59" s="141">
        <v>0</v>
      </c>
      <c r="AE59" s="141">
        <f t="shared" si="10"/>
        <v>0</v>
      </c>
      <c r="AF59" s="141">
        <f t="shared" si="11"/>
        <v>111300</v>
      </c>
      <c r="AG59" s="141">
        <f t="shared" si="12"/>
        <v>111300</v>
      </c>
      <c r="AH59" s="141">
        <v>0</v>
      </c>
      <c r="AI59" s="141">
        <v>111300</v>
      </c>
      <c r="AJ59" s="141">
        <v>0</v>
      </c>
      <c r="AK59" s="141">
        <v>0</v>
      </c>
      <c r="AL59" s="141">
        <v>0</v>
      </c>
      <c r="AM59" s="141"/>
      <c r="AN59" s="141">
        <f t="shared" si="13"/>
        <v>221396</v>
      </c>
      <c r="AO59" s="141">
        <f t="shared" si="14"/>
        <v>109879</v>
      </c>
      <c r="AP59" s="141">
        <v>35233</v>
      </c>
      <c r="AQ59" s="141">
        <v>0</v>
      </c>
      <c r="AR59" s="141">
        <v>74646</v>
      </c>
      <c r="AS59" s="141">
        <v>0</v>
      </c>
      <c r="AT59" s="141">
        <f t="shared" si="15"/>
        <v>106273</v>
      </c>
      <c r="AU59" s="141">
        <v>0</v>
      </c>
      <c r="AV59" s="141">
        <v>106273</v>
      </c>
      <c r="AW59" s="141">
        <v>0</v>
      </c>
      <c r="AX59" s="141">
        <v>0</v>
      </c>
      <c r="AY59" s="141">
        <f t="shared" si="16"/>
        <v>5244</v>
      </c>
      <c r="AZ59" s="141">
        <v>0</v>
      </c>
      <c r="BA59" s="141">
        <v>5244</v>
      </c>
      <c r="BB59" s="141">
        <v>0</v>
      </c>
      <c r="BC59" s="141">
        <v>0</v>
      </c>
      <c r="BD59" s="141"/>
      <c r="BE59" s="141">
        <v>0</v>
      </c>
      <c r="BF59" s="141">
        <v>39782</v>
      </c>
      <c r="BG59" s="141">
        <f t="shared" si="17"/>
        <v>372478</v>
      </c>
      <c r="BH59" s="141">
        <f t="shared" si="18"/>
        <v>111300</v>
      </c>
      <c r="BI59" s="141">
        <f t="shared" si="19"/>
        <v>111300</v>
      </c>
      <c r="BJ59" s="141">
        <f t="shared" si="20"/>
        <v>0</v>
      </c>
      <c r="BK59" s="141">
        <f t="shared" si="21"/>
        <v>111300</v>
      </c>
      <c r="BL59" s="141">
        <f t="shared" si="22"/>
        <v>0</v>
      </c>
      <c r="BM59" s="141">
        <f t="shared" si="23"/>
        <v>0</v>
      </c>
      <c r="BN59" s="141">
        <f t="shared" si="24"/>
        <v>0</v>
      </c>
      <c r="BO59" s="141">
        <f t="shared" si="25"/>
        <v>0</v>
      </c>
      <c r="BP59" s="141">
        <f t="shared" si="26"/>
        <v>221396</v>
      </c>
      <c r="BQ59" s="141">
        <f t="shared" si="27"/>
        <v>109879</v>
      </c>
      <c r="BR59" s="141">
        <f t="shared" si="28"/>
        <v>35233</v>
      </c>
      <c r="BS59" s="141">
        <f t="shared" si="29"/>
        <v>0</v>
      </c>
      <c r="BT59" s="141">
        <f t="shared" si="30"/>
        <v>74646</v>
      </c>
      <c r="BU59" s="141">
        <f t="shared" si="31"/>
        <v>0</v>
      </c>
      <c r="BV59" s="141">
        <f t="shared" si="32"/>
        <v>106273</v>
      </c>
      <c r="BW59" s="141">
        <f t="shared" si="33"/>
        <v>0</v>
      </c>
      <c r="BX59" s="141">
        <f t="shared" si="34"/>
        <v>106273</v>
      </c>
      <c r="BY59" s="141">
        <f t="shared" si="35"/>
        <v>0</v>
      </c>
      <c r="BZ59" s="141">
        <f t="shared" si="36"/>
        <v>0</v>
      </c>
      <c r="CA59" s="141">
        <f t="shared" si="37"/>
        <v>5244</v>
      </c>
      <c r="CB59" s="141">
        <f t="shared" si="38"/>
        <v>0</v>
      </c>
      <c r="CC59" s="141">
        <f t="shared" si="39"/>
        <v>5244</v>
      </c>
      <c r="CD59" s="141">
        <f t="shared" si="40"/>
        <v>0</v>
      </c>
      <c r="CE59" s="141">
        <f t="shared" si="41"/>
        <v>0</v>
      </c>
      <c r="CF59" s="141">
        <f t="shared" si="42"/>
        <v>0</v>
      </c>
      <c r="CG59" s="141">
        <f t="shared" si="43"/>
        <v>0</v>
      </c>
      <c r="CH59" s="141">
        <f t="shared" si="44"/>
        <v>39782</v>
      </c>
      <c r="CI59" s="141">
        <f t="shared" si="45"/>
        <v>372478</v>
      </c>
    </row>
    <row r="60" spans="1:87" ht="12" customHeight="1">
      <c r="A60" s="142" t="s">
        <v>86</v>
      </c>
      <c r="B60" s="140" t="s">
        <v>424</v>
      </c>
      <c r="C60" s="142" t="s">
        <v>444</v>
      </c>
      <c r="D60" s="141">
        <f t="shared" si="4"/>
        <v>0</v>
      </c>
      <c r="E60" s="141">
        <f t="shared" si="5"/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/>
      <c r="L60" s="141">
        <f t="shared" si="6"/>
        <v>443264</v>
      </c>
      <c r="M60" s="141">
        <f t="shared" si="7"/>
        <v>113291</v>
      </c>
      <c r="N60" s="141">
        <v>15904</v>
      </c>
      <c r="O60" s="141">
        <v>0</v>
      </c>
      <c r="P60" s="141">
        <v>97387</v>
      </c>
      <c r="Q60" s="141">
        <v>0</v>
      </c>
      <c r="R60" s="141">
        <f t="shared" si="8"/>
        <v>231542</v>
      </c>
      <c r="S60" s="141">
        <v>0</v>
      </c>
      <c r="T60" s="141">
        <v>212588</v>
      </c>
      <c r="U60" s="141">
        <v>18954</v>
      </c>
      <c r="V60" s="141">
        <v>0</v>
      </c>
      <c r="W60" s="141">
        <f t="shared" si="9"/>
        <v>98431</v>
      </c>
      <c r="X60" s="141">
        <v>12726</v>
      </c>
      <c r="Y60" s="141">
        <v>76114</v>
      </c>
      <c r="Z60" s="141">
        <v>4308</v>
      </c>
      <c r="AA60" s="141">
        <v>5283</v>
      </c>
      <c r="AB60" s="141"/>
      <c r="AC60" s="141">
        <v>0</v>
      </c>
      <c r="AD60" s="141">
        <v>1552</v>
      </c>
      <c r="AE60" s="141">
        <f t="shared" si="10"/>
        <v>444816</v>
      </c>
      <c r="AF60" s="141">
        <f t="shared" si="11"/>
        <v>53201</v>
      </c>
      <c r="AG60" s="141">
        <f t="shared" si="12"/>
        <v>53201</v>
      </c>
      <c r="AH60" s="141">
        <v>0</v>
      </c>
      <c r="AI60" s="141">
        <v>53201</v>
      </c>
      <c r="AJ60" s="141">
        <v>0</v>
      </c>
      <c r="AK60" s="141">
        <v>0</v>
      </c>
      <c r="AL60" s="141">
        <v>0</v>
      </c>
      <c r="AM60" s="141"/>
      <c r="AN60" s="141">
        <f t="shared" si="13"/>
        <v>123388</v>
      </c>
      <c r="AO60" s="141">
        <f t="shared" si="14"/>
        <v>42472</v>
      </c>
      <c r="AP60" s="141">
        <v>15904</v>
      </c>
      <c r="AQ60" s="141">
        <v>0</v>
      </c>
      <c r="AR60" s="141">
        <v>26568</v>
      </c>
      <c r="AS60" s="141">
        <v>0</v>
      </c>
      <c r="AT60" s="141">
        <f t="shared" si="15"/>
        <v>71241</v>
      </c>
      <c r="AU60" s="141">
        <v>0</v>
      </c>
      <c r="AV60" s="141">
        <v>71241</v>
      </c>
      <c r="AW60" s="141">
        <v>0</v>
      </c>
      <c r="AX60" s="141">
        <v>0</v>
      </c>
      <c r="AY60" s="141">
        <f t="shared" si="16"/>
        <v>9675</v>
      </c>
      <c r="AZ60" s="141">
        <v>0</v>
      </c>
      <c r="BA60" s="141">
        <v>4361</v>
      </c>
      <c r="BB60" s="141">
        <v>4095</v>
      </c>
      <c r="BC60" s="141">
        <v>1219</v>
      </c>
      <c r="BD60" s="141"/>
      <c r="BE60" s="141">
        <v>0</v>
      </c>
      <c r="BF60" s="141">
        <v>687</v>
      </c>
      <c r="BG60" s="141">
        <f t="shared" si="17"/>
        <v>177276</v>
      </c>
      <c r="BH60" s="141">
        <f t="shared" si="18"/>
        <v>53201</v>
      </c>
      <c r="BI60" s="141">
        <f t="shared" si="19"/>
        <v>53201</v>
      </c>
      <c r="BJ60" s="141">
        <f t="shared" si="20"/>
        <v>0</v>
      </c>
      <c r="BK60" s="141">
        <f t="shared" si="21"/>
        <v>53201</v>
      </c>
      <c r="BL60" s="141">
        <f t="shared" si="22"/>
        <v>0</v>
      </c>
      <c r="BM60" s="141">
        <f t="shared" si="23"/>
        <v>0</v>
      </c>
      <c r="BN60" s="141">
        <f t="shared" si="24"/>
        <v>0</v>
      </c>
      <c r="BO60" s="141">
        <f t="shared" si="25"/>
        <v>0</v>
      </c>
      <c r="BP60" s="141">
        <f t="shared" si="26"/>
        <v>566652</v>
      </c>
      <c r="BQ60" s="141">
        <f t="shared" si="27"/>
        <v>155763</v>
      </c>
      <c r="BR60" s="141">
        <f t="shared" si="28"/>
        <v>31808</v>
      </c>
      <c r="BS60" s="141">
        <f t="shared" si="29"/>
        <v>0</v>
      </c>
      <c r="BT60" s="141">
        <f t="shared" si="30"/>
        <v>123955</v>
      </c>
      <c r="BU60" s="141">
        <f t="shared" si="31"/>
        <v>0</v>
      </c>
      <c r="BV60" s="141">
        <f t="shared" si="32"/>
        <v>302783</v>
      </c>
      <c r="BW60" s="141">
        <f t="shared" si="33"/>
        <v>0</v>
      </c>
      <c r="BX60" s="141">
        <f t="shared" si="34"/>
        <v>283829</v>
      </c>
      <c r="BY60" s="141">
        <f t="shared" si="35"/>
        <v>18954</v>
      </c>
      <c r="BZ60" s="141">
        <f t="shared" si="36"/>
        <v>0</v>
      </c>
      <c r="CA60" s="141">
        <f t="shared" si="37"/>
        <v>108106</v>
      </c>
      <c r="CB60" s="141">
        <f t="shared" si="38"/>
        <v>12726</v>
      </c>
      <c r="CC60" s="141">
        <f t="shared" si="39"/>
        <v>80475</v>
      </c>
      <c r="CD60" s="141">
        <f t="shared" si="40"/>
        <v>8403</v>
      </c>
      <c r="CE60" s="141">
        <f t="shared" si="41"/>
        <v>6502</v>
      </c>
      <c r="CF60" s="141">
        <f t="shared" si="42"/>
        <v>0</v>
      </c>
      <c r="CG60" s="141">
        <f t="shared" si="43"/>
        <v>0</v>
      </c>
      <c r="CH60" s="141">
        <f t="shared" si="44"/>
        <v>2239</v>
      </c>
      <c r="CI60" s="141">
        <f t="shared" si="45"/>
        <v>622092</v>
      </c>
    </row>
    <row r="61" spans="1:87" ht="12" customHeight="1">
      <c r="A61" s="142" t="s">
        <v>86</v>
      </c>
      <c r="B61" s="140" t="s">
        <v>425</v>
      </c>
      <c r="C61" s="142" t="s">
        <v>445</v>
      </c>
      <c r="D61" s="141">
        <f t="shared" si="4"/>
        <v>0</v>
      </c>
      <c r="E61" s="141">
        <f t="shared" si="5"/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/>
      <c r="L61" s="141">
        <f t="shared" si="6"/>
        <v>640355</v>
      </c>
      <c r="M61" s="141">
        <f t="shared" si="7"/>
        <v>120244</v>
      </c>
      <c r="N61" s="141">
        <v>47052</v>
      </c>
      <c r="O61" s="141">
        <v>0</v>
      </c>
      <c r="P61" s="141">
        <v>73192</v>
      </c>
      <c r="Q61" s="141">
        <v>0</v>
      </c>
      <c r="R61" s="141">
        <f t="shared" si="8"/>
        <v>287333</v>
      </c>
      <c r="S61" s="141">
        <v>1033</v>
      </c>
      <c r="T61" s="141">
        <v>285971</v>
      </c>
      <c r="U61" s="141">
        <v>329</v>
      </c>
      <c r="V61" s="141">
        <v>5724</v>
      </c>
      <c r="W61" s="141">
        <f t="shared" si="9"/>
        <v>227054</v>
      </c>
      <c r="X61" s="141">
        <v>111877</v>
      </c>
      <c r="Y61" s="141">
        <v>43951</v>
      </c>
      <c r="Z61" s="141">
        <v>71226</v>
      </c>
      <c r="AA61" s="141">
        <v>0</v>
      </c>
      <c r="AB61" s="141"/>
      <c r="AC61" s="141">
        <v>0</v>
      </c>
      <c r="AD61" s="141">
        <v>0</v>
      </c>
      <c r="AE61" s="141">
        <f t="shared" si="10"/>
        <v>640355</v>
      </c>
      <c r="AF61" s="141">
        <f t="shared" si="11"/>
        <v>0</v>
      </c>
      <c r="AG61" s="141">
        <f t="shared" si="12"/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/>
      <c r="AN61" s="141">
        <f t="shared" si="13"/>
        <v>0</v>
      </c>
      <c r="AO61" s="141">
        <f t="shared" si="14"/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f t="shared" si="15"/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f t="shared" si="16"/>
        <v>0</v>
      </c>
      <c r="AZ61" s="141">
        <v>0</v>
      </c>
      <c r="BA61" s="141">
        <v>0</v>
      </c>
      <c r="BB61" s="141">
        <v>0</v>
      </c>
      <c r="BC61" s="141">
        <v>0</v>
      </c>
      <c r="BD61" s="141"/>
      <c r="BE61" s="141">
        <v>0</v>
      </c>
      <c r="BF61" s="141">
        <v>0</v>
      </c>
      <c r="BG61" s="141">
        <f t="shared" si="17"/>
        <v>0</v>
      </c>
      <c r="BH61" s="141">
        <f t="shared" si="18"/>
        <v>0</v>
      </c>
      <c r="BI61" s="141">
        <f t="shared" si="19"/>
        <v>0</v>
      </c>
      <c r="BJ61" s="141">
        <f t="shared" si="20"/>
        <v>0</v>
      </c>
      <c r="BK61" s="141">
        <f t="shared" si="21"/>
        <v>0</v>
      </c>
      <c r="BL61" s="141">
        <f t="shared" si="22"/>
        <v>0</v>
      </c>
      <c r="BM61" s="141">
        <f t="shared" si="23"/>
        <v>0</v>
      </c>
      <c r="BN61" s="141">
        <f t="shared" si="24"/>
        <v>0</v>
      </c>
      <c r="BO61" s="141">
        <f t="shared" si="25"/>
        <v>0</v>
      </c>
      <c r="BP61" s="141">
        <f t="shared" si="26"/>
        <v>640355</v>
      </c>
      <c r="BQ61" s="141">
        <f t="shared" si="27"/>
        <v>120244</v>
      </c>
      <c r="BR61" s="141">
        <f t="shared" si="28"/>
        <v>47052</v>
      </c>
      <c r="BS61" s="141">
        <f t="shared" si="29"/>
        <v>0</v>
      </c>
      <c r="BT61" s="141">
        <f t="shared" si="30"/>
        <v>73192</v>
      </c>
      <c r="BU61" s="141">
        <f t="shared" si="31"/>
        <v>0</v>
      </c>
      <c r="BV61" s="141">
        <f t="shared" si="32"/>
        <v>287333</v>
      </c>
      <c r="BW61" s="141">
        <f t="shared" si="33"/>
        <v>1033</v>
      </c>
      <c r="BX61" s="141">
        <f t="shared" si="34"/>
        <v>285971</v>
      </c>
      <c r="BY61" s="141">
        <f t="shared" si="35"/>
        <v>329</v>
      </c>
      <c r="BZ61" s="141">
        <f t="shared" si="36"/>
        <v>5724</v>
      </c>
      <c r="CA61" s="141">
        <f t="shared" si="37"/>
        <v>227054</v>
      </c>
      <c r="CB61" s="141">
        <f t="shared" si="38"/>
        <v>111877</v>
      </c>
      <c r="CC61" s="141">
        <f t="shared" si="39"/>
        <v>43951</v>
      </c>
      <c r="CD61" s="141">
        <f t="shared" si="40"/>
        <v>71226</v>
      </c>
      <c r="CE61" s="141">
        <f t="shared" si="41"/>
        <v>0</v>
      </c>
      <c r="CF61" s="141">
        <f t="shared" si="42"/>
        <v>0</v>
      </c>
      <c r="CG61" s="141">
        <f t="shared" si="43"/>
        <v>0</v>
      </c>
      <c r="CH61" s="141">
        <f t="shared" si="44"/>
        <v>0</v>
      </c>
      <c r="CI61" s="141">
        <f t="shared" si="45"/>
        <v>640355</v>
      </c>
    </row>
    <row r="62" spans="1:87" ht="12" customHeight="1">
      <c r="A62" s="142" t="s">
        <v>86</v>
      </c>
      <c r="B62" s="140" t="s">
        <v>426</v>
      </c>
      <c r="C62" s="142" t="s">
        <v>446</v>
      </c>
      <c r="D62" s="141">
        <f t="shared" si="4"/>
        <v>0</v>
      </c>
      <c r="E62" s="141">
        <f t="shared" si="5"/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/>
      <c r="L62" s="141">
        <f t="shared" si="6"/>
        <v>0</v>
      </c>
      <c r="M62" s="141">
        <f t="shared" si="7"/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f t="shared" si="8"/>
        <v>0</v>
      </c>
      <c r="S62" s="141">
        <v>0</v>
      </c>
      <c r="T62" s="141">
        <v>0</v>
      </c>
      <c r="U62" s="141">
        <v>0</v>
      </c>
      <c r="V62" s="141">
        <v>0</v>
      </c>
      <c r="W62" s="141">
        <f t="shared" si="9"/>
        <v>0</v>
      </c>
      <c r="X62" s="141">
        <v>0</v>
      </c>
      <c r="Y62" s="141">
        <v>0</v>
      </c>
      <c r="Z62" s="141">
        <v>0</v>
      </c>
      <c r="AA62" s="141">
        <v>0</v>
      </c>
      <c r="AB62" s="141"/>
      <c r="AC62" s="141">
        <v>0</v>
      </c>
      <c r="AD62" s="141">
        <v>0</v>
      </c>
      <c r="AE62" s="141">
        <f t="shared" si="10"/>
        <v>0</v>
      </c>
      <c r="AF62" s="141">
        <f t="shared" si="11"/>
        <v>0</v>
      </c>
      <c r="AG62" s="141">
        <f t="shared" si="12"/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/>
      <c r="AN62" s="141">
        <f t="shared" si="13"/>
        <v>376345</v>
      </c>
      <c r="AO62" s="141">
        <f t="shared" si="14"/>
        <v>56392</v>
      </c>
      <c r="AP62" s="141">
        <v>56392</v>
      </c>
      <c r="AQ62" s="141">
        <v>0</v>
      </c>
      <c r="AR62" s="141">
        <v>0</v>
      </c>
      <c r="AS62" s="141">
        <v>0</v>
      </c>
      <c r="AT62" s="141">
        <f t="shared" si="15"/>
        <v>235986</v>
      </c>
      <c r="AU62" s="141">
        <v>0</v>
      </c>
      <c r="AV62" s="141">
        <v>235986</v>
      </c>
      <c r="AW62" s="141">
        <v>0</v>
      </c>
      <c r="AX62" s="141">
        <v>0</v>
      </c>
      <c r="AY62" s="141">
        <f t="shared" si="16"/>
        <v>83967</v>
      </c>
      <c r="AZ62" s="141">
        <v>0</v>
      </c>
      <c r="BA62" s="141">
        <v>83967</v>
      </c>
      <c r="BB62" s="141">
        <v>0</v>
      </c>
      <c r="BC62" s="141">
        <v>0</v>
      </c>
      <c r="BD62" s="141"/>
      <c r="BE62" s="141">
        <v>0</v>
      </c>
      <c r="BF62" s="141">
        <v>0</v>
      </c>
      <c r="BG62" s="141">
        <f t="shared" si="17"/>
        <v>376345</v>
      </c>
      <c r="BH62" s="141">
        <f t="shared" si="18"/>
        <v>0</v>
      </c>
      <c r="BI62" s="141">
        <f t="shared" si="19"/>
        <v>0</v>
      </c>
      <c r="BJ62" s="141">
        <f t="shared" si="20"/>
        <v>0</v>
      </c>
      <c r="BK62" s="141">
        <f t="shared" si="21"/>
        <v>0</v>
      </c>
      <c r="BL62" s="141">
        <f t="shared" si="22"/>
        <v>0</v>
      </c>
      <c r="BM62" s="141">
        <f t="shared" si="23"/>
        <v>0</v>
      </c>
      <c r="BN62" s="141">
        <f t="shared" si="24"/>
        <v>0</v>
      </c>
      <c r="BO62" s="141">
        <f t="shared" si="25"/>
        <v>0</v>
      </c>
      <c r="BP62" s="141">
        <f t="shared" si="26"/>
        <v>376345</v>
      </c>
      <c r="BQ62" s="141">
        <f t="shared" si="27"/>
        <v>56392</v>
      </c>
      <c r="BR62" s="141">
        <f t="shared" si="28"/>
        <v>56392</v>
      </c>
      <c r="BS62" s="141">
        <f t="shared" si="29"/>
        <v>0</v>
      </c>
      <c r="BT62" s="141">
        <f t="shared" si="30"/>
        <v>0</v>
      </c>
      <c r="BU62" s="141">
        <f t="shared" si="31"/>
        <v>0</v>
      </c>
      <c r="BV62" s="141">
        <f t="shared" si="32"/>
        <v>235986</v>
      </c>
      <c r="BW62" s="141">
        <f t="shared" si="33"/>
        <v>0</v>
      </c>
      <c r="BX62" s="141">
        <f t="shared" si="34"/>
        <v>235986</v>
      </c>
      <c r="BY62" s="141">
        <f t="shared" si="35"/>
        <v>0</v>
      </c>
      <c r="BZ62" s="141">
        <f t="shared" si="36"/>
        <v>0</v>
      </c>
      <c r="CA62" s="141">
        <f t="shared" si="37"/>
        <v>83967</v>
      </c>
      <c r="CB62" s="141">
        <f t="shared" si="38"/>
        <v>0</v>
      </c>
      <c r="CC62" s="141">
        <f t="shared" si="39"/>
        <v>83967</v>
      </c>
      <c r="CD62" s="141">
        <f t="shared" si="40"/>
        <v>0</v>
      </c>
      <c r="CE62" s="141">
        <f t="shared" si="41"/>
        <v>0</v>
      </c>
      <c r="CF62" s="141">
        <f t="shared" si="42"/>
        <v>0</v>
      </c>
      <c r="CG62" s="141">
        <f t="shared" si="43"/>
        <v>0</v>
      </c>
      <c r="CH62" s="141">
        <f t="shared" si="44"/>
        <v>0</v>
      </c>
      <c r="CI62" s="141">
        <f t="shared" si="45"/>
        <v>376345</v>
      </c>
    </row>
    <row r="63" spans="1:87" ht="12" customHeight="1">
      <c r="A63" s="142" t="s">
        <v>86</v>
      </c>
      <c r="B63" s="140" t="s">
        <v>427</v>
      </c>
      <c r="C63" s="142" t="s">
        <v>447</v>
      </c>
      <c r="D63" s="141">
        <f t="shared" si="4"/>
        <v>42620</v>
      </c>
      <c r="E63" s="141">
        <f t="shared" si="5"/>
        <v>42620</v>
      </c>
      <c r="F63" s="141">
        <v>0</v>
      </c>
      <c r="G63" s="141">
        <v>42620</v>
      </c>
      <c r="H63" s="141">
        <v>0</v>
      </c>
      <c r="I63" s="141">
        <v>0</v>
      </c>
      <c r="J63" s="141">
        <v>0</v>
      </c>
      <c r="K63" s="141"/>
      <c r="L63" s="141">
        <f t="shared" si="6"/>
        <v>327187</v>
      </c>
      <c r="M63" s="141">
        <f t="shared" si="7"/>
        <v>126952</v>
      </c>
      <c r="N63" s="141">
        <v>55040</v>
      </c>
      <c r="O63" s="141">
        <v>0</v>
      </c>
      <c r="P63" s="141">
        <v>59591</v>
      </c>
      <c r="Q63" s="141">
        <v>12321</v>
      </c>
      <c r="R63" s="141">
        <f t="shared" si="8"/>
        <v>122882</v>
      </c>
      <c r="S63" s="141">
        <v>0</v>
      </c>
      <c r="T63" s="141">
        <v>110769</v>
      </c>
      <c r="U63" s="141">
        <v>12113</v>
      </c>
      <c r="V63" s="141">
        <v>0</v>
      </c>
      <c r="W63" s="141">
        <f t="shared" si="9"/>
        <v>77353</v>
      </c>
      <c r="X63" s="141">
        <v>0</v>
      </c>
      <c r="Y63" s="141">
        <v>73329</v>
      </c>
      <c r="Z63" s="141">
        <v>4024</v>
      </c>
      <c r="AA63" s="141">
        <v>0</v>
      </c>
      <c r="AB63" s="141"/>
      <c r="AC63" s="141">
        <v>0</v>
      </c>
      <c r="AD63" s="141">
        <v>502597</v>
      </c>
      <c r="AE63" s="141">
        <f t="shared" si="10"/>
        <v>872404</v>
      </c>
      <c r="AF63" s="141">
        <f t="shared" si="11"/>
        <v>0</v>
      </c>
      <c r="AG63" s="141">
        <f t="shared" si="12"/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/>
      <c r="AN63" s="141">
        <f t="shared" si="13"/>
        <v>0</v>
      </c>
      <c r="AO63" s="141">
        <f t="shared" si="14"/>
        <v>0</v>
      </c>
      <c r="AP63" s="141">
        <v>0</v>
      </c>
      <c r="AQ63" s="141">
        <v>0</v>
      </c>
      <c r="AR63" s="141">
        <v>0</v>
      </c>
      <c r="AS63" s="141">
        <v>0</v>
      </c>
      <c r="AT63" s="141">
        <f t="shared" si="15"/>
        <v>0</v>
      </c>
      <c r="AU63" s="141">
        <v>0</v>
      </c>
      <c r="AV63" s="141">
        <v>0</v>
      </c>
      <c r="AW63" s="141">
        <v>0</v>
      </c>
      <c r="AX63" s="141">
        <v>0</v>
      </c>
      <c r="AY63" s="141">
        <f t="shared" si="16"/>
        <v>0</v>
      </c>
      <c r="AZ63" s="141">
        <v>0</v>
      </c>
      <c r="BA63" s="141">
        <v>0</v>
      </c>
      <c r="BB63" s="141">
        <v>0</v>
      </c>
      <c r="BC63" s="141">
        <v>0</v>
      </c>
      <c r="BD63" s="141"/>
      <c r="BE63" s="141">
        <v>0</v>
      </c>
      <c r="BF63" s="141">
        <v>0</v>
      </c>
      <c r="BG63" s="141">
        <f t="shared" si="17"/>
        <v>0</v>
      </c>
      <c r="BH63" s="141">
        <f t="shared" si="18"/>
        <v>42620</v>
      </c>
      <c r="BI63" s="141">
        <f t="shared" si="19"/>
        <v>42620</v>
      </c>
      <c r="BJ63" s="141">
        <f t="shared" si="20"/>
        <v>0</v>
      </c>
      <c r="BK63" s="141">
        <f t="shared" si="21"/>
        <v>42620</v>
      </c>
      <c r="BL63" s="141">
        <f t="shared" si="22"/>
        <v>0</v>
      </c>
      <c r="BM63" s="141">
        <f t="shared" si="23"/>
        <v>0</v>
      </c>
      <c r="BN63" s="141">
        <f t="shared" si="24"/>
        <v>0</v>
      </c>
      <c r="BO63" s="141">
        <f t="shared" si="25"/>
        <v>0</v>
      </c>
      <c r="BP63" s="141">
        <f t="shared" si="26"/>
        <v>327187</v>
      </c>
      <c r="BQ63" s="141">
        <f t="shared" si="27"/>
        <v>126952</v>
      </c>
      <c r="BR63" s="141">
        <f t="shared" si="28"/>
        <v>55040</v>
      </c>
      <c r="BS63" s="141">
        <f t="shared" si="29"/>
        <v>0</v>
      </c>
      <c r="BT63" s="141">
        <f t="shared" si="30"/>
        <v>59591</v>
      </c>
      <c r="BU63" s="141">
        <f t="shared" si="31"/>
        <v>12321</v>
      </c>
      <c r="BV63" s="141">
        <f t="shared" si="32"/>
        <v>122882</v>
      </c>
      <c r="BW63" s="141">
        <f t="shared" si="33"/>
        <v>0</v>
      </c>
      <c r="BX63" s="141">
        <f t="shared" si="34"/>
        <v>110769</v>
      </c>
      <c r="BY63" s="141">
        <f t="shared" si="35"/>
        <v>12113</v>
      </c>
      <c r="BZ63" s="141">
        <f t="shared" si="36"/>
        <v>0</v>
      </c>
      <c r="CA63" s="141">
        <f t="shared" si="37"/>
        <v>77353</v>
      </c>
      <c r="CB63" s="141">
        <f t="shared" si="38"/>
        <v>0</v>
      </c>
      <c r="CC63" s="141">
        <f t="shared" si="39"/>
        <v>73329</v>
      </c>
      <c r="CD63" s="141">
        <f t="shared" si="40"/>
        <v>4024</v>
      </c>
      <c r="CE63" s="141">
        <f t="shared" si="41"/>
        <v>0</v>
      </c>
      <c r="CF63" s="141">
        <f t="shared" si="42"/>
        <v>0</v>
      </c>
      <c r="CG63" s="141">
        <f t="shared" si="43"/>
        <v>0</v>
      </c>
      <c r="CH63" s="141">
        <f t="shared" si="44"/>
        <v>502597</v>
      </c>
      <c r="CI63" s="141">
        <f t="shared" si="45"/>
        <v>872404</v>
      </c>
    </row>
    <row r="64" spans="1:87" ht="12" customHeight="1">
      <c r="A64" s="142" t="s">
        <v>86</v>
      </c>
      <c r="B64" s="140" t="s">
        <v>428</v>
      </c>
      <c r="C64" s="142" t="s">
        <v>448</v>
      </c>
      <c r="D64" s="141">
        <f t="shared" si="4"/>
        <v>0</v>
      </c>
      <c r="E64" s="141">
        <f t="shared" si="5"/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/>
      <c r="L64" s="141">
        <f t="shared" si="6"/>
        <v>957630</v>
      </c>
      <c r="M64" s="141">
        <f t="shared" si="7"/>
        <v>50309</v>
      </c>
      <c r="N64" s="141">
        <v>50309</v>
      </c>
      <c r="O64" s="141">
        <v>0</v>
      </c>
      <c r="P64" s="141">
        <v>0</v>
      </c>
      <c r="Q64" s="141">
        <v>0</v>
      </c>
      <c r="R64" s="141">
        <f t="shared" si="8"/>
        <v>182391</v>
      </c>
      <c r="S64" s="141">
        <v>0</v>
      </c>
      <c r="T64" s="141">
        <v>182391</v>
      </c>
      <c r="U64" s="141">
        <v>0</v>
      </c>
      <c r="V64" s="141">
        <v>0</v>
      </c>
      <c r="W64" s="141">
        <f t="shared" si="9"/>
        <v>724930</v>
      </c>
      <c r="X64" s="141">
        <v>0</v>
      </c>
      <c r="Y64" s="141">
        <v>497116</v>
      </c>
      <c r="Z64" s="141">
        <v>227814</v>
      </c>
      <c r="AA64" s="141">
        <v>0</v>
      </c>
      <c r="AB64" s="141"/>
      <c r="AC64" s="141">
        <v>0</v>
      </c>
      <c r="AD64" s="141">
        <v>1232202</v>
      </c>
      <c r="AE64" s="141">
        <f t="shared" si="10"/>
        <v>2189832</v>
      </c>
      <c r="AF64" s="141">
        <f t="shared" si="11"/>
        <v>0</v>
      </c>
      <c r="AG64" s="141">
        <f t="shared" si="12"/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/>
      <c r="AN64" s="141">
        <f t="shared" si="13"/>
        <v>122873</v>
      </c>
      <c r="AO64" s="141">
        <f t="shared" si="14"/>
        <v>40963</v>
      </c>
      <c r="AP64" s="141">
        <v>23677</v>
      </c>
      <c r="AQ64" s="141">
        <v>0</v>
      </c>
      <c r="AR64" s="141">
        <v>17286</v>
      </c>
      <c r="AS64" s="141">
        <v>0</v>
      </c>
      <c r="AT64" s="141">
        <f t="shared" si="15"/>
        <v>79503</v>
      </c>
      <c r="AU64" s="141">
        <v>0</v>
      </c>
      <c r="AV64" s="141">
        <v>79503</v>
      </c>
      <c r="AW64" s="141">
        <v>0</v>
      </c>
      <c r="AX64" s="141">
        <v>0</v>
      </c>
      <c r="AY64" s="141">
        <f t="shared" si="16"/>
        <v>2407</v>
      </c>
      <c r="AZ64" s="141">
        <v>0</v>
      </c>
      <c r="BA64" s="141">
        <v>2407</v>
      </c>
      <c r="BB64" s="141">
        <v>0</v>
      </c>
      <c r="BC64" s="141">
        <v>0</v>
      </c>
      <c r="BD64" s="141"/>
      <c r="BE64" s="141">
        <v>0</v>
      </c>
      <c r="BF64" s="141">
        <v>148145</v>
      </c>
      <c r="BG64" s="141">
        <f t="shared" si="17"/>
        <v>271018</v>
      </c>
      <c r="BH64" s="141">
        <f t="shared" si="18"/>
        <v>0</v>
      </c>
      <c r="BI64" s="141">
        <f t="shared" si="19"/>
        <v>0</v>
      </c>
      <c r="BJ64" s="141">
        <f t="shared" si="20"/>
        <v>0</v>
      </c>
      <c r="BK64" s="141">
        <f t="shared" si="21"/>
        <v>0</v>
      </c>
      <c r="BL64" s="141">
        <f t="shared" si="22"/>
        <v>0</v>
      </c>
      <c r="BM64" s="141">
        <f t="shared" si="23"/>
        <v>0</v>
      </c>
      <c r="BN64" s="141">
        <f t="shared" si="24"/>
        <v>0</v>
      </c>
      <c r="BO64" s="141">
        <f t="shared" si="25"/>
        <v>0</v>
      </c>
      <c r="BP64" s="141">
        <f t="shared" si="26"/>
        <v>1080503</v>
      </c>
      <c r="BQ64" s="141">
        <f t="shared" si="27"/>
        <v>91272</v>
      </c>
      <c r="BR64" s="141">
        <f t="shared" si="28"/>
        <v>73986</v>
      </c>
      <c r="BS64" s="141">
        <f t="shared" si="29"/>
        <v>0</v>
      </c>
      <c r="BT64" s="141">
        <f t="shared" si="30"/>
        <v>17286</v>
      </c>
      <c r="BU64" s="141">
        <f t="shared" si="31"/>
        <v>0</v>
      </c>
      <c r="BV64" s="141">
        <f t="shared" si="32"/>
        <v>261894</v>
      </c>
      <c r="BW64" s="141">
        <f t="shared" si="33"/>
        <v>0</v>
      </c>
      <c r="BX64" s="141">
        <f t="shared" si="34"/>
        <v>261894</v>
      </c>
      <c r="BY64" s="141">
        <f t="shared" si="35"/>
        <v>0</v>
      </c>
      <c r="BZ64" s="141">
        <f t="shared" si="36"/>
        <v>0</v>
      </c>
      <c r="CA64" s="141">
        <f t="shared" si="37"/>
        <v>727337</v>
      </c>
      <c r="CB64" s="141">
        <f t="shared" si="38"/>
        <v>0</v>
      </c>
      <c r="CC64" s="141">
        <f t="shared" si="39"/>
        <v>499523</v>
      </c>
      <c r="CD64" s="141">
        <f t="shared" si="40"/>
        <v>227814</v>
      </c>
      <c r="CE64" s="141">
        <f t="shared" si="41"/>
        <v>0</v>
      </c>
      <c r="CF64" s="141">
        <f t="shared" si="42"/>
        <v>0</v>
      </c>
      <c r="CG64" s="141">
        <f t="shared" si="43"/>
        <v>0</v>
      </c>
      <c r="CH64" s="141">
        <f t="shared" si="44"/>
        <v>1380347</v>
      </c>
      <c r="CI64" s="141">
        <f t="shared" si="45"/>
        <v>2460850</v>
      </c>
    </row>
    <row r="65" spans="1:87" ht="12" customHeight="1">
      <c r="A65" s="142" t="s">
        <v>86</v>
      </c>
      <c r="B65" s="140" t="s">
        <v>429</v>
      </c>
      <c r="C65" s="142" t="s">
        <v>449</v>
      </c>
      <c r="D65" s="141">
        <f t="shared" si="4"/>
        <v>0</v>
      </c>
      <c r="E65" s="141">
        <f t="shared" si="5"/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/>
      <c r="L65" s="141">
        <f t="shared" si="6"/>
        <v>560614</v>
      </c>
      <c r="M65" s="141">
        <f t="shared" si="7"/>
        <v>119845</v>
      </c>
      <c r="N65" s="141">
        <v>119845</v>
      </c>
      <c r="O65" s="141">
        <v>0</v>
      </c>
      <c r="P65" s="141">
        <v>0</v>
      </c>
      <c r="Q65" s="141">
        <v>0</v>
      </c>
      <c r="R65" s="141">
        <f t="shared" si="8"/>
        <v>220324</v>
      </c>
      <c r="S65" s="141">
        <v>107</v>
      </c>
      <c r="T65" s="141">
        <v>220217</v>
      </c>
      <c r="U65" s="141">
        <v>0</v>
      </c>
      <c r="V65" s="141">
        <v>0</v>
      </c>
      <c r="W65" s="141">
        <f t="shared" si="9"/>
        <v>220445</v>
      </c>
      <c r="X65" s="141">
        <v>121104</v>
      </c>
      <c r="Y65" s="141">
        <v>48297</v>
      </c>
      <c r="Z65" s="141">
        <v>51044</v>
      </c>
      <c r="AA65" s="141">
        <v>0</v>
      </c>
      <c r="AB65" s="141"/>
      <c r="AC65" s="141">
        <v>0</v>
      </c>
      <c r="AD65" s="141">
        <v>0</v>
      </c>
      <c r="AE65" s="141">
        <f t="shared" si="10"/>
        <v>560614</v>
      </c>
      <c r="AF65" s="141">
        <f t="shared" si="11"/>
        <v>0</v>
      </c>
      <c r="AG65" s="141">
        <f t="shared" si="12"/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/>
      <c r="AN65" s="141">
        <f t="shared" si="13"/>
        <v>0</v>
      </c>
      <c r="AO65" s="141">
        <f t="shared" si="14"/>
        <v>0</v>
      </c>
      <c r="AP65" s="141">
        <v>0</v>
      </c>
      <c r="AQ65" s="141">
        <v>0</v>
      </c>
      <c r="AR65" s="141">
        <v>0</v>
      </c>
      <c r="AS65" s="141">
        <v>0</v>
      </c>
      <c r="AT65" s="141">
        <f t="shared" si="15"/>
        <v>0</v>
      </c>
      <c r="AU65" s="141">
        <v>0</v>
      </c>
      <c r="AV65" s="141">
        <v>0</v>
      </c>
      <c r="AW65" s="141">
        <v>0</v>
      </c>
      <c r="AX65" s="141">
        <v>0</v>
      </c>
      <c r="AY65" s="141">
        <f t="shared" si="16"/>
        <v>0</v>
      </c>
      <c r="AZ65" s="141">
        <v>0</v>
      </c>
      <c r="BA65" s="141">
        <v>0</v>
      </c>
      <c r="BB65" s="141">
        <v>0</v>
      </c>
      <c r="BC65" s="141">
        <v>0</v>
      </c>
      <c r="BD65" s="141"/>
      <c r="BE65" s="141">
        <v>0</v>
      </c>
      <c r="BF65" s="141">
        <v>0</v>
      </c>
      <c r="BG65" s="141">
        <f t="shared" si="17"/>
        <v>0</v>
      </c>
      <c r="BH65" s="141">
        <f t="shared" si="18"/>
        <v>0</v>
      </c>
      <c r="BI65" s="141">
        <f t="shared" si="19"/>
        <v>0</v>
      </c>
      <c r="BJ65" s="141">
        <f t="shared" si="20"/>
        <v>0</v>
      </c>
      <c r="BK65" s="141">
        <f t="shared" si="21"/>
        <v>0</v>
      </c>
      <c r="BL65" s="141">
        <f t="shared" si="22"/>
        <v>0</v>
      </c>
      <c r="BM65" s="141">
        <f t="shared" si="23"/>
        <v>0</v>
      </c>
      <c r="BN65" s="141">
        <f t="shared" si="24"/>
        <v>0</v>
      </c>
      <c r="BO65" s="141">
        <f t="shared" si="25"/>
        <v>0</v>
      </c>
      <c r="BP65" s="141">
        <f t="shared" si="26"/>
        <v>560614</v>
      </c>
      <c r="BQ65" s="141">
        <f t="shared" si="27"/>
        <v>119845</v>
      </c>
      <c r="BR65" s="141">
        <f t="shared" si="28"/>
        <v>119845</v>
      </c>
      <c r="BS65" s="141">
        <f t="shared" si="29"/>
        <v>0</v>
      </c>
      <c r="BT65" s="141">
        <f t="shared" si="30"/>
        <v>0</v>
      </c>
      <c r="BU65" s="141">
        <f t="shared" si="31"/>
        <v>0</v>
      </c>
      <c r="BV65" s="141">
        <f t="shared" si="32"/>
        <v>220324</v>
      </c>
      <c r="BW65" s="141">
        <f t="shared" si="33"/>
        <v>107</v>
      </c>
      <c r="BX65" s="141">
        <f t="shared" si="34"/>
        <v>220217</v>
      </c>
      <c r="BY65" s="141">
        <f t="shared" si="35"/>
        <v>0</v>
      </c>
      <c r="BZ65" s="141">
        <f t="shared" si="36"/>
        <v>0</v>
      </c>
      <c r="CA65" s="141">
        <f t="shared" si="37"/>
        <v>220445</v>
      </c>
      <c r="CB65" s="141">
        <f t="shared" si="38"/>
        <v>121104</v>
      </c>
      <c r="CC65" s="141">
        <f t="shared" si="39"/>
        <v>48297</v>
      </c>
      <c r="CD65" s="141">
        <f t="shared" si="40"/>
        <v>51044</v>
      </c>
      <c r="CE65" s="141">
        <f t="shared" si="41"/>
        <v>0</v>
      </c>
      <c r="CF65" s="141">
        <f t="shared" si="42"/>
        <v>0</v>
      </c>
      <c r="CG65" s="141">
        <f t="shared" si="43"/>
        <v>0</v>
      </c>
      <c r="CH65" s="141">
        <f t="shared" si="44"/>
        <v>0</v>
      </c>
      <c r="CI65" s="141">
        <f t="shared" si="45"/>
        <v>560614</v>
      </c>
    </row>
    <row r="66" spans="1:87" ht="12" customHeight="1">
      <c r="A66" s="142" t="s">
        <v>86</v>
      </c>
      <c r="B66" s="140" t="s">
        <v>430</v>
      </c>
      <c r="C66" s="142" t="s">
        <v>450</v>
      </c>
      <c r="D66" s="141">
        <f t="shared" si="4"/>
        <v>51598</v>
      </c>
      <c r="E66" s="141">
        <f t="shared" si="5"/>
        <v>36097</v>
      </c>
      <c r="F66" s="141">
        <v>0</v>
      </c>
      <c r="G66" s="141">
        <v>34747</v>
      </c>
      <c r="H66" s="141">
        <v>0</v>
      </c>
      <c r="I66" s="141">
        <v>1350</v>
      </c>
      <c r="J66" s="141">
        <v>15501</v>
      </c>
      <c r="K66" s="141"/>
      <c r="L66" s="141">
        <f t="shared" si="6"/>
        <v>2145605</v>
      </c>
      <c r="M66" s="141">
        <f t="shared" si="7"/>
        <v>119712</v>
      </c>
      <c r="N66" s="141">
        <v>119712</v>
      </c>
      <c r="O66" s="141">
        <v>0</v>
      </c>
      <c r="P66" s="141">
        <v>0</v>
      </c>
      <c r="Q66" s="141">
        <v>0</v>
      </c>
      <c r="R66" s="141">
        <f t="shared" si="8"/>
        <v>297499</v>
      </c>
      <c r="S66" s="141">
        <v>0</v>
      </c>
      <c r="T66" s="141">
        <v>297499</v>
      </c>
      <c r="U66" s="141">
        <v>0</v>
      </c>
      <c r="V66" s="141">
        <v>0</v>
      </c>
      <c r="W66" s="141">
        <f t="shared" si="9"/>
        <v>1728394</v>
      </c>
      <c r="X66" s="141">
        <v>0</v>
      </c>
      <c r="Y66" s="141">
        <v>1375050</v>
      </c>
      <c r="Z66" s="141">
        <v>332915</v>
      </c>
      <c r="AA66" s="141">
        <v>20429</v>
      </c>
      <c r="AB66" s="141"/>
      <c r="AC66" s="141">
        <v>0</v>
      </c>
      <c r="AD66" s="141">
        <v>5809</v>
      </c>
      <c r="AE66" s="141">
        <f t="shared" si="10"/>
        <v>2203012</v>
      </c>
      <c r="AF66" s="141">
        <f t="shared" si="11"/>
        <v>0</v>
      </c>
      <c r="AG66" s="141">
        <f t="shared" si="12"/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/>
      <c r="AN66" s="141">
        <f t="shared" si="13"/>
        <v>0</v>
      </c>
      <c r="AO66" s="141">
        <f t="shared" si="14"/>
        <v>0</v>
      </c>
      <c r="AP66" s="141">
        <v>0</v>
      </c>
      <c r="AQ66" s="141">
        <v>0</v>
      </c>
      <c r="AR66" s="141">
        <v>0</v>
      </c>
      <c r="AS66" s="141">
        <v>0</v>
      </c>
      <c r="AT66" s="141">
        <f t="shared" si="15"/>
        <v>0</v>
      </c>
      <c r="AU66" s="141">
        <v>0</v>
      </c>
      <c r="AV66" s="141">
        <v>0</v>
      </c>
      <c r="AW66" s="141">
        <v>0</v>
      </c>
      <c r="AX66" s="141">
        <v>0</v>
      </c>
      <c r="AY66" s="141">
        <f t="shared" si="16"/>
        <v>0</v>
      </c>
      <c r="AZ66" s="141">
        <v>0</v>
      </c>
      <c r="BA66" s="141">
        <v>0</v>
      </c>
      <c r="BB66" s="141">
        <v>0</v>
      </c>
      <c r="BC66" s="141">
        <v>0</v>
      </c>
      <c r="BD66" s="141"/>
      <c r="BE66" s="141">
        <v>0</v>
      </c>
      <c r="BF66" s="141">
        <v>0</v>
      </c>
      <c r="BG66" s="141">
        <f t="shared" si="17"/>
        <v>0</v>
      </c>
      <c r="BH66" s="141">
        <f t="shared" si="18"/>
        <v>51598</v>
      </c>
      <c r="BI66" s="141">
        <f t="shared" si="19"/>
        <v>36097</v>
      </c>
      <c r="BJ66" s="141">
        <f t="shared" si="20"/>
        <v>0</v>
      </c>
      <c r="BK66" s="141">
        <f t="shared" si="21"/>
        <v>34747</v>
      </c>
      <c r="BL66" s="141">
        <f t="shared" si="22"/>
        <v>0</v>
      </c>
      <c r="BM66" s="141">
        <f t="shared" si="23"/>
        <v>1350</v>
      </c>
      <c r="BN66" s="141">
        <f t="shared" si="24"/>
        <v>15501</v>
      </c>
      <c r="BO66" s="141">
        <f t="shared" si="25"/>
        <v>0</v>
      </c>
      <c r="BP66" s="141">
        <f t="shared" si="26"/>
        <v>2145605</v>
      </c>
      <c r="BQ66" s="141">
        <f t="shared" si="27"/>
        <v>119712</v>
      </c>
      <c r="BR66" s="141">
        <f t="shared" si="28"/>
        <v>119712</v>
      </c>
      <c r="BS66" s="141">
        <f t="shared" si="29"/>
        <v>0</v>
      </c>
      <c r="BT66" s="141">
        <f t="shared" si="30"/>
        <v>0</v>
      </c>
      <c r="BU66" s="141">
        <f t="shared" si="31"/>
        <v>0</v>
      </c>
      <c r="BV66" s="141">
        <f t="shared" si="32"/>
        <v>297499</v>
      </c>
      <c r="BW66" s="141">
        <f t="shared" si="33"/>
        <v>0</v>
      </c>
      <c r="BX66" s="141">
        <f t="shared" si="34"/>
        <v>297499</v>
      </c>
      <c r="BY66" s="141">
        <f t="shared" si="35"/>
        <v>0</v>
      </c>
      <c r="BZ66" s="141">
        <f t="shared" si="36"/>
        <v>0</v>
      </c>
      <c r="CA66" s="141">
        <f t="shared" si="37"/>
        <v>1728394</v>
      </c>
      <c r="CB66" s="141">
        <f t="shared" si="38"/>
        <v>0</v>
      </c>
      <c r="CC66" s="141">
        <f t="shared" si="39"/>
        <v>1375050</v>
      </c>
      <c r="CD66" s="141">
        <f t="shared" si="40"/>
        <v>332915</v>
      </c>
      <c r="CE66" s="141">
        <f t="shared" si="41"/>
        <v>20429</v>
      </c>
      <c r="CF66" s="141">
        <f t="shared" si="42"/>
        <v>0</v>
      </c>
      <c r="CG66" s="141">
        <f t="shared" si="43"/>
        <v>0</v>
      </c>
      <c r="CH66" s="141">
        <f t="shared" si="44"/>
        <v>5809</v>
      </c>
      <c r="CI66" s="141">
        <f t="shared" si="45"/>
        <v>2203012</v>
      </c>
    </row>
    <row r="67" spans="1:87" ht="12" customHeight="1">
      <c r="A67" s="142" t="s">
        <v>86</v>
      </c>
      <c r="B67" s="140" t="s">
        <v>431</v>
      </c>
      <c r="C67" s="142" t="s">
        <v>451</v>
      </c>
      <c r="D67" s="141">
        <f t="shared" si="4"/>
        <v>0</v>
      </c>
      <c r="E67" s="141">
        <f t="shared" si="5"/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/>
      <c r="L67" s="141">
        <f t="shared" si="6"/>
        <v>511553</v>
      </c>
      <c r="M67" s="141">
        <f t="shared" si="7"/>
        <v>73334</v>
      </c>
      <c r="N67" s="141">
        <v>73334</v>
      </c>
      <c r="O67" s="141">
        <v>0</v>
      </c>
      <c r="P67" s="141">
        <v>0</v>
      </c>
      <c r="Q67" s="141">
        <v>0</v>
      </c>
      <c r="R67" s="141">
        <f t="shared" si="8"/>
        <v>127647</v>
      </c>
      <c r="S67" s="141">
        <v>0</v>
      </c>
      <c r="T67" s="141">
        <v>127647</v>
      </c>
      <c r="U67" s="141">
        <v>0</v>
      </c>
      <c r="V67" s="141">
        <v>0</v>
      </c>
      <c r="W67" s="141">
        <f t="shared" si="9"/>
        <v>310572</v>
      </c>
      <c r="X67" s="141">
        <v>0</v>
      </c>
      <c r="Y67" s="141">
        <v>200236</v>
      </c>
      <c r="Z67" s="141">
        <v>110336</v>
      </c>
      <c r="AA67" s="141">
        <v>0</v>
      </c>
      <c r="AB67" s="141"/>
      <c r="AC67" s="141">
        <v>0</v>
      </c>
      <c r="AD67" s="141">
        <v>0</v>
      </c>
      <c r="AE67" s="141">
        <f t="shared" si="10"/>
        <v>511553</v>
      </c>
      <c r="AF67" s="141">
        <f t="shared" si="11"/>
        <v>0</v>
      </c>
      <c r="AG67" s="141">
        <f t="shared" si="12"/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/>
      <c r="AN67" s="141">
        <f t="shared" si="13"/>
        <v>0</v>
      </c>
      <c r="AO67" s="141">
        <f t="shared" si="14"/>
        <v>0</v>
      </c>
      <c r="AP67" s="141">
        <v>0</v>
      </c>
      <c r="AQ67" s="141">
        <v>0</v>
      </c>
      <c r="AR67" s="141">
        <v>0</v>
      </c>
      <c r="AS67" s="141">
        <v>0</v>
      </c>
      <c r="AT67" s="141">
        <f t="shared" si="15"/>
        <v>0</v>
      </c>
      <c r="AU67" s="141">
        <v>0</v>
      </c>
      <c r="AV67" s="141">
        <v>0</v>
      </c>
      <c r="AW67" s="141">
        <v>0</v>
      </c>
      <c r="AX67" s="141">
        <v>0</v>
      </c>
      <c r="AY67" s="141">
        <f t="shared" si="16"/>
        <v>0</v>
      </c>
      <c r="AZ67" s="141">
        <v>0</v>
      </c>
      <c r="BA67" s="141">
        <v>0</v>
      </c>
      <c r="BB67" s="141">
        <v>0</v>
      </c>
      <c r="BC67" s="141">
        <v>0</v>
      </c>
      <c r="BD67" s="141"/>
      <c r="BE67" s="141">
        <v>0</v>
      </c>
      <c r="BF67" s="141">
        <v>0</v>
      </c>
      <c r="BG67" s="141">
        <f t="shared" si="17"/>
        <v>0</v>
      </c>
      <c r="BH67" s="141">
        <f t="shared" si="18"/>
        <v>0</v>
      </c>
      <c r="BI67" s="141">
        <f t="shared" si="19"/>
        <v>0</v>
      </c>
      <c r="BJ67" s="141">
        <f t="shared" si="20"/>
        <v>0</v>
      </c>
      <c r="BK67" s="141">
        <f t="shared" si="21"/>
        <v>0</v>
      </c>
      <c r="BL67" s="141">
        <f t="shared" si="22"/>
        <v>0</v>
      </c>
      <c r="BM67" s="141">
        <f t="shared" si="23"/>
        <v>0</v>
      </c>
      <c r="BN67" s="141">
        <f t="shared" si="24"/>
        <v>0</v>
      </c>
      <c r="BO67" s="141">
        <f t="shared" si="25"/>
        <v>0</v>
      </c>
      <c r="BP67" s="141">
        <f t="shared" si="26"/>
        <v>511553</v>
      </c>
      <c r="BQ67" s="141">
        <f t="shared" si="27"/>
        <v>73334</v>
      </c>
      <c r="BR67" s="141">
        <f t="shared" si="28"/>
        <v>73334</v>
      </c>
      <c r="BS67" s="141">
        <f t="shared" si="29"/>
        <v>0</v>
      </c>
      <c r="BT67" s="141">
        <f t="shared" si="30"/>
        <v>0</v>
      </c>
      <c r="BU67" s="141">
        <f t="shared" si="31"/>
        <v>0</v>
      </c>
      <c r="BV67" s="141">
        <f t="shared" si="32"/>
        <v>127647</v>
      </c>
      <c r="BW67" s="141">
        <f t="shared" si="33"/>
        <v>0</v>
      </c>
      <c r="BX67" s="141">
        <f t="shared" si="34"/>
        <v>127647</v>
      </c>
      <c r="BY67" s="141">
        <f t="shared" si="35"/>
        <v>0</v>
      </c>
      <c r="BZ67" s="141">
        <f t="shared" si="36"/>
        <v>0</v>
      </c>
      <c r="CA67" s="141">
        <f t="shared" si="37"/>
        <v>310572</v>
      </c>
      <c r="CB67" s="141">
        <f t="shared" si="38"/>
        <v>0</v>
      </c>
      <c r="CC67" s="141">
        <f t="shared" si="39"/>
        <v>200236</v>
      </c>
      <c r="CD67" s="141">
        <f t="shared" si="40"/>
        <v>110336</v>
      </c>
      <c r="CE67" s="141">
        <f t="shared" si="41"/>
        <v>0</v>
      </c>
      <c r="CF67" s="141">
        <f t="shared" si="42"/>
        <v>0</v>
      </c>
      <c r="CG67" s="141">
        <f t="shared" si="43"/>
        <v>0</v>
      </c>
      <c r="CH67" s="141">
        <f t="shared" si="44"/>
        <v>0</v>
      </c>
      <c r="CI67" s="141">
        <f t="shared" si="45"/>
        <v>511553</v>
      </c>
    </row>
    <row r="68" spans="1:87" ht="12" customHeight="1">
      <c r="A68" s="142" t="s">
        <v>86</v>
      </c>
      <c r="B68" s="140" t="s">
        <v>432</v>
      </c>
      <c r="C68" s="142" t="s">
        <v>452</v>
      </c>
      <c r="D68" s="141">
        <f t="shared" si="4"/>
        <v>0</v>
      </c>
      <c r="E68" s="141">
        <f t="shared" si="5"/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/>
      <c r="L68" s="141">
        <f t="shared" si="6"/>
        <v>516528</v>
      </c>
      <c r="M68" s="141">
        <f t="shared" si="7"/>
        <v>139058</v>
      </c>
      <c r="N68" s="141">
        <v>76272</v>
      </c>
      <c r="O68" s="141">
        <v>0</v>
      </c>
      <c r="P68" s="141">
        <v>62786</v>
      </c>
      <c r="Q68" s="141">
        <v>0</v>
      </c>
      <c r="R68" s="141">
        <f t="shared" si="8"/>
        <v>284322</v>
      </c>
      <c r="S68" s="141">
        <v>0</v>
      </c>
      <c r="T68" s="141">
        <v>284322</v>
      </c>
      <c r="U68" s="141">
        <v>0</v>
      </c>
      <c r="V68" s="141">
        <v>0</v>
      </c>
      <c r="W68" s="141">
        <f t="shared" si="9"/>
        <v>93148</v>
      </c>
      <c r="X68" s="141">
        <v>0</v>
      </c>
      <c r="Y68" s="141">
        <v>0</v>
      </c>
      <c r="Z68" s="141">
        <v>93148</v>
      </c>
      <c r="AA68" s="141">
        <v>0</v>
      </c>
      <c r="AB68" s="141"/>
      <c r="AC68" s="141">
        <v>0</v>
      </c>
      <c r="AD68" s="141">
        <v>0</v>
      </c>
      <c r="AE68" s="141">
        <f t="shared" si="10"/>
        <v>516528</v>
      </c>
      <c r="AF68" s="141">
        <f t="shared" si="11"/>
        <v>0</v>
      </c>
      <c r="AG68" s="141">
        <f t="shared" si="12"/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0</v>
      </c>
      <c r="AM68" s="141"/>
      <c r="AN68" s="141">
        <f t="shared" si="13"/>
        <v>0</v>
      </c>
      <c r="AO68" s="141">
        <f t="shared" si="14"/>
        <v>0</v>
      </c>
      <c r="AP68" s="141">
        <v>0</v>
      </c>
      <c r="AQ68" s="141">
        <v>0</v>
      </c>
      <c r="AR68" s="141">
        <v>0</v>
      </c>
      <c r="AS68" s="141">
        <v>0</v>
      </c>
      <c r="AT68" s="141">
        <f t="shared" si="15"/>
        <v>0</v>
      </c>
      <c r="AU68" s="141">
        <v>0</v>
      </c>
      <c r="AV68" s="141">
        <v>0</v>
      </c>
      <c r="AW68" s="141">
        <v>0</v>
      </c>
      <c r="AX68" s="141">
        <v>0</v>
      </c>
      <c r="AY68" s="141">
        <f t="shared" si="16"/>
        <v>0</v>
      </c>
      <c r="AZ68" s="141">
        <v>0</v>
      </c>
      <c r="BA68" s="141">
        <v>0</v>
      </c>
      <c r="BB68" s="141">
        <v>0</v>
      </c>
      <c r="BC68" s="141">
        <v>0</v>
      </c>
      <c r="BD68" s="141"/>
      <c r="BE68" s="141">
        <v>0</v>
      </c>
      <c r="BF68" s="141">
        <v>0</v>
      </c>
      <c r="BG68" s="141">
        <f t="shared" si="17"/>
        <v>0</v>
      </c>
      <c r="BH68" s="141">
        <f t="shared" si="18"/>
        <v>0</v>
      </c>
      <c r="BI68" s="141">
        <f t="shared" si="19"/>
        <v>0</v>
      </c>
      <c r="BJ68" s="141">
        <f t="shared" si="20"/>
        <v>0</v>
      </c>
      <c r="BK68" s="141">
        <f t="shared" si="21"/>
        <v>0</v>
      </c>
      <c r="BL68" s="141">
        <f t="shared" si="22"/>
        <v>0</v>
      </c>
      <c r="BM68" s="141">
        <f t="shared" si="23"/>
        <v>0</v>
      </c>
      <c r="BN68" s="141">
        <f t="shared" si="24"/>
        <v>0</v>
      </c>
      <c r="BO68" s="141">
        <f t="shared" si="25"/>
        <v>0</v>
      </c>
      <c r="BP68" s="141">
        <f t="shared" si="26"/>
        <v>516528</v>
      </c>
      <c r="BQ68" s="141">
        <f t="shared" si="27"/>
        <v>139058</v>
      </c>
      <c r="BR68" s="141">
        <f t="shared" si="28"/>
        <v>76272</v>
      </c>
      <c r="BS68" s="141">
        <f t="shared" si="29"/>
        <v>0</v>
      </c>
      <c r="BT68" s="141">
        <f t="shared" si="30"/>
        <v>62786</v>
      </c>
      <c r="BU68" s="141">
        <f t="shared" si="31"/>
        <v>0</v>
      </c>
      <c r="BV68" s="141">
        <f t="shared" si="32"/>
        <v>284322</v>
      </c>
      <c r="BW68" s="141">
        <f t="shared" si="33"/>
        <v>0</v>
      </c>
      <c r="BX68" s="141">
        <f t="shared" si="34"/>
        <v>284322</v>
      </c>
      <c r="BY68" s="141">
        <f t="shared" si="35"/>
        <v>0</v>
      </c>
      <c r="BZ68" s="141">
        <f t="shared" si="36"/>
        <v>0</v>
      </c>
      <c r="CA68" s="141">
        <f t="shared" si="37"/>
        <v>93148</v>
      </c>
      <c r="CB68" s="141">
        <f t="shared" si="38"/>
        <v>0</v>
      </c>
      <c r="CC68" s="141">
        <f t="shared" si="39"/>
        <v>0</v>
      </c>
      <c r="CD68" s="141">
        <f t="shared" si="40"/>
        <v>93148</v>
      </c>
      <c r="CE68" s="141">
        <f t="shared" si="41"/>
        <v>0</v>
      </c>
      <c r="CF68" s="141">
        <f t="shared" si="42"/>
        <v>0</v>
      </c>
      <c r="CG68" s="141">
        <f t="shared" si="43"/>
        <v>0</v>
      </c>
      <c r="CH68" s="141">
        <f t="shared" si="44"/>
        <v>0</v>
      </c>
      <c r="CI68" s="141">
        <f t="shared" si="45"/>
        <v>516528</v>
      </c>
    </row>
    <row r="69" spans="1:87" ht="12" customHeight="1">
      <c r="A69" s="142" t="s">
        <v>86</v>
      </c>
      <c r="B69" s="140" t="s">
        <v>433</v>
      </c>
      <c r="C69" s="142" t="s">
        <v>453</v>
      </c>
      <c r="D69" s="141">
        <f t="shared" si="4"/>
        <v>0</v>
      </c>
      <c r="E69" s="141">
        <f t="shared" si="5"/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/>
      <c r="L69" s="141">
        <f t="shared" si="6"/>
        <v>398576</v>
      </c>
      <c r="M69" s="141">
        <f t="shared" si="7"/>
        <v>66095</v>
      </c>
      <c r="N69" s="141">
        <v>66095</v>
      </c>
      <c r="O69" s="141">
        <v>0</v>
      </c>
      <c r="P69" s="141">
        <v>0</v>
      </c>
      <c r="Q69" s="141">
        <v>0</v>
      </c>
      <c r="R69" s="141">
        <f t="shared" si="8"/>
        <v>0</v>
      </c>
      <c r="S69" s="141">
        <v>0</v>
      </c>
      <c r="T69" s="141">
        <v>0</v>
      </c>
      <c r="U69" s="141">
        <v>0</v>
      </c>
      <c r="V69" s="141">
        <v>0</v>
      </c>
      <c r="W69" s="141">
        <f t="shared" si="9"/>
        <v>332481</v>
      </c>
      <c r="X69" s="141">
        <v>0</v>
      </c>
      <c r="Y69" s="141">
        <v>332481</v>
      </c>
      <c r="Z69" s="141">
        <v>0</v>
      </c>
      <c r="AA69" s="141">
        <v>0</v>
      </c>
      <c r="AB69" s="141"/>
      <c r="AC69" s="141">
        <v>0</v>
      </c>
      <c r="AD69" s="141">
        <v>961388</v>
      </c>
      <c r="AE69" s="141">
        <f t="shared" si="10"/>
        <v>1359964</v>
      </c>
      <c r="AF69" s="141">
        <f t="shared" si="11"/>
        <v>0</v>
      </c>
      <c r="AG69" s="141">
        <f t="shared" si="12"/>
        <v>0</v>
      </c>
      <c r="AH69" s="141">
        <v>0</v>
      </c>
      <c r="AI69" s="141">
        <v>0</v>
      </c>
      <c r="AJ69" s="141">
        <v>0</v>
      </c>
      <c r="AK69" s="141">
        <v>0</v>
      </c>
      <c r="AL69" s="141">
        <v>0</v>
      </c>
      <c r="AM69" s="141"/>
      <c r="AN69" s="141">
        <f t="shared" si="13"/>
        <v>0</v>
      </c>
      <c r="AO69" s="141">
        <f t="shared" si="14"/>
        <v>0</v>
      </c>
      <c r="AP69" s="141">
        <v>0</v>
      </c>
      <c r="AQ69" s="141">
        <v>0</v>
      </c>
      <c r="AR69" s="141">
        <v>0</v>
      </c>
      <c r="AS69" s="141">
        <v>0</v>
      </c>
      <c r="AT69" s="141">
        <f t="shared" si="15"/>
        <v>0</v>
      </c>
      <c r="AU69" s="141">
        <v>0</v>
      </c>
      <c r="AV69" s="141">
        <v>0</v>
      </c>
      <c r="AW69" s="141">
        <v>0</v>
      </c>
      <c r="AX69" s="141">
        <v>0</v>
      </c>
      <c r="AY69" s="141">
        <f t="shared" si="16"/>
        <v>0</v>
      </c>
      <c r="AZ69" s="141">
        <v>0</v>
      </c>
      <c r="BA69" s="141">
        <v>0</v>
      </c>
      <c r="BB69" s="141">
        <v>0</v>
      </c>
      <c r="BC69" s="141">
        <v>0</v>
      </c>
      <c r="BD69" s="141"/>
      <c r="BE69" s="141">
        <v>0</v>
      </c>
      <c r="BF69" s="141">
        <v>0</v>
      </c>
      <c r="BG69" s="141">
        <f t="shared" si="17"/>
        <v>0</v>
      </c>
      <c r="BH69" s="141">
        <f t="shared" si="18"/>
        <v>0</v>
      </c>
      <c r="BI69" s="141">
        <f t="shared" si="19"/>
        <v>0</v>
      </c>
      <c r="BJ69" s="141">
        <f t="shared" si="20"/>
        <v>0</v>
      </c>
      <c r="BK69" s="141">
        <f t="shared" si="21"/>
        <v>0</v>
      </c>
      <c r="BL69" s="141">
        <f t="shared" si="22"/>
        <v>0</v>
      </c>
      <c r="BM69" s="141">
        <f t="shared" si="23"/>
        <v>0</v>
      </c>
      <c r="BN69" s="141">
        <f t="shared" si="24"/>
        <v>0</v>
      </c>
      <c r="BO69" s="141">
        <f t="shared" si="25"/>
        <v>0</v>
      </c>
      <c r="BP69" s="141">
        <f t="shared" si="26"/>
        <v>398576</v>
      </c>
      <c r="BQ69" s="141">
        <f t="shared" si="27"/>
        <v>66095</v>
      </c>
      <c r="BR69" s="141">
        <f t="shared" si="28"/>
        <v>66095</v>
      </c>
      <c r="BS69" s="141">
        <f t="shared" si="29"/>
        <v>0</v>
      </c>
      <c r="BT69" s="141">
        <f t="shared" si="30"/>
        <v>0</v>
      </c>
      <c r="BU69" s="141">
        <f t="shared" si="31"/>
        <v>0</v>
      </c>
      <c r="BV69" s="141">
        <f t="shared" si="32"/>
        <v>0</v>
      </c>
      <c r="BW69" s="141">
        <f t="shared" si="33"/>
        <v>0</v>
      </c>
      <c r="BX69" s="141">
        <f t="shared" si="34"/>
        <v>0</v>
      </c>
      <c r="BY69" s="141">
        <f t="shared" si="35"/>
        <v>0</v>
      </c>
      <c r="BZ69" s="141">
        <f t="shared" si="36"/>
        <v>0</v>
      </c>
      <c r="CA69" s="141">
        <f t="shared" si="37"/>
        <v>332481</v>
      </c>
      <c r="CB69" s="141">
        <f t="shared" si="38"/>
        <v>0</v>
      </c>
      <c r="CC69" s="141">
        <f t="shared" si="39"/>
        <v>332481</v>
      </c>
      <c r="CD69" s="141">
        <f t="shared" si="40"/>
        <v>0</v>
      </c>
      <c r="CE69" s="141">
        <f t="shared" si="41"/>
        <v>0</v>
      </c>
      <c r="CF69" s="141">
        <f t="shared" si="42"/>
        <v>0</v>
      </c>
      <c r="CG69" s="141">
        <f t="shared" si="43"/>
        <v>0</v>
      </c>
      <c r="CH69" s="141">
        <f t="shared" si="44"/>
        <v>961388</v>
      </c>
      <c r="CI69" s="141">
        <f t="shared" si="45"/>
        <v>1359964</v>
      </c>
    </row>
    <row r="70" spans="1:87" ht="12" customHeight="1">
      <c r="A70" s="142" t="s">
        <v>86</v>
      </c>
      <c r="B70" s="140" t="s">
        <v>434</v>
      </c>
      <c r="C70" s="142" t="s">
        <v>454</v>
      </c>
      <c r="D70" s="141">
        <f t="shared" si="4"/>
        <v>0</v>
      </c>
      <c r="E70" s="141">
        <f t="shared" si="5"/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/>
      <c r="L70" s="141">
        <f t="shared" si="6"/>
        <v>240608</v>
      </c>
      <c r="M70" s="141">
        <f t="shared" si="7"/>
        <v>89890</v>
      </c>
      <c r="N70" s="141">
        <v>18364</v>
      </c>
      <c r="O70" s="141">
        <v>0</v>
      </c>
      <c r="P70" s="141">
        <v>71526</v>
      </c>
      <c r="Q70" s="141">
        <v>0</v>
      </c>
      <c r="R70" s="141">
        <f t="shared" si="8"/>
        <v>55348</v>
      </c>
      <c r="S70" s="141">
        <v>0</v>
      </c>
      <c r="T70" s="141">
        <v>55348</v>
      </c>
      <c r="U70" s="141">
        <v>0</v>
      </c>
      <c r="V70" s="141">
        <v>0</v>
      </c>
      <c r="W70" s="141">
        <f t="shared" si="9"/>
        <v>95370</v>
      </c>
      <c r="X70" s="141">
        <v>36674</v>
      </c>
      <c r="Y70" s="141">
        <v>21032</v>
      </c>
      <c r="Z70" s="141">
        <v>24713</v>
      </c>
      <c r="AA70" s="141">
        <v>12951</v>
      </c>
      <c r="AB70" s="141"/>
      <c r="AC70" s="141">
        <v>0</v>
      </c>
      <c r="AD70" s="141">
        <v>8800</v>
      </c>
      <c r="AE70" s="141">
        <f t="shared" si="10"/>
        <v>249408</v>
      </c>
      <c r="AF70" s="141">
        <f t="shared" si="11"/>
        <v>0</v>
      </c>
      <c r="AG70" s="141">
        <f t="shared" si="12"/>
        <v>0</v>
      </c>
      <c r="AH70" s="141">
        <v>0</v>
      </c>
      <c r="AI70" s="141">
        <v>0</v>
      </c>
      <c r="AJ70" s="141">
        <v>0</v>
      </c>
      <c r="AK70" s="141">
        <v>0</v>
      </c>
      <c r="AL70" s="141">
        <v>0</v>
      </c>
      <c r="AM70" s="141"/>
      <c r="AN70" s="141">
        <f t="shared" si="13"/>
        <v>157397</v>
      </c>
      <c r="AO70" s="141">
        <f t="shared" si="14"/>
        <v>54343</v>
      </c>
      <c r="AP70" s="141">
        <v>19522</v>
      </c>
      <c r="AQ70" s="141">
        <v>0</v>
      </c>
      <c r="AR70" s="141">
        <v>34821</v>
      </c>
      <c r="AS70" s="141">
        <v>0</v>
      </c>
      <c r="AT70" s="141">
        <f t="shared" si="15"/>
        <v>18963</v>
      </c>
      <c r="AU70" s="141">
        <v>0</v>
      </c>
      <c r="AV70" s="141">
        <v>18963</v>
      </c>
      <c r="AW70" s="141">
        <v>0</v>
      </c>
      <c r="AX70" s="141">
        <v>0</v>
      </c>
      <c r="AY70" s="141">
        <f t="shared" si="16"/>
        <v>84091</v>
      </c>
      <c r="AZ70" s="141">
        <v>0</v>
      </c>
      <c r="BA70" s="141">
        <v>27533</v>
      </c>
      <c r="BB70" s="141">
        <v>1278</v>
      </c>
      <c r="BC70" s="141">
        <v>55280</v>
      </c>
      <c r="BD70" s="141"/>
      <c r="BE70" s="141">
        <v>0</v>
      </c>
      <c r="BF70" s="141">
        <v>797</v>
      </c>
      <c r="BG70" s="141">
        <f t="shared" si="17"/>
        <v>158194</v>
      </c>
      <c r="BH70" s="141">
        <f t="shared" si="18"/>
        <v>0</v>
      </c>
      <c r="BI70" s="141">
        <f t="shared" si="19"/>
        <v>0</v>
      </c>
      <c r="BJ70" s="141">
        <f t="shared" si="20"/>
        <v>0</v>
      </c>
      <c r="BK70" s="141">
        <f t="shared" si="21"/>
        <v>0</v>
      </c>
      <c r="BL70" s="141">
        <f t="shared" si="22"/>
        <v>0</v>
      </c>
      <c r="BM70" s="141">
        <f t="shared" si="23"/>
        <v>0</v>
      </c>
      <c r="BN70" s="141">
        <f t="shared" si="24"/>
        <v>0</v>
      </c>
      <c r="BO70" s="141">
        <f t="shared" si="25"/>
        <v>0</v>
      </c>
      <c r="BP70" s="141">
        <f t="shared" si="26"/>
        <v>398005</v>
      </c>
      <c r="BQ70" s="141">
        <f t="shared" si="27"/>
        <v>144233</v>
      </c>
      <c r="BR70" s="141">
        <f t="shared" si="28"/>
        <v>37886</v>
      </c>
      <c r="BS70" s="141">
        <f t="shared" si="29"/>
        <v>0</v>
      </c>
      <c r="BT70" s="141">
        <f t="shared" si="30"/>
        <v>106347</v>
      </c>
      <c r="BU70" s="141">
        <f t="shared" si="31"/>
        <v>0</v>
      </c>
      <c r="BV70" s="141">
        <f t="shared" si="32"/>
        <v>74311</v>
      </c>
      <c r="BW70" s="141">
        <f t="shared" si="33"/>
        <v>0</v>
      </c>
      <c r="BX70" s="141">
        <f t="shared" si="34"/>
        <v>74311</v>
      </c>
      <c r="BY70" s="141">
        <f t="shared" si="35"/>
        <v>0</v>
      </c>
      <c r="BZ70" s="141">
        <f t="shared" si="36"/>
        <v>0</v>
      </c>
      <c r="CA70" s="141">
        <f t="shared" si="37"/>
        <v>179461</v>
      </c>
      <c r="CB70" s="141">
        <f t="shared" si="38"/>
        <v>36674</v>
      </c>
      <c r="CC70" s="141">
        <f t="shared" si="39"/>
        <v>48565</v>
      </c>
      <c r="CD70" s="141">
        <f t="shared" si="40"/>
        <v>25991</v>
      </c>
      <c r="CE70" s="141">
        <f t="shared" si="41"/>
        <v>68231</v>
      </c>
      <c r="CF70" s="141">
        <f t="shared" si="42"/>
        <v>0</v>
      </c>
      <c r="CG70" s="141">
        <f t="shared" si="43"/>
        <v>0</v>
      </c>
      <c r="CH70" s="141">
        <f t="shared" si="44"/>
        <v>9597</v>
      </c>
      <c r="CI70" s="141">
        <f t="shared" si="45"/>
        <v>407602</v>
      </c>
    </row>
    <row r="71" spans="1:87" ht="12" customHeight="1">
      <c r="A71" s="142" t="s">
        <v>86</v>
      </c>
      <c r="B71" s="140" t="s">
        <v>435</v>
      </c>
      <c r="C71" s="142" t="s">
        <v>455</v>
      </c>
      <c r="D71" s="141">
        <f t="shared" si="4"/>
        <v>0</v>
      </c>
      <c r="E71" s="141">
        <f t="shared" si="5"/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/>
      <c r="L71" s="141">
        <f t="shared" si="6"/>
        <v>858454</v>
      </c>
      <c r="M71" s="141">
        <f t="shared" si="7"/>
        <v>79621</v>
      </c>
      <c r="N71" s="141">
        <v>79621</v>
      </c>
      <c r="O71" s="141">
        <v>0</v>
      </c>
      <c r="P71" s="141">
        <v>0</v>
      </c>
      <c r="Q71" s="141">
        <v>0</v>
      </c>
      <c r="R71" s="141">
        <f t="shared" si="8"/>
        <v>331248</v>
      </c>
      <c r="S71" s="141">
        <v>10325</v>
      </c>
      <c r="T71" s="141">
        <v>223231</v>
      </c>
      <c r="U71" s="141">
        <v>97692</v>
      </c>
      <c r="V71" s="141">
        <v>0</v>
      </c>
      <c r="W71" s="141">
        <f t="shared" si="9"/>
        <v>447585</v>
      </c>
      <c r="X71" s="141">
        <v>3633</v>
      </c>
      <c r="Y71" s="141">
        <v>374034</v>
      </c>
      <c r="Z71" s="141">
        <v>57929</v>
      </c>
      <c r="AA71" s="141">
        <v>11989</v>
      </c>
      <c r="AB71" s="141"/>
      <c r="AC71" s="141">
        <v>0</v>
      </c>
      <c r="AD71" s="141">
        <v>157553</v>
      </c>
      <c r="AE71" s="141">
        <f t="shared" si="10"/>
        <v>1016007</v>
      </c>
      <c r="AF71" s="141">
        <f t="shared" si="11"/>
        <v>0</v>
      </c>
      <c r="AG71" s="141">
        <f t="shared" si="12"/>
        <v>0</v>
      </c>
      <c r="AH71" s="141">
        <v>0</v>
      </c>
      <c r="AI71" s="141">
        <v>0</v>
      </c>
      <c r="AJ71" s="141">
        <v>0</v>
      </c>
      <c r="AK71" s="141">
        <v>0</v>
      </c>
      <c r="AL71" s="141">
        <v>0</v>
      </c>
      <c r="AM71" s="141"/>
      <c r="AN71" s="141">
        <f t="shared" si="13"/>
        <v>201428</v>
      </c>
      <c r="AO71" s="141">
        <f t="shared" si="14"/>
        <v>29696</v>
      </c>
      <c r="AP71" s="141">
        <v>29696</v>
      </c>
      <c r="AQ71" s="141">
        <v>0</v>
      </c>
      <c r="AR71" s="141">
        <v>0</v>
      </c>
      <c r="AS71" s="141">
        <v>0</v>
      </c>
      <c r="AT71" s="141">
        <f t="shared" si="15"/>
        <v>132227</v>
      </c>
      <c r="AU71" s="141">
        <v>0</v>
      </c>
      <c r="AV71" s="141">
        <v>132227</v>
      </c>
      <c r="AW71" s="141">
        <v>0</v>
      </c>
      <c r="AX71" s="141">
        <v>0</v>
      </c>
      <c r="AY71" s="141">
        <f t="shared" si="16"/>
        <v>39505</v>
      </c>
      <c r="AZ71" s="141">
        <v>0</v>
      </c>
      <c r="BA71" s="141">
        <v>37895</v>
      </c>
      <c r="BB71" s="141">
        <v>1245</v>
      </c>
      <c r="BC71" s="141">
        <v>365</v>
      </c>
      <c r="BD71" s="141"/>
      <c r="BE71" s="141">
        <v>0</v>
      </c>
      <c r="BF71" s="141">
        <v>23871</v>
      </c>
      <c r="BG71" s="141">
        <f t="shared" si="17"/>
        <v>225299</v>
      </c>
      <c r="BH71" s="141">
        <f t="shared" si="18"/>
        <v>0</v>
      </c>
      <c r="BI71" s="141">
        <f t="shared" si="19"/>
        <v>0</v>
      </c>
      <c r="BJ71" s="141">
        <f t="shared" si="20"/>
        <v>0</v>
      </c>
      <c r="BK71" s="141">
        <f t="shared" si="21"/>
        <v>0</v>
      </c>
      <c r="BL71" s="141">
        <f t="shared" si="22"/>
        <v>0</v>
      </c>
      <c r="BM71" s="141">
        <f t="shared" si="23"/>
        <v>0</v>
      </c>
      <c r="BN71" s="141">
        <f t="shared" si="24"/>
        <v>0</v>
      </c>
      <c r="BO71" s="141">
        <f t="shared" si="25"/>
        <v>0</v>
      </c>
      <c r="BP71" s="141">
        <f t="shared" si="26"/>
        <v>1059882</v>
      </c>
      <c r="BQ71" s="141">
        <f t="shared" si="27"/>
        <v>109317</v>
      </c>
      <c r="BR71" s="141">
        <f t="shared" si="28"/>
        <v>109317</v>
      </c>
      <c r="BS71" s="141">
        <f t="shared" si="29"/>
        <v>0</v>
      </c>
      <c r="BT71" s="141">
        <f t="shared" si="30"/>
        <v>0</v>
      </c>
      <c r="BU71" s="141">
        <f t="shared" si="31"/>
        <v>0</v>
      </c>
      <c r="BV71" s="141">
        <f t="shared" si="32"/>
        <v>463475</v>
      </c>
      <c r="BW71" s="141">
        <f t="shared" si="33"/>
        <v>10325</v>
      </c>
      <c r="BX71" s="141">
        <f t="shared" si="34"/>
        <v>355458</v>
      </c>
      <c r="BY71" s="141">
        <f t="shared" si="35"/>
        <v>97692</v>
      </c>
      <c r="BZ71" s="141">
        <f t="shared" si="36"/>
        <v>0</v>
      </c>
      <c r="CA71" s="141">
        <f t="shared" si="37"/>
        <v>487090</v>
      </c>
      <c r="CB71" s="141">
        <f t="shared" si="38"/>
        <v>3633</v>
      </c>
      <c r="CC71" s="141">
        <f t="shared" si="39"/>
        <v>411929</v>
      </c>
      <c r="CD71" s="141">
        <f t="shared" si="40"/>
        <v>59174</v>
      </c>
      <c r="CE71" s="141">
        <f t="shared" si="41"/>
        <v>12354</v>
      </c>
      <c r="CF71" s="141">
        <f t="shared" si="42"/>
        <v>0</v>
      </c>
      <c r="CG71" s="141">
        <f t="shared" si="43"/>
        <v>0</v>
      </c>
      <c r="CH71" s="141">
        <f t="shared" si="44"/>
        <v>181424</v>
      </c>
      <c r="CI71" s="141">
        <f t="shared" si="45"/>
        <v>1241306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474</v>
      </c>
      <c r="B7" s="140" t="s">
        <v>414</v>
      </c>
      <c r="C7" s="139" t="s">
        <v>475</v>
      </c>
      <c r="D7" s="141">
        <f aca="true" t="shared" si="0" ref="D7:I7">SUM(D8:D51)</f>
        <v>889418</v>
      </c>
      <c r="E7" s="141">
        <f t="shared" si="0"/>
        <v>9436209</v>
      </c>
      <c r="F7" s="141">
        <f t="shared" si="0"/>
        <v>10325627</v>
      </c>
      <c r="G7" s="141">
        <f t="shared" si="0"/>
        <v>133456</v>
      </c>
      <c r="H7" s="141">
        <f t="shared" si="0"/>
        <v>2726117</v>
      </c>
      <c r="I7" s="141">
        <f t="shared" si="0"/>
        <v>2859573</v>
      </c>
      <c r="J7" s="143" t="s">
        <v>467</v>
      </c>
      <c r="K7" s="143" t="s">
        <v>467</v>
      </c>
      <c r="L7" s="141">
        <f aca="true" t="shared" si="1" ref="L7:Q7">SUM(L8:L51)</f>
        <v>362451</v>
      </c>
      <c r="M7" s="141">
        <f t="shared" si="1"/>
        <v>8188844</v>
      </c>
      <c r="N7" s="141">
        <f t="shared" si="1"/>
        <v>8551295</v>
      </c>
      <c r="O7" s="141">
        <f t="shared" si="1"/>
        <v>47089</v>
      </c>
      <c r="P7" s="141">
        <f t="shared" si="1"/>
        <v>1187597</v>
      </c>
      <c r="Q7" s="141">
        <f t="shared" si="1"/>
        <v>1234686</v>
      </c>
      <c r="R7" s="143" t="s">
        <v>467</v>
      </c>
      <c r="S7" s="143" t="s">
        <v>467</v>
      </c>
      <c r="T7" s="141">
        <f aca="true" t="shared" si="2" ref="T7:Y7">SUM(T8:T51)</f>
        <v>526967</v>
      </c>
      <c r="U7" s="141">
        <f t="shared" si="2"/>
        <v>1247365</v>
      </c>
      <c r="V7" s="141">
        <f t="shared" si="2"/>
        <v>1774332</v>
      </c>
      <c r="W7" s="141">
        <f t="shared" si="2"/>
        <v>86367</v>
      </c>
      <c r="X7" s="141">
        <f t="shared" si="2"/>
        <v>1031914</v>
      </c>
      <c r="Y7" s="141">
        <f t="shared" si="2"/>
        <v>1118281</v>
      </c>
      <c r="Z7" s="143" t="s">
        <v>467</v>
      </c>
      <c r="AA7" s="143" t="s">
        <v>467</v>
      </c>
      <c r="AB7" s="141">
        <f>SUM(AB8:AB51)</f>
        <v>0</v>
      </c>
      <c r="AC7" s="141">
        <f>SUM(AC8:AC51)</f>
        <v>0</v>
      </c>
      <c r="AD7" s="141">
        <f>SUM(AD8:AD51)</f>
        <v>0</v>
      </c>
      <c r="AE7" s="141"/>
      <c r="AF7" s="141"/>
      <c r="AG7" s="141"/>
      <c r="AH7" s="143" t="s">
        <v>467</v>
      </c>
      <c r="AI7" s="143" t="s">
        <v>467</v>
      </c>
      <c r="AJ7" s="141">
        <f aca="true" t="shared" si="3" ref="AJ7:AO7">SUM(AJ8:AJ51)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69120</v>
      </c>
      <c r="AO7" s="141">
        <f t="shared" si="3"/>
        <v>69120</v>
      </c>
      <c r="AP7" s="143" t="s">
        <v>467</v>
      </c>
      <c r="AQ7" s="143" t="s">
        <v>467</v>
      </c>
      <c r="AR7" s="141">
        <f aca="true" t="shared" si="4" ref="AR7:AW7">SUM(AR8:AR51)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467</v>
      </c>
      <c r="AY7" s="143" t="s">
        <v>467</v>
      </c>
      <c r="AZ7" s="141">
        <f aca="true" t="shared" si="5" ref="AZ7:BE7">SUM(AZ8:AZ51)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86</v>
      </c>
      <c r="B8" s="140" t="s">
        <v>326</v>
      </c>
      <c r="C8" s="142" t="s">
        <v>370</v>
      </c>
      <c r="D8" s="141">
        <f>SUM(L8,T8,AB8,AJ8,AR8,AZ8)</f>
        <v>8160</v>
      </c>
      <c r="E8" s="141">
        <f>SUM(M8,U8,AC8,AK8,AS8,BA8)</f>
        <v>267873</v>
      </c>
      <c r="F8" s="141">
        <f>SUM(D8:E8)</f>
        <v>276033</v>
      </c>
      <c r="G8" s="141">
        <f>SUM(O8,W8,AE8,AM8,AU8,BC8)</f>
        <v>2159</v>
      </c>
      <c r="H8" s="141">
        <f>SUM(P8,X8,AF8,AN8,AV8,BD8)</f>
        <v>59568</v>
      </c>
      <c r="I8" s="141">
        <f>SUM(G8:H8)</f>
        <v>61727</v>
      </c>
      <c r="J8" s="143" t="s">
        <v>424</v>
      </c>
      <c r="K8" s="143" t="s">
        <v>444</v>
      </c>
      <c r="L8" s="141">
        <v>0</v>
      </c>
      <c r="M8" s="141">
        <v>112837</v>
      </c>
      <c r="N8" s="141">
        <f>SUM(L8,+M8)</f>
        <v>112837</v>
      </c>
      <c r="O8" s="141">
        <v>2159</v>
      </c>
      <c r="P8" s="141">
        <v>28031</v>
      </c>
      <c r="Q8" s="141">
        <f>SUM(O8,+P8)</f>
        <v>30190</v>
      </c>
      <c r="R8" s="143" t="s">
        <v>427</v>
      </c>
      <c r="S8" s="143" t="s">
        <v>447</v>
      </c>
      <c r="T8" s="141">
        <v>8160</v>
      </c>
      <c r="U8" s="141">
        <v>155036</v>
      </c>
      <c r="V8" s="141">
        <f>+SUM(T8,U8)</f>
        <v>163196</v>
      </c>
      <c r="W8" s="141">
        <v>0</v>
      </c>
      <c r="X8" s="141">
        <v>0</v>
      </c>
      <c r="Y8" s="141">
        <f>+SUM(W8,X8)</f>
        <v>0</v>
      </c>
      <c r="Z8" s="143" t="s">
        <v>423</v>
      </c>
      <c r="AA8" s="141" t="s">
        <v>465</v>
      </c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31537</v>
      </c>
      <c r="AG8" s="141">
        <f>SUM(AE8,+AF8)</f>
        <v>31537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86</v>
      </c>
      <c r="B9" s="140" t="s">
        <v>327</v>
      </c>
      <c r="C9" s="142" t="s">
        <v>371</v>
      </c>
      <c r="D9" s="141">
        <f aca="true" t="shared" si="6" ref="D9:D51">SUM(L9,T9,AB9,AJ9,AR9,AZ9)</f>
        <v>0</v>
      </c>
      <c r="E9" s="141">
        <f aca="true" t="shared" si="7" ref="E9:E51">SUM(M9,U9,AC9,AK9,AS9,BA9)</f>
        <v>0</v>
      </c>
      <c r="F9" s="141">
        <f aca="true" t="shared" si="8" ref="F9:F51">SUM(D9:E9)</f>
        <v>0</v>
      </c>
      <c r="G9" s="141">
        <f aca="true" t="shared" si="9" ref="G9:G51">SUM(O9,W9,AE9,AM9,AU9,BC9)</f>
        <v>0</v>
      </c>
      <c r="H9" s="141">
        <f aca="true" t="shared" si="10" ref="H9:H51">SUM(P9,X9,AF9,AN9,AV9,BD9)</f>
        <v>37590</v>
      </c>
      <c r="I9" s="141">
        <f aca="true" t="shared" si="11" ref="I9:I51">SUM(G9:H9)</f>
        <v>37590</v>
      </c>
      <c r="J9" s="143" t="s">
        <v>336</v>
      </c>
      <c r="K9" s="143" t="s">
        <v>436</v>
      </c>
      <c r="L9" s="141">
        <v>0</v>
      </c>
      <c r="M9" s="141">
        <v>0</v>
      </c>
      <c r="N9" s="141">
        <f aca="true" t="shared" si="12" ref="N9:N51">SUM(L9,+M9)</f>
        <v>0</v>
      </c>
      <c r="O9" s="141">
        <v>0</v>
      </c>
      <c r="P9" s="141">
        <v>37590</v>
      </c>
      <c r="Q9" s="141">
        <f aca="true" t="shared" si="13" ref="Q9:Q51">SUM(O9,+P9)</f>
        <v>37590</v>
      </c>
      <c r="R9" s="143"/>
      <c r="S9" s="143"/>
      <c r="T9" s="141">
        <v>0</v>
      </c>
      <c r="U9" s="141">
        <v>0</v>
      </c>
      <c r="V9" s="141">
        <f aca="true" t="shared" si="14" ref="V9:V51">+SUM(T9,U9)</f>
        <v>0</v>
      </c>
      <c r="W9" s="141">
        <v>0</v>
      </c>
      <c r="X9" s="141">
        <v>0</v>
      </c>
      <c r="Y9" s="141">
        <f aca="true" t="shared" si="15" ref="Y9:Y51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51">+SUM(AB9,AC9)</f>
        <v>0</v>
      </c>
      <c r="AE9" s="141">
        <v>0</v>
      </c>
      <c r="AF9" s="141">
        <v>0</v>
      </c>
      <c r="AG9" s="141">
        <f aca="true" t="shared" si="17" ref="AG9:AG51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51">SUM(AJ9,+AK9)</f>
        <v>0</v>
      </c>
      <c r="AM9" s="141">
        <v>0</v>
      </c>
      <c r="AN9" s="141">
        <v>0</v>
      </c>
      <c r="AO9" s="141">
        <f aca="true" t="shared" si="19" ref="AO9:AO51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51">SUM(AR9,+AS9)</f>
        <v>0</v>
      </c>
      <c r="AU9" s="141">
        <v>0</v>
      </c>
      <c r="AV9" s="141">
        <v>0</v>
      </c>
      <c r="AW9" s="141">
        <f aca="true" t="shared" si="21" ref="AW9:AW51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51">SUM(AZ9,BA9)</f>
        <v>0</v>
      </c>
      <c r="BC9" s="141">
        <v>0</v>
      </c>
      <c r="BD9" s="141">
        <v>0</v>
      </c>
      <c r="BE9" s="141">
        <f aca="true" t="shared" si="23" ref="BE9:BE51">SUM(BC9,+BD9)</f>
        <v>0</v>
      </c>
    </row>
    <row r="10" spans="1:57" ht="12" customHeight="1">
      <c r="A10" s="142" t="s">
        <v>86</v>
      </c>
      <c r="B10" s="140" t="s">
        <v>328</v>
      </c>
      <c r="C10" s="142" t="s">
        <v>372</v>
      </c>
      <c r="D10" s="141">
        <f t="shared" si="6"/>
        <v>0</v>
      </c>
      <c r="E10" s="141">
        <f t="shared" si="7"/>
        <v>40011</v>
      </c>
      <c r="F10" s="141">
        <f t="shared" si="8"/>
        <v>40011</v>
      </c>
      <c r="G10" s="141">
        <f t="shared" si="9"/>
        <v>0</v>
      </c>
      <c r="H10" s="141">
        <f t="shared" si="10"/>
        <v>11520</v>
      </c>
      <c r="I10" s="141">
        <f t="shared" si="11"/>
        <v>11520</v>
      </c>
      <c r="J10" s="143"/>
      <c r="K10" s="143" t="s">
        <v>452</v>
      </c>
      <c r="L10" s="141">
        <v>0</v>
      </c>
      <c r="M10" s="141">
        <v>40011</v>
      </c>
      <c r="N10" s="141">
        <f t="shared" si="12"/>
        <v>40011</v>
      </c>
      <c r="O10" s="141">
        <v>0</v>
      </c>
      <c r="P10" s="141">
        <v>0</v>
      </c>
      <c r="Q10" s="141">
        <f t="shared" si="13"/>
        <v>0</v>
      </c>
      <c r="R10" s="143"/>
      <c r="S10" s="143" t="s">
        <v>446</v>
      </c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11520</v>
      </c>
      <c r="Y10" s="141">
        <f t="shared" si="15"/>
        <v>11520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86</v>
      </c>
      <c r="B11" s="140" t="s">
        <v>329</v>
      </c>
      <c r="C11" s="142" t="s">
        <v>373</v>
      </c>
      <c r="D11" s="141">
        <f t="shared" si="6"/>
        <v>0</v>
      </c>
      <c r="E11" s="141">
        <f t="shared" si="7"/>
        <v>355072</v>
      </c>
      <c r="F11" s="141">
        <f t="shared" si="8"/>
        <v>355072</v>
      </c>
      <c r="G11" s="141">
        <f t="shared" si="9"/>
        <v>0</v>
      </c>
      <c r="H11" s="141">
        <f t="shared" si="10"/>
        <v>105181</v>
      </c>
      <c r="I11" s="141">
        <f t="shared" si="11"/>
        <v>105181</v>
      </c>
      <c r="J11" s="143" t="s">
        <v>456</v>
      </c>
      <c r="K11" s="143" t="s">
        <v>441</v>
      </c>
      <c r="L11" s="141">
        <v>0</v>
      </c>
      <c r="M11" s="141">
        <v>355072</v>
      </c>
      <c r="N11" s="141">
        <f t="shared" si="12"/>
        <v>355072</v>
      </c>
      <c r="O11" s="141">
        <v>0</v>
      </c>
      <c r="P11" s="141">
        <v>105181</v>
      </c>
      <c r="Q11" s="141">
        <f t="shared" si="13"/>
        <v>105181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86</v>
      </c>
      <c r="B12" s="140" t="s">
        <v>330</v>
      </c>
      <c r="C12" s="142" t="s">
        <v>374</v>
      </c>
      <c r="D12" s="141">
        <f t="shared" si="6"/>
        <v>0</v>
      </c>
      <c r="E12" s="141">
        <f t="shared" si="7"/>
        <v>308197</v>
      </c>
      <c r="F12" s="141">
        <f t="shared" si="8"/>
        <v>308197</v>
      </c>
      <c r="G12" s="141">
        <f t="shared" si="9"/>
        <v>0</v>
      </c>
      <c r="H12" s="141">
        <f t="shared" si="10"/>
        <v>152639</v>
      </c>
      <c r="I12" s="141">
        <f t="shared" si="11"/>
        <v>152639</v>
      </c>
      <c r="J12" s="143"/>
      <c r="K12" s="143" t="s">
        <v>451</v>
      </c>
      <c r="L12" s="141">
        <v>0</v>
      </c>
      <c r="M12" s="141">
        <v>195438</v>
      </c>
      <c r="N12" s="141">
        <f t="shared" si="12"/>
        <v>195438</v>
      </c>
      <c r="O12" s="141">
        <v>0</v>
      </c>
      <c r="P12" s="141">
        <v>0</v>
      </c>
      <c r="Q12" s="141">
        <f t="shared" si="13"/>
        <v>0</v>
      </c>
      <c r="R12" s="143"/>
      <c r="S12" s="143" t="s">
        <v>452</v>
      </c>
      <c r="T12" s="141">
        <v>0</v>
      </c>
      <c r="U12" s="141">
        <v>112759</v>
      </c>
      <c r="V12" s="141">
        <f t="shared" si="14"/>
        <v>112759</v>
      </c>
      <c r="W12" s="141">
        <v>0</v>
      </c>
      <c r="X12" s="141">
        <v>0</v>
      </c>
      <c r="Y12" s="141">
        <f t="shared" si="15"/>
        <v>0</v>
      </c>
      <c r="Z12" s="143"/>
      <c r="AA12" s="141" t="s">
        <v>446</v>
      </c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152639</v>
      </c>
      <c r="AG12" s="141">
        <f t="shared" si="17"/>
        <v>152639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86</v>
      </c>
      <c r="B13" s="140" t="s">
        <v>331</v>
      </c>
      <c r="C13" s="142" t="s">
        <v>375</v>
      </c>
      <c r="D13" s="141">
        <f t="shared" si="6"/>
        <v>252128</v>
      </c>
      <c r="E13" s="141">
        <f t="shared" si="7"/>
        <v>243665</v>
      </c>
      <c r="F13" s="141">
        <f t="shared" si="8"/>
        <v>495793</v>
      </c>
      <c r="G13" s="141">
        <f t="shared" si="9"/>
        <v>36804</v>
      </c>
      <c r="H13" s="141">
        <f t="shared" si="10"/>
        <v>30681</v>
      </c>
      <c r="I13" s="141">
        <f t="shared" si="11"/>
        <v>67485</v>
      </c>
      <c r="J13" s="143"/>
      <c r="K13" s="143"/>
      <c r="L13" s="141">
        <v>252128</v>
      </c>
      <c r="M13" s="141">
        <v>243665</v>
      </c>
      <c r="N13" s="141">
        <f t="shared" si="12"/>
        <v>495793</v>
      </c>
      <c r="O13" s="141">
        <v>36804</v>
      </c>
      <c r="P13" s="141">
        <v>30681</v>
      </c>
      <c r="Q13" s="141">
        <f t="shared" si="13"/>
        <v>67485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86</v>
      </c>
      <c r="B14" s="140" t="s">
        <v>332</v>
      </c>
      <c r="C14" s="142" t="s">
        <v>376</v>
      </c>
      <c r="D14" s="141">
        <f t="shared" si="6"/>
        <v>0</v>
      </c>
      <c r="E14" s="141">
        <f t="shared" si="7"/>
        <v>511146</v>
      </c>
      <c r="F14" s="141">
        <f t="shared" si="8"/>
        <v>511146</v>
      </c>
      <c r="G14" s="141">
        <f t="shared" si="9"/>
        <v>2146</v>
      </c>
      <c r="H14" s="141">
        <f t="shared" si="10"/>
        <v>91146</v>
      </c>
      <c r="I14" s="141">
        <f t="shared" si="11"/>
        <v>93292</v>
      </c>
      <c r="J14" s="143" t="s">
        <v>419</v>
      </c>
      <c r="K14" s="143" t="s">
        <v>439</v>
      </c>
      <c r="L14" s="141">
        <v>0</v>
      </c>
      <c r="M14" s="141">
        <v>511146</v>
      </c>
      <c r="N14" s="141">
        <f t="shared" si="12"/>
        <v>511146</v>
      </c>
      <c r="O14" s="141">
        <v>0</v>
      </c>
      <c r="P14" s="141">
        <v>0</v>
      </c>
      <c r="Q14" s="141">
        <f t="shared" si="13"/>
        <v>0</v>
      </c>
      <c r="R14" s="143" t="s">
        <v>420</v>
      </c>
      <c r="S14" s="143" t="s">
        <v>440</v>
      </c>
      <c r="T14" s="141">
        <v>0</v>
      </c>
      <c r="U14" s="141">
        <v>0</v>
      </c>
      <c r="V14" s="141">
        <f t="shared" si="14"/>
        <v>0</v>
      </c>
      <c r="W14" s="141">
        <v>2146</v>
      </c>
      <c r="X14" s="141">
        <v>91146</v>
      </c>
      <c r="Y14" s="141">
        <f t="shared" si="15"/>
        <v>93292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86</v>
      </c>
      <c r="B15" s="140" t="s">
        <v>333</v>
      </c>
      <c r="C15" s="142" t="s">
        <v>377</v>
      </c>
      <c r="D15" s="141">
        <f t="shared" si="6"/>
        <v>0</v>
      </c>
      <c r="E15" s="141">
        <f t="shared" si="7"/>
        <v>425841</v>
      </c>
      <c r="F15" s="141">
        <f t="shared" si="8"/>
        <v>425841</v>
      </c>
      <c r="G15" s="141">
        <f t="shared" si="9"/>
        <v>0</v>
      </c>
      <c r="H15" s="141">
        <f t="shared" si="10"/>
        <v>91400</v>
      </c>
      <c r="I15" s="141">
        <f t="shared" si="11"/>
        <v>91400</v>
      </c>
      <c r="J15" s="143" t="s">
        <v>435</v>
      </c>
      <c r="K15" s="143" t="s">
        <v>455</v>
      </c>
      <c r="L15" s="141">
        <v>0</v>
      </c>
      <c r="M15" s="141">
        <v>425841</v>
      </c>
      <c r="N15" s="141">
        <f t="shared" si="12"/>
        <v>425841</v>
      </c>
      <c r="O15" s="141">
        <v>0</v>
      </c>
      <c r="P15" s="141">
        <v>91400</v>
      </c>
      <c r="Q15" s="141">
        <f t="shared" si="13"/>
        <v>91400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86</v>
      </c>
      <c r="B16" s="140" t="s">
        <v>334</v>
      </c>
      <c r="C16" s="142" t="s">
        <v>378</v>
      </c>
      <c r="D16" s="141">
        <f t="shared" si="6"/>
        <v>1861</v>
      </c>
      <c r="E16" s="141">
        <f t="shared" si="7"/>
        <v>489091</v>
      </c>
      <c r="F16" s="141">
        <f t="shared" si="8"/>
        <v>490952</v>
      </c>
      <c r="G16" s="141">
        <f t="shared" si="9"/>
        <v>0</v>
      </c>
      <c r="H16" s="141">
        <f t="shared" si="10"/>
        <v>178133</v>
      </c>
      <c r="I16" s="141">
        <f t="shared" si="11"/>
        <v>178133</v>
      </c>
      <c r="J16" s="143" t="s">
        <v>430</v>
      </c>
      <c r="K16" s="143" t="s">
        <v>458</v>
      </c>
      <c r="L16" s="141">
        <v>1861</v>
      </c>
      <c r="M16" s="141">
        <v>291786</v>
      </c>
      <c r="N16" s="141">
        <f t="shared" si="12"/>
        <v>293647</v>
      </c>
      <c r="O16" s="141">
        <v>0</v>
      </c>
      <c r="P16" s="141">
        <v>0</v>
      </c>
      <c r="Q16" s="141">
        <f t="shared" si="13"/>
        <v>0</v>
      </c>
      <c r="R16" s="143" t="s">
        <v>435</v>
      </c>
      <c r="S16" s="143" t="s">
        <v>455</v>
      </c>
      <c r="T16" s="141">
        <v>0</v>
      </c>
      <c r="U16" s="141">
        <v>197305</v>
      </c>
      <c r="V16" s="141">
        <f t="shared" si="14"/>
        <v>197305</v>
      </c>
      <c r="W16" s="141">
        <v>0</v>
      </c>
      <c r="X16" s="141">
        <v>52778</v>
      </c>
      <c r="Y16" s="141">
        <f t="shared" si="15"/>
        <v>52778</v>
      </c>
      <c r="Z16" s="143" t="s">
        <v>418</v>
      </c>
      <c r="AA16" s="141" t="s">
        <v>438</v>
      </c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125355</v>
      </c>
      <c r="AG16" s="141">
        <f t="shared" si="17"/>
        <v>125355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86</v>
      </c>
      <c r="B17" s="140" t="s">
        <v>335</v>
      </c>
      <c r="C17" s="142" t="s">
        <v>379</v>
      </c>
      <c r="D17" s="141">
        <f t="shared" si="6"/>
        <v>0</v>
      </c>
      <c r="E17" s="141">
        <f t="shared" si="7"/>
        <v>0</v>
      </c>
      <c r="F17" s="141">
        <f t="shared" si="8"/>
        <v>0</v>
      </c>
      <c r="G17" s="141">
        <f t="shared" si="9"/>
        <v>0</v>
      </c>
      <c r="H17" s="141">
        <f t="shared" si="10"/>
        <v>0</v>
      </c>
      <c r="I17" s="141">
        <f t="shared" si="11"/>
        <v>0</v>
      </c>
      <c r="J17" s="143"/>
      <c r="K17" s="143"/>
      <c r="L17" s="141">
        <v>0</v>
      </c>
      <c r="M17" s="141">
        <v>0</v>
      </c>
      <c r="N17" s="141">
        <f t="shared" si="12"/>
        <v>0</v>
      </c>
      <c r="O17" s="141">
        <v>0</v>
      </c>
      <c r="P17" s="141">
        <v>0</v>
      </c>
      <c r="Q17" s="141">
        <f t="shared" si="13"/>
        <v>0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86</v>
      </c>
      <c r="B18" s="140" t="s">
        <v>336</v>
      </c>
      <c r="C18" s="142" t="s">
        <v>380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75353</v>
      </c>
      <c r="I18" s="141">
        <f t="shared" si="11"/>
        <v>75353</v>
      </c>
      <c r="J18" s="143" t="s">
        <v>416</v>
      </c>
      <c r="K18" s="143" t="s">
        <v>436</v>
      </c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75353</v>
      </c>
      <c r="Q18" s="141">
        <f t="shared" si="13"/>
        <v>75353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86</v>
      </c>
      <c r="B19" s="140" t="s">
        <v>337</v>
      </c>
      <c r="C19" s="142" t="s">
        <v>381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/>
      <c r="K19" s="143"/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0</v>
      </c>
      <c r="Q19" s="141">
        <f t="shared" si="13"/>
        <v>0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86</v>
      </c>
      <c r="B20" s="140" t="s">
        <v>338</v>
      </c>
      <c r="C20" s="142" t="s">
        <v>382</v>
      </c>
      <c r="D20" s="141">
        <f t="shared" si="6"/>
        <v>25402</v>
      </c>
      <c r="E20" s="141">
        <f t="shared" si="7"/>
        <v>482631</v>
      </c>
      <c r="F20" s="141">
        <f t="shared" si="8"/>
        <v>508033</v>
      </c>
      <c r="G20" s="141">
        <f t="shared" si="9"/>
        <v>0</v>
      </c>
      <c r="H20" s="141">
        <f t="shared" si="10"/>
        <v>167528</v>
      </c>
      <c r="I20" s="141">
        <f t="shared" si="11"/>
        <v>167528</v>
      </c>
      <c r="J20" s="143" t="s">
        <v>427</v>
      </c>
      <c r="K20" s="143" t="s">
        <v>447</v>
      </c>
      <c r="L20" s="141">
        <v>25402</v>
      </c>
      <c r="M20" s="141">
        <v>482631</v>
      </c>
      <c r="N20" s="141">
        <f t="shared" si="12"/>
        <v>508033</v>
      </c>
      <c r="O20" s="141">
        <v>0</v>
      </c>
      <c r="P20" s="141">
        <v>0</v>
      </c>
      <c r="Q20" s="141">
        <f t="shared" si="13"/>
        <v>0</v>
      </c>
      <c r="R20" s="143" t="s">
        <v>422</v>
      </c>
      <c r="S20" s="143" t="s">
        <v>442</v>
      </c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80815</v>
      </c>
      <c r="Y20" s="141">
        <f t="shared" si="15"/>
        <v>80815</v>
      </c>
      <c r="Z20" s="143" t="s">
        <v>423</v>
      </c>
      <c r="AA20" s="141" t="s">
        <v>466</v>
      </c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86713</v>
      </c>
      <c r="AG20" s="141">
        <f t="shared" si="17"/>
        <v>86713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86</v>
      </c>
      <c r="B21" s="140" t="s">
        <v>339</v>
      </c>
      <c r="C21" s="142" t="s">
        <v>383</v>
      </c>
      <c r="D21" s="141">
        <f t="shared" si="6"/>
        <v>4499</v>
      </c>
      <c r="E21" s="141">
        <f t="shared" si="7"/>
        <v>780665</v>
      </c>
      <c r="F21" s="141">
        <f t="shared" si="8"/>
        <v>785164</v>
      </c>
      <c r="G21" s="141">
        <f t="shared" si="9"/>
        <v>3854</v>
      </c>
      <c r="H21" s="141">
        <f t="shared" si="10"/>
        <v>163712</v>
      </c>
      <c r="I21" s="141">
        <f t="shared" si="11"/>
        <v>167566</v>
      </c>
      <c r="J21" s="143" t="s">
        <v>430</v>
      </c>
      <c r="K21" s="143" t="s">
        <v>450</v>
      </c>
      <c r="L21" s="141">
        <v>4499</v>
      </c>
      <c r="M21" s="141">
        <v>780665</v>
      </c>
      <c r="N21" s="141">
        <f t="shared" si="12"/>
        <v>785164</v>
      </c>
      <c r="O21" s="141">
        <v>0</v>
      </c>
      <c r="P21" s="141">
        <v>0</v>
      </c>
      <c r="Q21" s="141">
        <f t="shared" si="13"/>
        <v>0</v>
      </c>
      <c r="R21" s="143" t="s">
        <v>420</v>
      </c>
      <c r="S21" s="143" t="s">
        <v>463</v>
      </c>
      <c r="T21" s="141">
        <v>0</v>
      </c>
      <c r="U21" s="141">
        <v>0</v>
      </c>
      <c r="V21" s="141">
        <f t="shared" si="14"/>
        <v>0</v>
      </c>
      <c r="W21" s="141">
        <v>3854</v>
      </c>
      <c r="X21" s="141">
        <v>163712</v>
      </c>
      <c r="Y21" s="141">
        <f t="shared" si="15"/>
        <v>167566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86</v>
      </c>
      <c r="B22" s="140" t="s">
        <v>340</v>
      </c>
      <c r="C22" s="142" t="s">
        <v>384</v>
      </c>
      <c r="D22" s="141">
        <f t="shared" si="6"/>
        <v>0</v>
      </c>
      <c r="E22" s="141">
        <f t="shared" si="7"/>
        <v>0</v>
      </c>
      <c r="F22" s="141">
        <f t="shared" si="8"/>
        <v>0</v>
      </c>
      <c r="G22" s="141">
        <f t="shared" si="9"/>
        <v>1302</v>
      </c>
      <c r="H22" s="141">
        <f t="shared" si="10"/>
        <v>55297</v>
      </c>
      <c r="I22" s="141">
        <f t="shared" si="11"/>
        <v>56599</v>
      </c>
      <c r="J22" s="143" t="s">
        <v>420</v>
      </c>
      <c r="K22" s="143" t="s">
        <v>459</v>
      </c>
      <c r="L22" s="141">
        <v>0</v>
      </c>
      <c r="M22" s="141">
        <v>0</v>
      </c>
      <c r="N22" s="141">
        <f t="shared" si="12"/>
        <v>0</v>
      </c>
      <c r="O22" s="141">
        <v>1302</v>
      </c>
      <c r="P22" s="141">
        <v>55297</v>
      </c>
      <c r="Q22" s="141">
        <f t="shared" si="13"/>
        <v>56599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86</v>
      </c>
      <c r="B23" s="140" t="s">
        <v>341</v>
      </c>
      <c r="C23" s="142" t="s">
        <v>385</v>
      </c>
      <c r="D23" s="141">
        <f t="shared" si="6"/>
        <v>0</v>
      </c>
      <c r="E23" s="141">
        <f t="shared" si="7"/>
        <v>0</v>
      </c>
      <c r="F23" s="141">
        <f t="shared" si="8"/>
        <v>0</v>
      </c>
      <c r="G23" s="141">
        <f t="shared" si="9"/>
        <v>0</v>
      </c>
      <c r="H23" s="141">
        <f t="shared" si="10"/>
        <v>0</v>
      </c>
      <c r="I23" s="141">
        <f t="shared" si="11"/>
        <v>0</v>
      </c>
      <c r="J23" s="143"/>
      <c r="K23" s="143"/>
      <c r="L23" s="141">
        <v>0</v>
      </c>
      <c r="M23" s="141">
        <v>0</v>
      </c>
      <c r="N23" s="141">
        <f t="shared" si="12"/>
        <v>0</v>
      </c>
      <c r="O23" s="141">
        <v>0</v>
      </c>
      <c r="P23" s="141">
        <v>0</v>
      </c>
      <c r="Q23" s="141">
        <f t="shared" si="13"/>
        <v>0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86</v>
      </c>
      <c r="B24" s="140" t="s">
        <v>342</v>
      </c>
      <c r="C24" s="142" t="s">
        <v>386</v>
      </c>
      <c r="D24" s="141">
        <f t="shared" si="6"/>
        <v>0</v>
      </c>
      <c r="E24" s="141">
        <f t="shared" si="7"/>
        <v>0</v>
      </c>
      <c r="F24" s="141">
        <f t="shared" si="8"/>
        <v>0</v>
      </c>
      <c r="G24" s="141">
        <f t="shared" si="9"/>
        <v>0</v>
      </c>
      <c r="H24" s="141">
        <f t="shared" si="10"/>
        <v>0</v>
      </c>
      <c r="I24" s="141">
        <f t="shared" si="11"/>
        <v>0</v>
      </c>
      <c r="J24" s="143"/>
      <c r="K24" s="143"/>
      <c r="L24" s="141">
        <v>0</v>
      </c>
      <c r="M24" s="141">
        <v>0</v>
      </c>
      <c r="N24" s="141">
        <f t="shared" si="12"/>
        <v>0</v>
      </c>
      <c r="O24" s="141">
        <v>0</v>
      </c>
      <c r="P24" s="141">
        <v>0</v>
      </c>
      <c r="Q24" s="141">
        <f t="shared" si="13"/>
        <v>0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86</v>
      </c>
      <c r="B25" s="140" t="s">
        <v>343</v>
      </c>
      <c r="C25" s="142" t="s">
        <v>387</v>
      </c>
      <c r="D25" s="141">
        <f t="shared" si="6"/>
        <v>0</v>
      </c>
      <c r="E25" s="141">
        <f t="shared" si="7"/>
        <v>453621</v>
      </c>
      <c r="F25" s="141">
        <f t="shared" si="8"/>
        <v>453621</v>
      </c>
      <c r="G25" s="141">
        <f t="shared" si="9"/>
        <v>0</v>
      </c>
      <c r="H25" s="141">
        <f t="shared" si="10"/>
        <v>0</v>
      </c>
      <c r="I25" s="141">
        <f t="shared" si="11"/>
        <v>0</v>
      </c>
      <c r="J25" s="143"/>
      <c r="K25" s="143" t="s">
        <v>453</v>
      </c>
      <c r="L25" s="141">
        <v>0</v>
      </c>
      <c r="M25" s="141">
        <v>453621</v>
      </c>
      <c r="N25" s="141">
        <f t="shared" si="12"/>
        <v>453621</v>
      </c>
      <c r="O25" s="141">
        <v>0</v>
      </c>
      <c r="P25" s="141">
        <v>0</v>
      </c>
      <c r="Q25" s="141">
        <f t="shared" si="13"/>
        <v>0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86</v>
      </c>
      <c r="B26" s="140" t="s">
        <v>344</v>
      </c>
      <c r="C26" s="142" t="s">
        <v>388</v>
      </c>
      <c r="D26" s="141">
        <f t="shared" si="6"/>
        <v>0</v>
      </c>
      <c r="E26" s="141">
        <f t="shared" si="7"/>
        <v>0</v>
      </c>
      <c r="F26" s="141">
        <f t="shared" si="8"/>
        <v>0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/>
      <c r="K26" s="143"/>
      <c r="L26" s="141">
        <v>0</v>
      </c>
      <c r="M26" s="141">
        <v>0</v>
      </c>
      <c r="N26" s="141">
        <f t="shared" si="12"/>
        <v>0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86</v>
      </c>
      <c r="B27" s="140" t="s">
        <v>345</v>
      </c>
      <c r="C27" s="142" t="s">
        <v>389</v>
      </c>
      <c r="D27" s="141">
        <f t="shared" si="6"/>
        <v>2476</v>
      </c>
      <c r="E27" s="141">
        <f t="shared" si="7"/>
        <v>400672</v>
      </c>
      <c r="F27" s="141">
        <f t="shared" si="8"/>
        <v>403148</v>
      </c>
      <c r="G27" s="141">
        <f t="shared" si="9"/>
        <v>0</v>
      </c>
      <c r="H27" s="141">
        <f t="shared" si="10"/>
        <v>20668</v>
      </c>
      <c r="I27" s="141">
        <f t="shared" si="11"/>
        <v>20668</v>
      </c>
      <c r="J27" s="143" t="s">
        <v>430</v>
      </c>
      <c r="K27" s="143" t="s">
        <v>450</v>
      </c>
      <c r="L27" s="141">
        <v>2476</v>
      </c>
      <c r="M27" s="141">
        <v>400672</v>
      </c>
      <c r="N27" s="141">
        <f t="shared" si="12"/>
        <v>403148</v>
      </c>
      <c r="O27" s="141">
        <v>0</v>
      </c>
      <c r="P27" s="141">
        <v>0</v>
      </c>
      <c r="Q27" s="141">
        <f t="shared" si="13"/>
        <v>0</v>
      </c>
      <c r="R27" s="143" t="s">
        <v>418</v>
      </c>
      <c r="S27" s="143" t="s">
        <v>438</v>
      </c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20668</v>
      </c>
      <c r="Y27" s="141">
        <f t="shared" si="15"/>
        <v>20668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86</v>
      </c>
      <c r="B28" s="140" t="s">
        <v>346</v>
      </c>
      <c r="C28" s="142" t="s">
        <v>390</v>
      </c>
      <c r="D28" s="141">
        <f t="shared" si="6"/>
        <v>34760</v>
      </c>
      <c r="E28" s="141">
        <f t="shared" si="7"/>
        <v>298527</v>
      </c>
      <c r="F28" s="141">
        <f t="shared" si="8"/>
        <v>333287</v>
      </c>
      <c r="G28" s="141">
        <f t="shared" si="9"/>
        <v>0</v>
      </c>
      <c r="H28" s="141">
        <f t="shared" si="10"/>
        <v>150853</v>
      </c>
      <c r="I28" s="141">
        <f t="shared" si="11"/>
        <v>150853</v>
      </c>
      <c r="J28" s="143" t="s">
        <v>417</v>
      </c>
      <c r="K28" s="143" t="s">
        <v>437</v>
      </c>
      <c r="L28" s="141">
        <v>34760</v>
      </c>
      <c r="M28" s="141">
        <v>265261</v>
      </c>
      <c r="N28" s="141">
        <f t="shared" si="12"/>
        <v>300021</v>
      </c>
      <c r="O28" s="141">
        <v>0</v>
      </c>
      <c r="P28" s="141">
        <v>117202</v>
      </c>
      <c r="Q28" s="141">
        <f t="shared" si="13"/>
        <v>117202</v>
      </c>
      <c r="R28" s="143" t="s">
        <v>462</v>
      </c>
      <c r="S28" s="143" t="s">
        <v>454</v>
      </c>
      <c r="T28" s="141">
        <v>0</v>
      </c>
      <c r="U28" s="141">
        <v>33266</v>
      </c>
      <c r="V28" s="141">
        <f t="shared" si="14"/>
        <v>33266</v>
      </c>
      <c r="W28" s="141">
        <v>0</v>
      </c>
      <c r="X28" s="141">
        <v>33651</v>
      </c>
      <c r="Y28" s="141">
        <f t="shared" si="15"/>
        <v>33651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86</v>
      </c>
      <c r="B29" s="140" t="s">
        <v>347</v>
      </c>
      <c r="C29" s="142" t="s">
        <v>391</v>
      </c>
      <c r="D29" s="141">
        <f t="shared" si="6"/>
        <v>39453</v>
      </c>
      <c r="E29" s="141">
        <f t="shared" si="7"/>
        <v>303525</v>
      </c>
      <c r="F29" s="141">
        <f t="shared" si="8"/>
        <v>342978</v>
      </c>
      <c r="G29" s="141">
        <f t="shared" si="9"/>
        <v>0</v>
      </c>
      <c r="H29" s="141">
        <f t="shared" si="10"/>
        <v>112147</v>
      </c>
      <c r="I29" s="141">
        <f t="shared" si="11"/>
        <v>112147</v>
      </c>
      <c r="J29" s="143" t="s">
        <v>417</v>
      </c>
      <c r="K29" s="143" t="s">
        <v>437</v>
      </c>
      <c r="L29" s="141">
        <v>39453</v>
      </c>
      <c r="M29" s="141">
        <v>303525</v>
      </c>
      <c r="N29" s="141">
        <f t="shared" si="12"/>
        <v>342978</v>
      </c>
      <c r="O29" s="141">
        <v>0</v>
      </c>
      <c r="P29" s="141">
        <v>112147</v>
      </c>
      <c r="Q29" s="141">
        <f t="shared" si="13"/>
        <v>112147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86</v>
      </c>
      <c r="B30" s="140" t="s">
        <v>348</v>
      </c>
      <c r="C30" s="142" t="s">
        <v>392</v>
      </c>
      <c r="D30" s="141">
        <f t="shared" si="6"/>
        <v>518807</v>
      </c>
      <c r="E30" s="141">
        <f t="shared" si="7"/>
        <v>479506</v>
      </c>
      <c r="F30" s="141">
        <f t="shared" si="8"/>
        <v>998313</v>
      </c>
      <c r="G30" s="141">
        <f t="shared" si="9"/>
        <v>75731</v>
      </c>
      <c r="H30" s="141">
        <f t="shared" si="10"/>
        <v>112130</v>
      </c>
      <c r="I30" s="141">
        <f t="shared" si="11"/>
        <v>187861</v>
      </c>
      <c r="J30" s="143" t="s">
        <v>422</v>
      </c>
      <c r="K30" s="143" t="s">
        <v>442</v>
      </c>
      <c r="L30" s="141">
        <v>0</v>
      </c>
      <c r="M30" s="141">
        <v>0</v>
      </c>
      <c r="N30" s="141">
        <f t="shared" si="12"/>
        <v>0</v>
      </c>
      <c r="O30" s="141">
        <v>0</v>
      </c>
      <c r="P30" s="141">
        <v>47298</v>
      </c>
      <c r="Q30" s="141">
        <f t="shared" si="13"/>
        <v>47298</v>
      </c>
      <c r="R30" s="143" t="s">
        <v>428</v>
      </c>
      <c r="S30" s="143" t="s">
        <v>448</v>
      </c>
      <c r="T30" s="141">
        <v>518807</v>
      </c>
      <c r="U30" s="141">
        <v>479506</v>
      </c>
      <c r="V30" s="141">
        <f t="shared" si="14"/>
        <v>998313</v>
      </c>
      <c r="W30" s="141">
        <v>75731</v>
      </c>
      <c r="X30" s="141">
        <v>64832</v>
      </c>
      <c r="Y30" s="141">
        <f t="shared" si="15"/>
        <v>140563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86</v>
      </c>
      <c r="B31" s="140" t="s">
        <v>349</v>
      </c>
      <c r="C31" s="142" t="s">
        <v>393</v>
      </c>
      <c r="D31" s="141">
        <f t="shared" si="6"/>
        <v>0</v>
      </c>
      <c r="E31" s="141">
        <f t="shared" si="7"/>
        <v>174431</v>
      </c>
      <c r="F31" s="141">
        <f t="shared" si="8"/>
        <v>174431</v>
      </c>
      <c r="G31" s="141">
        <f t="shared" si="9"/>
        <v>0</v>
      </c>
      <c r="H31" s="141">
        <f t="shared" si="10"/>
        <v>125665</v>
      </c>
      <c r="I31" s="141">
        <f t="shared" si="11"/>
        <v>125665</v>
      </c>
      <c r="J31" s="143" t="s">
        <v>418</v>
      </c>
      <c r="K31" s="143" t="s">
        <v>438</v>
      </c>
      <c r="L31" s="141">
        <v>0</v>
      </c>
      <c r="M31" s="141">
        <v>0</v>
      </c>
      <c r="N31" s="141">
        <f t="shared" si="12"/>
        <v>0</v>
      </c>
      <c r="O31" s="141">
        <v>0</v>
      </c>
      <c r="P31" s="141">
        <v>97239</v>
      </c>
      <c r="Q31" s="141">
        <f t="shared" si="13"/>
        <v>97239</v>
      </c>
      <c r="R31" s="143" t="s">
        <v>421</v>
      </c>
      <c r="S31" s="143" t="s">
        <v>441</v>
      </c>
      <c r="T31" s="141">
        <v>0</v>
      </c>
      <c r="U31" s="141">
        <v>174431</v>
      </c>
      <c r="V31" s="141">
        <f t="shared" si="14"/>
        <v>174431</v>
      </c>
      <c r="W31" s="141">
        <v>0</v>
      </c>
      <c r="X31" s="141">
        <v>28426</v>
      </c>
      <c r="Y31" s="141">
        <f t="shared" si="15"/>
        <v>28426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86</v>
      </c>
      <c r="B32" s="140" t="s">
        <v>350</v>
      </c>
      <c r="C32" s="142" t="s">
        <v>394</v>
      </c>
      <c r="D32" s="141">
        <f t="shared" si="6"/>
        <v>0</v>
      </c>
      <c r="E32" s="141">
        <f t="shared" si="7"/>
        <v>351170</v>
      </c>
      <c r="F32" s="141">
        <f t="shared" si="8"/>
        <v>351170</v>
      </c>
      <c r="G32" s="141">
        <f t="shared" si="9"/>
        <v>2343</v>
      </c>
      <c r="H32" s="141">
        <f t="shared" si="10"/>
        <v>99549</v>
      </c>
      <c r="I32" s="141">
        <f t="shared" si="11"/>
        <v>101892</v>
      </c>
      <c r="J32" s="143" t="s">
        <v>425</v>
      </c>
      <c r="K32" s="143" t="s">
        <v>445</v>
      </c>
      <c r="L32" s="141">
        <v>0</v>
      </c>
      <c r="M32" s="141">
        <v>351170</v>
      </c>
      <c r="N32" s="141">
        <f t="shared" si="12"/>
        <v>351170</v>
      </c>
      <c r="O32" s="141">
        <v>0</v>
      </c>
      <c r="P32" s="141">
        <v>0</v>
      </c>
      <c r="Q32" s="141">
        <f t="shared" si="13"/>
        <v>0</v>
      </c>
      <c r="R32" s="143" t="s">
        <v>420</v>
      </c>
      <c r="S32" s="143" t="s">
        <v>459</v>
      </c>
      <c r="T32" s="141">
        <v>0</v>
      </c>
      <c r="U32" s="141">
        <v>0</v>
      </c>
      <c r="V32" s="141">
        <f t="shared" si="14"/>
        <v>0</v>
      </c>
      <c r="W32" s="141">
        <v>2343</v>
      </c>
      <c r="X32" s="141">
        <v>99549</v>
      </c>
      <c r="Y32" s="141">
        <f t="shared" si="15"/>
        <v>101892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86</v>
      </c>
      <c r="B33" s="140" t="s">
        <v>351</v>
      </c>
      <c r="C33" s="142" t="s">
        <v>395</v>
      </c>
      <c r="D33" s="141">
        <f t="shared" si="6"/>
        <v>0</v>
      </c>
      <c r="E33" s="141">
        <f t="shared" si="7"/>
        <v>180935</v>
      </c>
      <c r="F33" s="141">
        <f t="shared" si="8"/>
        <v>180935</v>
      </c>
      <c r="G33" s="141">
        <f t="shared" si="9"/>
        <v>0</v>
      </c>
      <c r="H33" s="141">
        <f t="shared" si="10"/>
        <v>54720</v>
      </c>
      <c r="I33" s="141">
        <f t="shared" si="11"/>
        <v>54720</v>
      </c>
      <c r="J33" s="143" t="s">
        <v>432</v>
      </c>
      <c r="K33" s="143" t="s">
        <v>452</v>
      </c>
      <c r="L33" s="141">
        <v>0</v>
      </c>
      <c r="M33" s="141">
        <v>180935</v>
      </c>
      <c r="N33" s="141">
        <f t="shared" si="12"/>
        <v>180935</v>
      </c>
      <c r="O33" s="141">
        <v>0</v>
      </c>
      <c r="P33" s="141">
        <v>0</v>
      </c>
      <c r="Q33" s="141">
        <f t="shared" si="13"/>
        <v>0</v>
      </c>
      <c r="R33" s="143" t="s">
        <v>426</v>
      </c>
      <c r="S33" s="143" t="s">
        <v>446</v>
      </c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54720</v>
      </c>
      <c r="Y33" s="141">
        <f t="shared" si="15"/>
        <v>54720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86</v>
      </c>
      <c r="B34" s="140" t="s">
        <v>352</v>
      </c>
      <c r="C34" s="142" t="s">
        <v>396</v>
      </c>
      <c r="D34" s="141">
        <f t="shared" si="6"/>
        <v>0</v>
      </c>
      <c r="E34" s="141">
        <f t="shared" si="7"/>
        <v>420966</v>
      </c>
      <c r="F34" s="141">
        <f t="shared" si="8"/>
        <v>420966</v>
      </c>
      <c r="G34" s="141">
        <f t="shared" si="9"/>
        <v>0</v>
      </c>
      <c r="H34" s="141">
        <f t="shared" si="10"/>
        <v>131294</v>
      </c>
      <c r="I34" s="141">
        <f t="shared" si="11"/>
        <v>131294</v>
      </c>
      <c r="J34" s="143" t="s">
        <v>428</v>
      </c>
      <c r="K34" s="143" t="s">
        <v>448</v>
      </c>
      <c r="L34" s="141">
        <v>0</v>
      </c>
      <c r="M34" s="141">
        <v>420966</v>
      </c>
      <c r="N34" s="141">
        <f t="shared" si="12"/>
        <v>420966</v>
      </c>
      <c r="O34" s="141">
        <v>0</v>
      </c>
      <c r="P34" s="141">
        <v>49007</v>
      </c>
      <c r="Q34" s="141">
        <f t="shared" si="13"/>
        <v>49007</v>
      </c>
      <c r="R34" s="143" t="s">
        <v>422</v>
      </c>
      <c r="S34" s="143" t="s">
        <v>442</v>
      </c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82287</v>
      </c>
      <c r="Y34" s="141">
        <f t="shared" si="15"/>
        <v>82287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86</v>
      </c>
      <c r="B35" s="140" t="s">
        <v>353</v>
      </c>
      <c r="C35" s="142" t="s">
        <v>397</v>
      </c>
      <c r="D35" s="141">
        <f t="shared" si="6"/>
        <v>0</v>
      </c>
      <c r="E35" s="141">
        <f t="shared" si="7"/>
        <v>557088</v>
      </c>
      <c r="F35" s="141">
        <f t="shared" si="8"/>
        <v>557088</v>
      </c>
      <c r="G35" s="141">
        <f t="shared" si="9"/>
        <v>0</v>
      </c>
      <c r="H35" s="141">
        <f t="shared" si="10"/>
        <v>0</v>
      </c>
      <c r="I35" s="141">
        <f t="shared" si="11"/>
        <v>0</v>
      </c>
      <c r="J35" s="143" t="s">
        <v>433</v>
      </c>
      <c r="K35" s="143" t="s">
        <v>453</v>
      </c>
      <c r="L35" s="141">
        <v>0</v>
      </c>
      <c r="M35" s="141">
        <v>557088</v>
      </c>
      <c r="N35" s="141">
        <f t="shared" si="12"/>
        <v>557088</v>
      </c>
      <c r="O35" s="141">
        <v>0</v>
      </c>
      <c r="P35" s="141">
        <v>0</v>
      </c>
      <c r="Q35" s="141">
        <f t="shared" si="13"/>
        <v>0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86</v>
      </c>
      <c r="B36" s="140" t="s">
        <v>354</v>
      </c>
      <c r="C36" s="142" t="s">
        <v>398</v>
      </c>
      <c r="D36" s="141">
        <f t="shared" si="6"/>
        <v>0</v>
      </c>
      <c r="E36" s="141">
        <f t="shared" si="7"/>
        <v>0</v>
      </c>
      <c r="F36" s="141">
        <f t="shared" si="8"/>
        <v>0</v>
      </c>
      <c r="G36" s="141">
        <f t="shared" si="9"/>
        <v>0</v>
      </c>
      <c r="H36" s="141">
        <f t="shared" si="10"/>
        <v>0</v>
      </c>
      <c r="I36" s="141">
        <f t="shared" si="11"/>
        <v>0</v>
      </c>
      <c r="J36" s="143"/>
      <c r="K36" s="143"/>
      <c r="L36" s="141">
        <v>0</v>
      </c>
      <c r="M36" s="141">
        <v>0</v>
      </c>
      <c r="N36" s="141">
        <f t="shared" si="12"/>
        <v>0</v>
      </c>
      <c r="O36" s="141">
        <v>0</v>
      </c>
      <c r="P36" s="141">
        <v>0</v>
      </c>
      <c r="Q36" s="141">
        <f t="shared" si="13"/>
        <v>0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86</v>
      </c>
      <c r="B37" s="140" t="s">
        <v>355</v>
      </c>
      <c r="C37" s="142" t="s">
        <v>399</v>
      </c>
      <c r="D37" s="141">
        <f t="shared" si="6"/>
        <v>0</v>
      </c>
      <c r="E37" s="141">
        <f t="shared" si="7"/>
        <v>100342</v>
      </c>
      <c r="F37" s="141">
        <f t="shared" si="8"/>
        <v>100342</v>
      </c>
      <c r="G37" s="141">
        <f t="shared" si="9"/>
        <v>2197</v>
      </c>
      <c r="H37" s="141">
        <f t="shared" si="10"/>
        <v>28599</v>
      </c>
      <c r="I37" s="141">
        <f t="shared" si="11"/>
        <v>30796</v>
      </c>
      <c r="J37" s="143" t="s">
        <v>424</v>
      </c>
      <c r="K37" s="143" t="s">
        <v>444</v>
      </c>
      <c r="L37" s="141">
        <v>0</v>
      </c>
      <c r="M37" s="141">
        <v>100342</v>
      </c>
      <c r="N37" s="141">
        <f t="shared" si="12"/>
        <v>100342</v>
      </c>
      <c r="O37" s="141">
        <v>2197</v>
      </c>
      <c r="P37" s="141">
        <v>28599</v>
      </c>
      <c r="Q37" s="141">
        <f t="shared" si="13"/>
        <v>30796</v>
      </c>
      <c r="R37" s="143"/>
      <c r="S37" s="143"/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0</v>
      </c>
      <c r="Y37" s="141">
        <f t="shared" si="15"/>
        <v>0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86</v>
      </c>
      <c r="B38" s="140" t="s">
        <v>356</v>
      </c>
      <c r="C38" s="142" t="s">
        <v>400</v>
      </c>
      <c r="D38" s="141">
        <f t="shared" si="6"/>
        <v>1872</v>
      </c>
      <c r="E38" s="141">
        <f t="shared" si="7"/>
        <v>282278</v>
      </c>
      <c r="F38" s="141">
        <f t="shared" si="8"/>
        <v>284150</v>
      </c>
      <c r="G38" s="141">
        <f t="shared" si="9"/>
        <v>0</v>
      </c>
      <c r="H38" s="141">
        <f t="shared" si="10"/>
        <v>84805</v>
      </c>
      <c r="I38" s="141">
        <f t="shared" si="11"/>
        <v>84805</v>
      </c>
      <c r="J38" s="143" t="s">
        <v>430</v>
      </c>
      <c r="K38" s="143" t="s">
        <v>450</v>
      </c>
      <c r="L38" s="141">
        <v>1872</v>
      </c>
      <c r="M38" s="141">
        <v>282278</v>
      </c>
      <c r="N38" s="141">
        <f t="shared" si="12"/>
        <v>284150</v>
      </c>
      <c r="O38" s="141">
        <v>0</v>
      </c>
      <c r="P38" s="141">
        <v>0</v>
      </c>
      <c r="Q38" s="141">
        <f t="shared" si="13"/>
        <v>0</v>
      </c>
      <c r="R38" s="143" t="s">
        <v>418</v>
      </c>
      <c r="S38" s="143" t="s">
        <v>438</v>
      </c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84805</v>
      </c>
      <c r="Y38" s="141">
        <f t="shared" si="15"/>
        <v>84805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86</v>
      </c>
      <c r="B39" s="140" t="s">
        <v>357</v>
      </c>
      <c r="C39" s="142" t="s">
        <v>401</v>
      </c>
      <c r="D39" s="141">
        <f t="shared" si="6"/>
        <v>0</v>
      </c>
      <c r="E39" s="141">
        <f t="shared" si="7"/>
        <v>303093</v>
      </c>
      <c r="F39" s="141">
        <f t="shared" si="8"/>
        <v>303093</v>
      </c>
      <c r="G39" s="141">
        <f t="shared" si="9"/>
        <v>0</v>
      </c>
      <c r="H39" s="141">
        <f t="shared" si="10"/>
        <v>110362</v>
      </c>
      <c r="I39" s="141">
        <f t="shared" si="11"/>
        <v>110362</v>
      </c>
      <c r="J39" s="143" t="s">
        <v>429</v>
      </c>
      <c r="K39" s="143" t="s">
        <v>449</v>
      </c>
      <c r="L39" s="141">
        <v>0</v>
      </c>
      <c r="M39" s="141">
        <v>208031</v>
      </c>
      <c r="N39" s="141">
        <f t="shared" si="12"/>
        <v>208031</v>
      </c>
      <c r="O39" s="141">
        <v>0</v>
      </c>
      <c r="P39" s="141">
        <v>0</v>
      </c>
      <c r="Q39" s="141">
        <f t="shared" si="13"/>
        <v>0</v>
      </c>
      <c r="R39" s="143" t="s">
        <v>431</v>
      </c>
      <c r="S39" s="143" t="s">
        <v>451</v>
      </c>
      <c r="T39" s="141">
        <v>0</v>
      </c>
      <c r="U39" s="141">
        <v>95062</v>
      </c>
      <c r="V39" s="141">
        <f t="shared" si="14"/>
        <v>95062</v>
      </c>
      <c r="W39" s="141">
        <v>0</v>
      </c>
      <c r="X39" s="141">
        <v>0</v>
      </c>
      <c r="Y39" s="141">
        <f t="shared" si="15"/>
        <v>0</v>
      </c>
      <c r="Z39" s="143" t="s">
        <v>423</v>
      </c>
      <c r="AA39" s="141" t="s">
        <v>443</v>
      </c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41242</v>
      </c>
      <c r="AG39" s="141">
        <f t="shared" si="17"/>
        <v>41242</v>
      </c>
      <c r="AH39" s="143" t="s">
        <v>426</v>
      </c>
      <c r="AI39" s="143" t="s">
        <v>446</v>
      </c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69120</v>
      </c>
      <c r="AO39" s="141">
        <f t="shared" si="19"/>
        <v>69120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86</v>
      </c>
      <c r="B40" s="140" t="s">
        <v>358</v>
      </c>
      <c r="C40" s="142" t="s">
        <v>402</v>
      </c>
      <c r="D40" s="141">
        <f t="shared" si="6"/>
        <v>0</v>
      </c>
      <c r="E40" s="141">
        <f t="shared" si="7"/>
        <v>257363</v>
      </c>
      <c r="F40" s="141">
        <f t="shared" si="8"/>
        <v>257363</v>
      </c>
      <c r="G40" s="141">
        <f t="shared" si="9"/>
        <v>0</v>
      </c>
      <c r="H40" s="141">
        <f t="shared" si="10"/>
        <v>65607</v>
      </c>
      <c r="I40" s="141">
        <f t="shared" si="11"/>
        <v>65607</v>
      </c>
      <c r="J40" s="143" t="s">
        <v>429</v>
      </c>
      <c r="K40" s="143" t="s">
        <v>449</v>
      </c>
      <c r="L40" s="141">
        <v>0</v>
      </c>
      <c r="M40" s="141">
        <v>257363</v>
      </c>
      <c r="N40" s="141">
        <f t="shared" si="12"/>
        <v>257363</v>
      </c>
      <c r="O40" s="141">
        <v>0</v>
      </c>
      <c r="P40" s="141">
        <v>0</v>
      </c>
      <c r="Q40" s="141">
        <f t="shared" si="13"/>
        <v>0</v>
      </c>
      <c r="R40" s="143" t="s">
        <v>423</v>
      </c>
      <c r="S40" s="143" t="s">
        <v>443</v>
      </c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65607</v>
      </c>
      <c r="Y40" s="141">
        <f t="shared" si="15"/>
        <v>65607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86</v>
      </c>
      <c r="B41" s="140" t="s">
        <v>359</v>
      </c>
      <c r="C41" s="142" t="s">
        <v>403</v>
      </c>
      <c r="D41" s="141">
        <f t="shared" si="6"/>
        <v>0</v>
      </c>
      <c r="E41" s="141">
        <f t="shared" si="7"/>
        <v>165469</v>
      </c>
      <c r="F41" s="141">
        <f t="shared" si="8"/>
        <v>165469</v>
      </c>
      <c r="G41" s="141">
        <f t="shared" si="9"/>
        <v>3245</v>
      </c>
      <c r="H41" s="141">
        <f t="shared" si="10"/>
        <v>42145</v>
      </c>
      <c r="I41" s="141">
        <f t="shared" si="11"/>
        <v>45390</v>
      </c>
      <c r="J41" s="143" t="s">
        <v>424</v>
      </c>
      <c r="K41" s="143" t="s">
        <v>444</v>
      </c>
      <c r="L41" s="141">
        <v>0</v>
      </c>
      <c r="M41" s="141">
        <v>165469</v>
      </c>
      <c r="N41" s="141">
        <f t="shared" si="12"/>
        <v>165469</v>
      </c>
      <c r="O41" s="141">
        <v>3245</v>
      </c>
      <c r="P41" s="141">
        <v>42145</v>
      </c>
      <c r="Q41" s="141">
        <f t="shared" si="13"/>
        <v>45390</v>
      </c>
      <c r="R41" s="143"/>
      <c r="S41" s="143"/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0</v>
      </c>
      <c r="Y41" s="141">
        <f t="shared" si="15"/>
        <v>0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86</v>
      </c>
      <c r="B42" s="140" t="s">
        <v>360</v>
      </c>
      <c r="C42" s="142" t="s">
        <v>404</v>
      </c>
      <c r="D42" s="141">
        <f t="shared" si="6"/>
        <v>0</v>
      </c>
      <c r="E42" s="141">
        <f t="shared" si="7"/>
        <v>164984</v>
      </c>
      <c r="F42" s="141">
        <f t="shared" si="8"/>
        <v>164984</v>
      </c>
      <c r="G42" s="141">
        <f t="shared" si="9"/>
        <v>0</v>
      </c>
      <c r="H42" s="141">
        <f t="shared" si="10"/>
        <v>112239</v>
      </c>
      <c r="I42" s="141">
        <f t="shared" si="11"/>
        <v>112239</v>
      </c>
      <c r="J42" s="143" t="s">
        <v>434</v>
      </c>
      <c r="K42" s="143" t="s">
        <v>454</v>
      </c>
      <c r="L42" s="141">
        <v>0</v>
      </c>
      <c r="M42" s="141">
        <v>164984</v>
      </c>
      <c r="N42" s="141">
        <f t="shared" si="12"/>
        <v>164984</v>
      </c>
      <c r="O42" s="141">
        <v>0</v>
      </c>
      <c r="P42" s="141">
        <v>112239</v>
      </c>
      <c r="Q42" s="141">
        <f t="shared" si="13"/>
        <v>112239</v>
      </c>
      <c r="R42" s="143"/>
      <c r="S42" s="143"/>
      <c r="T42" s="141">
        <v>0</v>
      </c>
      <c r="U42" s="141">
        <v>0</v>
      </c>
      <c r="V42" s="141">
        <f t="shared" si="14"/>
        <v>0</v>
      </c>
      <c r="W42" s="141">
        <v>0</v>
      </c>
      <c r="X42" s="141">
        <v>0</v>
      </c>
      <c r="Y42" s="141">
        <f t="shared" si="15"/>
        <v>0</v>
      </c>
      <c r="Z42" s="143"/>
      <c r="AA42" s="141"/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0</v>
      </c>
      <c r="AG42" s="141">
        <f t="shared" si="17"/>
        <v>0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86</v>
      </c>
      <c r="B43" s="140" t="s">
        <v>361</v>
      </c>
      <c r="C43" s="142" t="s">
        <v>405</v>
      </c>
      <c r="D43" s="141">
        <f t="shared" si="6"/>
        <v>0</v>
      </c>
      <c r="E43" s="141">
        <f t="shared" si="7"/>
        <v>0</v>
      </c>
      <c r="F43" s="141">
        <f t="shared" si="8"/>
        <v>0</v>
      </c>
      <c r="G43" s="141">
        <f t="shared" si="9"/>
        <v>0</v>
      </c>
      <c r="H43" s="141">
        <f t="shared" si="10"/>
        <v>0</v>
      </c>
      <c r="I43" s="141">
        <f t="shared" si="11"/>
        <v>0</v>
      </c>
      <c r="J43" s="143"/>
      <c r="K43" s="143"/>
      <c r="L43" s="141">
        <v>0</v>
      </c>
      <c r="M43" s="141">
        <v>0</v>
      </c>
      <c r="N43" s="141">
        <f t="shared" si="12"/>
        <v>0</v>
      </c>
      <c r="O43" s="141">
        <v>0</v>
      </c>
      <c r="P43" s="141">
        <v>0</v>
      </c>
      <c r="Q43" s="141">
        <f t="shared" si="13"/>
        <v>0</v>
      </c>
      <c r="R43" s="143"/>
      <c r="S43" s="143"/>
      <c r="T43" s="141">
        <v>0</v>
      </c>
      <c r="U43" s="141">
        <v>0</v>
      </c>
      <c r="V43" s="141">
        <f t="shared" si="14"/>
        <v>0</v>
      </c>
      <c r="W43" s="141">
        <v>0</v>
      </c>
      <c r="X43" s="141">
        <v>0</v>
      </c>
      <c r="Y43" s="141">
        <f t="shared" si="15"/>
        <v>0</v>
      </c>
      <c r="Z43" s="143"/>
      <c r="AA43" s="141"/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86</v>
      </c>
      <c r="B44" s="140" t="s">
        <v>362</v>
      </c>
      <c r="C44" s="142" t="s">
        <v>406</v>
      </c>
      <c r="D44" s="141">
        <f t="shared" si="6"/>
        <v>0</v>
      </c>
      <c r="E44" s="141">
        <f t="shared" si="7"/>
        <v>0</v>
      </c>
      <c r="F44" s="141">
        <f t="shared" si="8"/>
        <v>0</v>
      </c>
      <c r="G44" s="141">
        <f t="shared" si="9"/>
        <v>0</v>
      </c>
      <c r="H44" s="141">
        <f t="shared" si="10"/>
        <v>0</v>
      </c>
      <c r="I44" s="141">
        <f t="shared" si="11"/>
        <v>0</v>
      </c>
      <c r="J44" s="143"/>
      <c r="K44" s="143"/>
      <c r="L44" s="141">
        <v>0</v>
      </c>
      <c r="M44" s="141">
        <v>0</v>
      </c>
      <c r="N44" s="141">
        <f t="shared" si="12"/>
        <v>0</v>
      </c>
      <c r="O44" s="141">
        <v>0</v>
      </c>
      <c r="P44" s="141">
        <v>0</v>
      </c>
      <c r="Q44" s="141">
        <f t="shared" si="13"/>
        <v>0</v>
      </c>
      <c r="R44" s="143"/>
      <c r="S44" s="143"/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0</v>
      </c>
      <c r="Y44" s="141">
        <f t="shared" si="15"/>
        <v>0</v>
      </c>
      <c r="Z44" s="143"/>
      <c r="AA44" s="141"/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2" t="s">
        <v>86</v>
      </c>
      <c r="B45" s="140" t="s">
        <v>363</v>
      </c>
      <c r="C45" s="142" t="s">
        <v>407</v>
      </c>
      <c r="D45" s="141">
        <f t="shared" si="6"/>
        <v>0</v>
      </c>
      <c r="E45" s="141">
        <f t="shared" si="7"/>
        <v>143436</v>
      </c>
      <c r="F45" s="141">
        <f t="shared" si="8"/>
        <v>143436</v>
      </c>
      <c r="G45" s="141">
        <f t="shared" si="9"/>
        <v>1121</v>
      </c>
      <c r="H45" s="141">
        <f t="shared" si="10"/>
        <v>47607</v>
      </c>
      <c r="I45" s="141">
        <f t="shared" si="11"/>
        <v>48728</v>
      </c>
      <c r="J45" s="143" t="s">
        <v>425</v>
      </c>
      <c r="K45" s="143" t="s">
        <v>445</v>
      </c>
      <c r="L45" s="141">
        <v>0</v>
      </c>
      <c r="M45" s="141">
        <v>143436</v>
      </c>
      <c r="N45" s="141">
        <f t="shared" si="12"/>
        <v>143436</v>
      </c>
      <c r="O45" s="141">
        <v>0</v>
      </c>
      <c r="P45" s="141">
        <v>0</v>
      </c>
      <c r="Q45" s="141">
        <f t="shared" si="13"/>
        <v>0</v>
      </c>
      <c r="R45" s="143" t="s">
        <v>420</v>
      </c>
      <c r="S45" s="143" t="s">
        <v>459</v>
      </c>
      <c r="T45" s="141">
        <v>0</v>
      </c>
      <c r="U45" s="141">
        <v>0</v>
      </c>
      <c r="V45" s="141">
        <f t="shared" si="14"/>
        <v>0</v>
      </c>
      <c r="W45" s="141">
        <v>1121</v>
      </c>
      <c r="X45" s="141">
        <v>47607</v>
      </c>
      <c r="Y45" s="141">
        <f t="shared" si="15"/>
        <v>48728</v>
      </c>
      <c r="Z45" s="143"/>
      <c r="AA45" s="141"/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3"/>
      <c r="AI45" s="143"/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3"/>
      <c r="AQ45" s="143"/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3"/>
      <c r="AY45" s="143"/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  <row r="46" spans="1:57" ht="12" customHeight="1">
      <c r="A46" s="142" t="s">
        <v>86</v>
      </c>
      <c r="B46" s="140" t="s">
        <v>364</v>
      </c>
      <c r="C46" s="142" t="s">
        <v>408</v>
      </c>
      <c r="D46" s="141">
        <f t="shared" si="6"/>
        <v>0</v>
      </c>
      <c r="E46" s="141">
        <f t="shared" si="7"/>
        <v>0</v>
      </c>
      <c r="F46" s="141">
        <f t="shared" si="8"/>
        <v>0</v>
      </c>
      <c r="G46" s="141">
        <f t="shared" si="9"/>
        <v>1382</v>
      </c>
      <c r="H46" s="141">
        <f t="shared" si="10"/>
        <v>58709</v>
      </c>
      <c r="I46" s="141">
        <f t="shared" si="11"/>
        <v>60091</v>
      </c>
      <c r="J46" s="143" t="s">
        <v>420</v>
      </c>
      <c r="K46" s="143" t="s">
        <v>459</v>
      </c>
      <c r="L46" s="141">
        <v>0</v>
      </c>
      <c r="M46" s="141">
        <v>0</v>
      </c>
      <c r="N46" s="141">
        <f t="shared" si="12"/>
        <v>0</v>
      </c>
      <c r="O46" s="141">
        <v>1382</v>
      </c>
      <c r="P46" s="141">
        <v>58709</v>
      </c>
      <c r="Q46" s="141">
        <f t="shared" si="13"/>
        <v>60091</v>
      </c>
      <c r="R46" s="143"/>
      <c r="S46" s="143"/>
      <c r="T46" s="141">
        <v>0</v>
      </c>
      <c r="U46" s="141">
        <v>0</v>
      </c>
      <c r="V46" s="141">
        <f t="shared" si="14"/>
        <v>0</v>
      </c>
      <c r="W46" s="141">
        <v>0</v>
      </c>
      <c r="X46" s="141">
        <v>0</v>
      </c>
      <c r="Y46" s="141">
        <f t="shared" si="15"/>
        <v>0</v>
      </c>
      <c r="Z46" s="143"/>
      <c r="AA46" s="141"/>
      <c r="AB46" s="141">
        <v>0</v>
      </c>
      <c r="AC46" s="141">
        <v>0</v>
      </c>
      <c r="AD46" s="141">
        <f t="shared" si="16"/>
        <v>0</v>
      </c>
      <c r="AE46" s="141">
        <v>0</v>
      </c>
      <c r="AF46" s="141">
        <v>0</v>
      </c>
      <c r="AG46" s="141">
        <f t="shared" si="17"/>
        <v>0</v>
      </c>
      <c r="AH46" s="143"/>
      <c r="AI46" s="143"/>
      <c r="AJ46" s="141">
        <v>0</v>
      </c>
      <c r="AK46" s="141">
        <v>0</v>
      </c>
      <c r="AL46" s="141">
        <f t="shared" si="18"/>
        <v>0</v>
      </c>
      <c r="AM46" s="141">
        <v>0</v>
      </c>
      <c r="AN46" s="141">
        <v>0</v>
      </c>
      <c r="AO46" s="141">
        <f t="shared" si="19"/>
        <v>0</v>
      </c>
      <c r="AP46" s="143"/>
      <c r="AQ46" s="143"/>
      <c r="AR46" s="141">
        <v>0</v>
      </c>
      <c r="AS46" s="141">
        <v>0</v>
      </c>
      <c r="AT46" s="141">
        <f t="shared" si="20"/>
        <v>0</v>
      </c>
      <c r="AU46" s="141">
        <v>0</v>
      </c>
      <c r="AV46" s="141">
        <v>0</v>
      </c>
      <c r="AW46" s="141">
        <f t="shared" si="21"/>
        <v>0</v>
      </c>
      <c r="AX46" s="143"/>
      <c r="AY46" s="143"/>
      <c r="AZ46" s="141">
        <v>0</v>
      </c>
      <c r="BA46" s="141">
        <v>0</v>
      </c>
      <c r="BB46" s="141">
        <f t="shared" si="22"/>
        <v>0</v>
      </c>
      <c r="BC46" s="141">
        <v>0</v>
      </c>
      <c r="BD46" s="141">
        <v>0</v>
      </c>
      <c r="BE46" s="141">
        <f t="shared" si="23"/>
        <v>0</v>
      </c>
    </row>
    <row r="47" spans="1:57" ht="12" customHeight="1">
      <c r="A47" s="142" t="s">
        <v>86</v>
      </c>
      <c r="B47" s="140" t="s">
        <v>365</v>
      </c>
      <c r="C47" s="142" t="s">
        <v>409</v>
      </c>
      <c r="D47" s="141">
        <f t="shared" si="6"/>
        <v>0</v>
      </c>
      <c r="E47" s="141">
        <f t="shared" si="7"/>
        <v>79970</v>
      </c>
      <c r="F47" s="141">
        <f t="shared" si="8"/>
        <v>79970</v>
      </c>
      <c r="G47" s="141">
        <f t="shared" si="9"/>
        <v>719</v>
      </c>
      <c r="H47" s="141">
        <f t="shared" si="10"/>
        <v>30548</v>
      </c>
      <c r="I47" s="141">
        <f t="shared" si="11"/>
        <v>31267</v>
      </c>
      <c r="J47" s="143" t="s">
        <v>457</v>
      </c>
      <c r="K47" s="143" t="s">
        <v>460</v>
      </c>
      <c r="L47" s="141">
        <v>0</v>
      </c>
      <c r="M47" s="141">
        <v>79970</v>
      </c>
      <c r="N47" s="141">
        <f t="shared" si="12"/>
        <v>79970</v>
      </c>
      <c r="O47" s="141">
        <v>0</v>
      </c>
      <c r="P47" s="141">
        <v>0</v>
      </c>
      <c r="Q47" s="141">
        <f t="shared" si="13"/>
        <v>0</v>
      </c>
      <c r="R47" s="143" t="s">
        <v>420</v>
      </c>
      <c r="S47" s="143" t="s">
        <v>459</v>
      </c>
      <c r="T47" s="141">
        <v>0</v>
      </c>
      <c r="U47" s="141">
        <v>0</v>
      </c>
      <c r="V47" s="141">
        <f t="shared" si="14"/>
        <v>0</v>
      </c>
      <c r="W47" s="141">
        <v>719</v>
      </c>
      <c r="X47" s="141">
        <v>30548</v>
      </c>
      <c r="Y47" s="141">
        <f t="shared" si="15"/>
        <v>31267</v>
      </c>
      <c r="Z47" s="143"/>
      <c r="AA47" s="141"/>
      <c r="AB47" s="141">
        <v>0</v>
      </c>
      <c r="AC47" s="141">
        <v>0</v>
      </c>
      <c r="AD47" s="141">
        <f t="shared" si="16"/>
        <v>0</v>
      </c>
      <c r="AE47" s="141">
        <v>0</v>
      </c>
      <c r="AF47" s="141">
        <v>0</v>
      </c>
      <c r="AG47" s="141">
        <f t="shared" si="17"/>
        <v>0</v>
      </c>
      <c r="AH47" s="143"/>
      <c r="AI47" s="143"/>
      <c r="AJ47" s="141">
        <v>0</v>
      </c>
      <c r="AK47" s="141">
        <v>0</v>
      </c>
      <c r="AL47" s="141">
        <f t="shared" si="18"/>
        <v>0</v>
      </c>
      <c r="AM47" s="141">
        <v>0</v>
      </c>
      <c r="AN47" s="141">
        <v>0</v>
      </c>
      <c r="AO47" s="141">
        <f t="shared" si="19"/>
        <v>0</v>
      </c>
      <c r="AP47" s="143"/>
      <c r="AQ47" s="143"/>
      <c r="AR47" s="141">
        <v>0</v>
      </c>
      <c r="AS47" s="141">
        <v>0</v>
      </c>
      <c r="AT47" s="141">
        <f t="shared" si="20"/>
        <v>0</v>
      </c>
      <c r="AU47" s="141">
        <v>0</v>
      </c>
      <c r="AV47" s="141">
        <v>0</v>
      </c>
      <c r="AW47" s="141">
        <f t="shared" si="21"/>
        <v>0</v>
      </c>
      <c r="AX47" s="143"/>
      <c r="AY47" s="143"/>
      <c r="AZ47" s="141">
        <v>0</v>
      </c>
      <c r="BA47" s="141">
        <v>0</v>
      </c>
      <c r="BB47" s="141">
        <f t="shared" si="22"/>
        <v>0</v>
      </c>
      <c r="BC47" s="141">
        <v>0</v>
      </c>
      <c r="BD47" s="141">
        <v>0</v>
      </c>
      <c r="BE47" s="141">
        <f t="shared" si="23"/>
        <v>0</v>
      </c>
    </row>
    <row r="48" spans="1:57" ht="12" customHeight="1">
      <c r="A48" s="142" t="s">
        <v>86</v>
      </c>
      <c r="B48" s="140" t="s">
        <v>366</v>
      </c>
      <c r="C48" s="142" t="s">
        <v>410</v>
      </c>
      <c r="D48" s="141">
        <f t="shared" si="6"/>
        <v>0</v>
      </c>
      <c r="E48" s="141">
        <f t="shared" si="7"/>
        <v>129060</v>
      </c>
      <c r="F48" s="141">
        <f t="shared" si="8"/>
        <v>129060</v>
      </c>
      <c r="G48" s="141">
        <f t="shared" si="9"/>
        <v>0</v>
      </c>
      <c r="H48" s="141">
        <f t="shared" si="10"/>
        <v>45330</v>
      </c>
      <c r="I48" s="141">
        <f t="shared" si="11"/>
        <v>45330</v>
      </c>
      <c r="J48" s="143" t="s">
        <v>435</v>
      </c>
      <c r="K48" s="143" t="s">
        <v>455</v>
      </c>
      <c r="L48" s="141">
        <v>0</v>
      </c>
      <c r="M48" s="141">
        <v>129060</v>
      </c>
      <c r="N48" s="141">
        <f t="shared" si="12"/>
        <v>129060</v>
      </c>
      <c r="O48" s="141">
        <v>0</v>
      </c>
      <c r="P48" s="141">
        <v>45330</v>
      </c>
      <c r="Q48" s="141">
        <f t="shared" si="13"/>
        <v>45330</v>
      </c>
      <c r="R48" s="143"/>
      <c r="S48" s="143"/>
      <c r="T48" s="141">
        <v>0</v>
      </c>
      <c r="U48" s="141">
        <v>0</v>
      </c>
      <c r="V48" s="141">
        <f t="shared" si="14"/>
        <v>0</v>
      </c>
      <c r="W48" s="141">
        <v>0</v>
      </c>
      <c r="X48" s="141">
        <v>0</v>
      </c>
      <c r="Y48" s="141">
        <f t="shared" si="15"/>
        <v>0</v>
      </c>
      <c r="Z48" s="143"/>
      <c r="AA48" s="141"/>
      <c r="AB48" s="141">
        <v>0</v>
      </c>
      <c r="AC48" s="141">
        <v>0</v>
      </c>
      <c r="AD48" s="141">
        <f t="shared" si="16"/>
        <v>0</v>
      </c>
      <c r="AE48" s="141">
        <v>0</v>
      </c>
      <c r="AF48" s="141">
        <v>0</v>
      </c>
      <c r="AG48" s="141">
        <f t="shared" si="17"/>
        <v>0</v>
      </c>
      <c r="AH48" s="143"/>
      <c r="AI48" s="143"/>
      <c r="AJ48" s="141">
        <v>0</v>
      </c>
      <c r="AK48" s="141">
        <v>0</v>
      </c>
      <c r="AL48" s="141">
        <f t="shared" si="18"/>
        <v>0</v>
      </c>
      <c r="AM48" s="141">
        <v>0</v>
      </c>
      <c r="AN48" s="141">
        <v>0</v>
      </c>
      <c r="AO48" s="141">
        <f t="shared" si="19"/>
        <v>0</v>
      </c>
      <c r="AP48" s="143"/>
      <c r="AQ48" s="143"/>
      <c r="AR48" s="141">
        <v>0</v>
      </c>
      <c r="AS48" s="141">
        <v>0</v>
      </c>
      <c r="AT48" s="141">
        <f t="shared" si="20"/>
        <v>0</v>
      </c>
      <c r="AU48" s="141">
        <v>0</v>
      </c>
      <c r="AV48" s="141">
        <v>0</v>
      </c>
      <c r="AW48" s="141">
        <f t="shared" si="21"/>
        <v>0</v>
      </c>
      <c r="AX48" s="143"/>
      <c r="AY48" s="143"/>
      <c r="AZ48" s="141">
        <v>0</v>
      </c>
      <c r="BA48" s="141">
        <v>0</v>
      </c>
      <c r="BB48" s="141">
        <f t="shared" si="22"/>
        <v>0</v>
      </c>
      <c r="BC48" s="141">
        <v>0</v>
      </c>
      <c r="BD48" s="141">
        <v>0</v>
      </c>
      <c r="BE48" s="141">
        <f t="shared" si="23"/>
        <v>0</v>
      </c>
    </row>
    <row r="49" spans="1:57" ht="12" customHeight="1">
      <c r="A49" s="142" t="s">
        <v>86</v>
      </c>
      <c r="B49" s="140" t="s">
        <v>367</v>
      </c>
      <c r="C49" s="142" t="s">
        <v>411</v>
      </c>
      <c r="D49" s="141">
        <f t="shared" si="6"/>
        <v>0</v>
      </c>
      <c r="E49" s="141">
        <f t="shared" si="7"/>
        <v>45792</v>
      </c>
      <c r="F49" s="141">
        <f t="shared" si="8"/>
        <v>45792</v>
      </c>
      <c r="G49" s="141">
        <f t="shared" si="9"/>
        <v>0</v>
      </c>
      <c r="H49" s="141">
        <f t="shared" si="10"/>
        <v>18888</v>
      </c>
      <c r="I49" s="141">
        <f t="shared" si="11"/>
        <v>18888</v>
      </c>
      <c r="J49" s="143" t="s">
        <v>421</v>
      </c>
      <c r="K49" s="143" t="s">
        <v>441</v>
      </c>
      <c r="L49" s="141">
        <v>0</v>
      </c>
      <c r="M49" s="141">
        <v>45792</v>
      </c>
      <c r="N49" s="141">
        <f t="shared" si="12"/>
        <v>45792</v>
      </c>
      <c r="O49" s="141">
        <v>0</v>
      </c>
      <c r="P49" s="141">
        <v>18888</v>
      </c>
      <c r="Q49" s="141">
        <f t="shared" si="13"/>
        <v>18888</v>
      </c>
      <c r="R49" s="143"/>
      <c r="S49" s="143"/>
      <c r="T49" s="141">
        <v>0</v>
      </c>
      <c r="U49" s="141">
        <v>0</v>
      </c>
      <c r="V49" s="141">
        <f t="shared" si="14"/>
        <v>0</v>
      </c>
      <c r="W49" s="141">
        <v>0</v>
      </c>
      <c r="X49" s="141">
        <v>0</v>
      </c>
      <c r="Y49" s="141">
        <f t="shared" si="15"/>
        <v>0</v>
      </c>
      <c r="Z49" s="143"/>
      <c r="AA49" s="141"/>
      <c r="AB49" s="141">
        <v>0</v>
      </c>
      <c r="AC49" s="141">
        <v>0</v>
      </c>
      <c r="AD49" s="141">
        <f t="shared" si="16"/>
        <v>0</v>
      </c>
      <c r="AE49" s="141">
        <v>0</v>
      </c>
      <c r="AF49" s="141">
        <v>0</v>
      </c>
      <c r="AG49" s="141">
        <f t="shared" si="17"/>
        <v>0</v>
      </c>
      <c r="AH49" s="143"/>
      <c r="AI49" s="143"/>
      <c r="AJ49" s="141">
        <v>0</v>
      </c>
      <c r="AK49" s="141">
        <v>0</v>
      </c>
      <c r="AL49" s="141">
        <f t="shared" si="18"/>
        <v>0</v>
      </c>
      <c r="AM49" s="141">
        <v>0</v>
      </c>
      <c r="AN49" s="141">
        <v>0</v>
      </c>
      <c r="AO49" s="141">
        <f t="shared" si="19"/>
        <v>0</v>
      </c>
      <c r="AP49" s="143"/>
      <c r="AQ49" s="143"/>
      <c r="AR49" s="141">
        <v>0</v>
      </c>
      <c r="AS49" s="141">
        <v>0</v>
      </c>
      <c r="AT49" s="141">
        <f t="shared" si="20"/>
        <v>0</v>
      </c>
      <c r="AU49" s="141">
        <v>0</v>
      </c>
      <c r="AV49" s="141">
        <v>0</v>
      </c>
      <c r="AW49" s="141">
        <f t="shared" si="21"/>
        <v>0</v>
      </c>
      <c r="AX49" s="143"/>
      <c r="AY49" s="143"/>
      <c r="AZ49" s="141">
        <v>0</v>
      </c>
      <c r="BA49" s="141">
        <v>0</v>
      </c>
      <c r="BB49" s="141">
        <f t="shared" si="22"/>
        <v>0</v>
      </c>
      <c r="BC49" s="141">
        <v>0</v>
      </c>
      <c r="BD49" s="141">
        <v>0</v>
      </c>
      <c r="BE49" s="141">
        <f t="shared" si="23"/>
        <v>0</v>
      </c>
    </row>
    <row r="50" spans="1:57" ht="12" customHeight="1">
      <c r="A50" s="142" t="s">
        <v>86</v>
      </c>
      <c r="B50" s="140" t="s">
        <v>368</v>
      </c>
      <c r="C50" s="142" t="s">
        <v>412</v>
      </c>
      <c r="D50" s="141">
        <f t="shared" si="6"/>
        <v>0</v>
      </c>
      <c r="E50" s="141">
        <f t="shared" si="7"/>
        <v>107142</v>
      </c>
      <c r="F50" s="141">
        <f t="shared" si="8"/>
        <v>107142</v>
      </c>
      <c r="G50" s="141">
        <f t="shared" si="9"/>
        <v>0</v>
      </c>
      <c r="H50" s="141">
        <f t="shared" si="10"/>
        <v>35261</v>
      </c>
      <c r="I50" s="141">
        <f t="shared" si="11"/>
        <v>35261</v>
      </c>
      <c r="J50" s="143" t="s">
        <v>456</v>
      </c>
      <c r="K50" s="143" t="s">
        <v>441</v>
      </c>
      <c r="L50" s="141">
        <v>0</v>
      </c>
      <c r="M50" s="141">
        <v>107142</v>
      </c>
      <c r="N50" s="141">
        <f t="shared" si="12"/>
        <v>107142</v>
      </c>
      <c r="O50" s="141">
        <v>0</v>
      </c>
      <c r="P50" s="141">
        <v>35261</v>
      </c>
      <c r="Q50" s="141">
        <f t="shared" si="13"/>
        <v>35261</v>
      </c>
      <c r="R50" s="143"/>
      <c r="S50" s="143"/>
      <c r="T50" s="141">
        <v>0</v>
      </c>
      <c r="U50" s="141">
        <v>0</v>
      </c>
      <c r="V50" s="141">
        <f t="shared" si="14"/>
        <v>0</v>
      </c>
      <c r="W50" s="141">
        <v>0</v>
      </c>
      <c r="X50" s="141">
        <v>0</v>
      </c>
      <c r="Y50" s="141">
        <f t="shared" si="15"/>
        <v>0</v>
      </c>
      <c r="Z50" s="143"/>
      <c r="AA50" s="141"/>
      <c r="AB50" s="141">
        <v>0</v>
      </c>
      <c r="AC50" s="141">
        <v>0</v>
      </c>
      <c r="AD50" s="141">
        <f t="shared" si="16"/>
        <v>0</v>
      </c>
      <c r="AE50" s="141">
        <v>0</v>
      </c>
      <c r="AF50" s="141">
        <v>0</v>
      </c>
      <c r="AG50" s="141">
        <f t="shared" si="17"/>
        <v>0</v>
      </c>
      <c r="AH50" s="143"/>
      <c r="AI50" s="143"/>
      <c r="AJ50" s="141">
        <v>0</v>
      </c>
      <c r="AK50" s="141">
        <v>0</v>
      </c>
      <c r="AL50" s="141">
        <f t="shared" si="18"/>
        <v>0</v>
      </c>
      <c r="AM50" s="141">
        <v>0</v>
      </c>
      <c r="AN50" s="141">
        <v>0</v>
      </c>
      <c r="AO50" s="141">
        <f t="shared" si="19"/>
        <v>0</v>
      </c>
      <c r="AP50" s="143"/>
      <c r="AQ50" s="143"/>
      <c r="AR50" s="141">
        <v>0</v>
      </c>
      <c r="AS50" s="141">
        <v>0</v>
      </c>
      <c r="AT50" s="141">
        <f t="shared" si="20"/>
        <v>0</v>
      </c>
      <c r="AU50" s="141">
        <v>0</v>
      </c>
      <c r="AV50" s="141">
        <v>0</v>
      </c>
      <c r="AW50" s="141">
        <f t="shared" si="21"/>
        <v>0</v>
      </c>
      <c r="AX50" s="143"/>
      <c r="AY50" s="143"/>
      <c r="AZ50" s="141">
        <v>0</v>
      </c>
      <c r="BA50" s="141">
        <v>0</v>
      </c>
      <c r="BB50" s="141">
        <f t="shared" si="22"/>
        <v>0</v>
      </c>
      <c r="BC50" s="141">
        <v>0</v>
      </c>
      <c r="BD50" s="141">
        <v>0</v>
      </c>
      <c r="BE50" s="141">
        <f t="shared" si="23"/>
        <v>0</v>
      </c>
    </row>
    <row r="51" spans="1:57" ht="12" customHeight="1">
      <c r="A51" s="142" t="s">
        <v>86</v>
      </c>
      <c r="B51" s="140" t="s">
        <v>369</v>
      </c>
      <c r="C51" s="142" t="s">
        <v>413</v>
      </c>
      <c r="D51" s="141">
        <f t="shared" si="6"/>
        <v>0</v>
      </c>
      <c r="E51" s="141">
        <f t="shared" si="7"/>
        <v>132647</v>
      </c>
      <c r="F51" s="141">
        <f t="shared" si="8"/>
        <v>132647</v>
      </c>
      <c r="G51" s="141">
        <f t="shared" si="9"/>
        <v>453</v>
      </c>
      <c r="H51" s="141">
        <f t="shared" si="10"/>
        <v>19243</v>
      </c>
      <c r="I51" s="141">
        <f t="shared" si="11"/>
        <v>19696</v>
      </c>
      <c r="J51" s="143" t="s">
        <v>419</v>
      </c>
      <c r="K51" s="143" t="s">
        <v>461</v>
      </c>
      <c r="L51" s="141">
        <v>0</v>
      </c>
      <c r="M51" s="141">
        <v>132647</v>
      </c>
      <c r="N51" s="141">
        <f t="shared" si="12"/>
        <v>132647</v>
      </c>
      <c r="O51" s="141">
        <v>0</v>
      </c>
      <c r="P51" s="141">
        <v>0</v>
      </c>
      <c r="Q51" s="141">
        <f t="shared" si="13"/>
        <v>0</v>
      </c>
      <c r="R51" s="143" t="s">
        <v>420</v>
      </c>
      <c r="S51" s="143" t="s">
        <v>464</v>
      </c>
      <c r="T51" s="141">
        <v>0</v>
      </c>
      <c r="U51" s="141">
        <v>0</v>
      </c>
      <c r="V51" s="141">
        <f t="shared" si="14"/>
        <v>0</v>
      </c>
      <c r="W51" s="141">
        <v>453</v>
      </c>
      <c r="X51" s="141">
        <v>19243</v>
      </c>
      <c r="Y51" s="141">
        <f t="shared" si="15"/>
        <v>19696</v>
      </c>
      <c r="Z51" s="143"/>
      <c r="AA51" s="141"/>
      <c r="AB51" s="141">
        <v>0</v>
      </c>
      <c r="AC51" s="141">
        <v>0</v>
      </c>
      <c r="AD51" s="141">
        <f t="shared" si="16"/>
        <v>0</v>
      </c>
      <c r="AE51" s="141">
        <v>0</v>
      </c>
      <c r="AF51" s="141">
        <v>0</v>
      </c>
      <c r="AG51" s="141">
        <f t="shared" si="17"/>
        <v>0</v>
      </c>
      <c r="AH51" s="143"/>
      <c r="AI51" s="143"/>
      <c r="AJ51" s="141">
        <v>0</v>
      </c>
      <c r="AK51" s="141">
        <v>0</v>
      </c>
      <c r="AL51" s="141">
        <f t="shared" si="18"/>
        <v>0</v>
      </c>
      <c r="AM51" s="141">
        <v>0</v>
      </c>
      <c r="AN51" s="141">
        <v>0</v>
      </c>
      <c r="AO51" s="141">
        <f t="shared" si="19"/>
        <v>0</v>
      </c>
      <c r="AP51" s="143"/>
      <c r="AQ51" s="143"/>
      <c r="AR51" s="141">
        <v>0</v>
      </c>
      <c r="AS51" s="141">
        <v>0</v>
      </c>
      <c r="AT51" s="141">
        <f t="shared" si="20"/>
        <v>0</v>
      </c>
      <c r="AU51" s="141">
        <v>0</v>
      </c>
      <c r="AV51" s="141">
        <v>0</v>
      </c>
      <c r="AW51" s="141">
        <f t="shared" si="21"/>
        <v>0</v>
      </c>
      <c r="AX51" s="143"/>
      <c r="AY51" s="143"/>
      <c r="AZ51" s="141">
        <v>0</v>
      </c>
      <c r="BA51" s="141">
        <v>0</v>
      </c>
      <c r="BB51" s="141">
        <f t="shared" si="22"/>
        <v>0</v>
      </c>
      <c r="BC51" s="141">
        <v>0</v>
      </c>
      <c r="BD51" s="141">
        <v>0</v>
      </c>
      <c r="BE51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471</v>
      </c>
      <c r="B7" s="140" t="s">
        <v>469</v>
      </c>
      <c r="C7" s="139" t="s">
        <v>470</v>
      </c>
      <c r="D7" s="141">
        <f>SUM(D8:D27)</f>
        <v>10325627</v>
      </c>
      <c r="E7" s="141">
        <f>SUM(E8:E27)</f>
        <v>2859573</v>
      </c>
      <c r="F7" s="144"/>
      <c r="G7" s="143" t="s">
        <v>467</v>
      </c>
      <c r="H7" s="141">
        <f>SUM(H8:H27)</f>
        <v>4888411</v>
      </c>
      <c r="I7" s="141">
        <f>SUM(I8:I27)</f>
        <v>1127920</v>
      </c>
      <c r="J7" s="144"/>
      <c r="K7" s="143" t="s">
        <v>467</v>
      </c>
      <c r="L7" s="141">
        <f>SUM(L8:L27)</f>
        <v>3604971</v>
      </c>
      <c r="M7" s="141">
        <f>SUM(M8:M27)</f>
        <v>678352</v>
      </c>
      <c r="N7" s="144"/>
      <c r="O7" s="143" t="s">
        <v>467</v>
      </c>
      <c r="P7" s="141">
        <f>SUM(P8:P27)</f>
        <v>1440953</v>
      </c>
      <c r="Q7" s="141">
        <f>SUM(Q8:Q27)</f>
        <v>573328</v>
      </c>
      <c r="R7" s="144"/>
      <c r="S7" s="143" t="s">
        <v>467</v>
      </c>
      <c r="T7" s="141">
        <f>SUM(T8:T27)</f>
        <v>391292</v>
      </c>
      <c r="U7" s="141">
        <f>SUM(U8:U27)</f>
        <v>237995</v>
      </c>
      <c r="V7" s="144"/>
      <c r="W7" s="143" t="s">
        <v>467</v>
      </c>
      <c r="X7" s="141">
        <f>SUM(X8:X27)</f>
        <v>0</v>
      </c>
      <c r="Y7" s="141">
        <f>SUM(Y8:Y27)</f>
        <v>31267</v>
      </c>
      <c r="Z7" s="144"/>
      <c r="AA7" s="143" t="s">
        <v>467</v>
      </c>
      <c r="AB7" s="141">
        <f>SUM(AB8:AB27)</f>
        <v>0</v>
      </c>
      <c r="AC7" s="141">
        <f>SUM(AC8:AC27)</f>
        <v>101892</v>
      </c>
      <c r="AD7" s="144"/>
      <c r="AE7" s="143" t="s">
        <v>467</v>
      </c>
      <c r="AF7" s="141">
        <f>SUM(AF8:AF27)</f>
        <v>0</v>
      </c>
      <c r="AG7" s="141">
        <f>SUM(AG8:AG27)</f>
        <v>48728</v>
      </c>
      <c r="AH7" s="144"/>
      <c r="AI7" s="143" t="s">
        <v>467</v>
      </c>
      <c r="AJ7" s="141">
        <f>SUM(AJ8:AJ27)</f>
        <v>0</v>
      </c>
      <c r="AK7" s="141">
        <f>SUM(AK8:AK27)</f>
        <v>60091</v>
      </c>
      <c r="AL7" s="144"/>
      <c r="AM7" s="143" t="s">
        <v>467</v>
      </c>
      <c r="AN7" s="141">
        <f>SUM(AN8:AN27)</f>
        <v>0</v>
      </c>
      <c r="AO7" s="141">
        <f>SUM(AO8:AO27)</f>
        <v>0</v>
      </c>
      <c r="AP7" s="144"/>
      <c r="AQ7" s="143" t="s">
        <v>467</v>
      </c>
      <c r="AR7" s="141">
        <f>SUM(AR8:AR27)</f>
        <v>0</v>
      </c>
      <c r="AS7" s="141">
        <f>SUM(AS8:AS27)</f>
        <v>0</v>
      </c>
      <c r="AT7" s="144"/>
      <c r="AU7" s="143" t="s">
        <v>467</v>
      </c>
      <c r="AV7" s="141">
        <f>SUM(AV8:AV27)</f>
        <v>0</v>
      </c>
      <c r="AW7" s="141">
        <f>SUM(AW8:AW27)</f>
        <v>0</v>
      </c>
      <c r="AX7" s="144"/>
      <c r="AY7" s="143" t="s">
        <v>467</v>
      </c>
      <c r="AZ7" s="141">
        <f>SUM(AZ8:AZ27)</f>
        <v>0</v>
      </c>
      <c r="BA7" s="141">
        <f>SUM(BA8:BA27)</f>
        <v>0</v>
      </c>
      <c r="BB7" s="144"/>
      <c r="BC7" s="143" t="s">
        <v>467</v>
      </c>
      <c r="BD7" s="141">
        <f>SUM(BD8:BD27)</f>
        <v>0</v>
      </c>
      <c r="BE7" s="141">
        <f>SUM(BE8:BE27)</f>
        <v>0</v>
      </c>
      <c r="BF7" s="144"/>
      <c r="BG7" s="143" t="s">
        <v>467</v>
      </c>
      <c r="BH7" s="141">
        <f>SUM(BH8:BH27)</f>
        <v>0</v>
      </c>
      <c r="BI7" s="141">
        <f>SUM(BI8:BI27)</f>
        <v>0</v>
      </c>
      <c r="BJ7" s="144"/>
      <c r="BK7" s="143" t="s">
        <v>467</v>
      </c>
      <c r="BL7" s="141">
        <f>SUM(BL8:BL27)</f>
        <v>0</v>
      </c>
      <c r="BM7" s="141">
        <f>SUM(BM8:BM27)</f>
        <v>0</v>
      </c>
      <c r="BN7" s="144"/>
      <c r="BO7" s="143" t="s">
        <v>467</v>
      </c>
      <c r="BP7" s="141">
        <f>SUM(BP8:BP27)</f>
        <v>0</v>
      </c>
      <c r="BQ7" s="141">
        <f>SUM(BQ8:BQ27)</f>
        <v>0</v>
      </c>
      <c r="BR7" s="144"/>
      <c r="BS7" s="143" t="s">
        <v>467</v>
      </c>
      <c r="BT7" s="141">
        <f>SUM(BT8:BT27)</f>
        <v>0</v>
      </c>
      <c r="BU7" s="141">
        <f>SUM(BU8:BU27)</f>
        <v>0</v>
      </c>
      <c r="BV7" s="144"/>
      <c r="BW7" s="143" t="s">
        <v>467</v>
      </c>
      <c r="BX7" s="141">
        <f>SUM(BX8:BX27)</f>
        <v>0</v>
      </c>
      <c r="BY7" s="141">
        <f>SUM(BY8:BY27)</f>
        <v>0</v>
      </c>
      <c r="BZ7" s="144"/>
      <c r="CA7" s="143" t="s">
        <v>467</v>
      </c>
      <c r="CB7" s="141">
        <f>SUM(CB8:CB27)</f>
        <v>0</v>
      </c>
      <c r="CC7" s="141">
        <f>SUM(CC8:CC27)</f>
        <v>0</v>
      </c>
      <c r="CD7" s="144"/>
      <c r="CE7" s="143" t="s">
        <v>467</v>
      </c>
      <c r="CF7" s="141">
        <f>SUM(CF8:CF27)</f>
        <v>0</v>
      </c>
      <c r="CG7" s="141">
        <f>SUM(CG8:CG27)</f>
        <v>0</v>
      </c>
      <c r="CH7" s="144"/>
      <c r="CI7" s="143" t="s">
        <v>467</v>
      </c>
      <c r="CJ7" s="141">
        <f>SUM(CJ8:CJ27)</f>
        <v>0</v>
      </c>
      <c r="CK7" s="141">
        <f>SUM(CK8:CK27)</f>
        <v>0</v>
      </c>
      <c r="CL7" s="144"/>
      <c r="CM7" s="143" t="s">
        <v>467</v>
      </c>
      <c r="CN7" s="141">
        <f>SUM(CN8:CN27)</f>
        <v>0</v>
      </c>
      <c r="CO7" s="141">
        <f>SUM(CO8:CO27)</f>
        <v>0</v>
      </c>
      <c r="CP7" s="144"/>
      <c r="CQ7" s="143" t="s">
        <v>467</v>
      </c>
      <c r="CR7" s="141">
        <f>SUM(CR8:CR27)</f>
        <v>0</v>
      </c>
      <c r="CS7" s="141">
        <f>SUM(CS8:CS27)</f>
        <v>0</v>
      </c>
      <c r="CT7" s="144"/>
      <c r="CU7" s="143" t="s">
        <v>467</v>
      </c>
      <c r="CV7" s="141">
        <f>SUM(CV8:CV27)</f>
        <v>0</v>
      </c>
      <c r="CW7" s="141">
        <f>SUM(CW8:CW27)</f>
        <v>0</v>
      </c>
      <c r="CX7" s="144"/>
      <c r="CY7" s="143" t="s">
        <v>467</v>
      </c>
      <c r="CZ7" s="141">
        <f>SUM(CZ8:CZ27)</f>
        <v>0</v>
      </c>
      <c r="DA7" s="141">
        <f>SUM(DA8:DA27)</f>
        <v>0</v>
      </c>
      <c r="DB7" s="144"/>
      <c r="DC7" s="143" t="s">
        <v>467</v>
      </c>
      <c r="DD7" s="141">
        <f>SUM(DD8:DD27)</f>
        <v>0</v>
      </c>
      <c r="DE7" s="141">
        <f>SUM(DE8:DE27)</f>
        <v>0</v>
      </c>
      <c r="DF7" s="144"/>
      <c r="DG7" s="143" t="s">
        <v>467</v>
      </c>
      <c r="DH7" s="141">
        <f>SUM(DH8:DH27)</f>
        <v>0</v>
      </c>
      <c r="DI7" s="141">
        <f>SUM(DI8:DI27)</f>
        <v>0</v>
      </c>
      <c r="DJ7" s="144"/>
      <c r="DK7" s="143" t="s">
        <v>467</v>
      </c>
      <c r="DL7" s="141">
        <f>SUM(DL8:DL27)</f>
        <v>0</v>
      </c>
      <c r="DM7" s="141">
        <f>SUM(DM8:DM27)</f>
        <v>0</v>
      </c>
      <c r="DN7" s="144"/>
      <c r="DO7" s="143" t="s">
        <v>467</v>
      </c>
      <c r="DP7" s="141">
        <f>SUM(DP8:DP27)</f>
        <v>0</v>
      </c>
      <c r="DQ7" s="141">
        <f>SUM(DQ8:DQ27)</f>
        <v>0</v>
      </c>
      <c r="DR7" s="144"/>
      <c r="DS7" s="143" t="s">
        <v>467</v>
      </c>
      <c r="DT7" s="141">
        <f>SUM(DT8:DT27)</f>
        <v>0</v>
      </c>
      <c r="DU7" s="141">
        <f>SUM(DU8:DU27)</f>
        <v>0</v>
      </c>
    </row>
    <row r="8" spans="1:125" ht="12" customHeight="1">
      <c r="A8" s="142" t="s">
        <v>86</v>
      </c>
      <c r="B8" s="140" t="s">
        <v>416</v>
      </c>
      <c r="C8" s="142" t="s">
        <v>436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112943</v>
      </c>
      <c r="F8" s="145">
        <v>8214</v>
      </c>
      <c r="G8" s="143" t="s">
        <v>380</v>
      </c>
      <c r="H8" s="141">
        <v>0</v>
      </c>
      <c r="I8" s="141">
        <v>75353</v>
      </c>
      <c r="J8" s="145">
        <v>8202</v>
      </c>
      <c r="K8" s="143" t="s">
        <v>371</v>
      </c>
      <c r="L8" s="141">
        <v>0</v>
      </c>
      <c r="M8" s="141">
        <v>37590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86</v>
      </c>
      <c r="B9" s="140" t="s">
        <v>417</v>
      </c>
      <c r="C9" s="142" t="s">
        <v>437</v>
      </c>
      <c r="D9" s="141">
        <f aca="true" t="shared" si="0" ref="D9:D27">SUM(H9,L9,P9,T9,X9,AB9,AF9,AJ9,AN9,AR9,AV9,AZ9,BD9,BH9,BL9,BP9,BT9,BX9,CB9,CF9,CJ9,CN9,CR9,CV9,CZ9,DD9,DH9,DL9,DP9,DT9)</f>
        <v>642999</v>
      </c>
      <c r="E9" s="141">
        <f aca="true" t="shared" si="1" ref="E9:E27">SUM(I9,M9,Q9,U9,Y9,AC9,AG9,AK9,AO9,AS9,AW9,BA9,BE9,BI9,BM9,BQ9,BU9,BY9,CC9,CG9,CK9,CO9,CS9,CW9,DA9,DE9,DI9,DM9,DQ9,DU9)</f>
        <v>229349</v>
      </c>
      <c r="F9" s="145">
        <v>8225</v>
      </c>
      <c r="G9" s="143" t="s">
        <v>390</v>
      </c>
      <c r="H9" s="141">
        <v>300021</v>
      </c>
      <c r="I9" s="141">
        <v>117202</v>
      </c>
      <c r="J9" s="145">
        <v>8226</v>
      </c>
      <c r="K9" s="143" t="s">
        <v>391</v>
      </c>
      <c r="L9" s="141">
        <v>342978</v>
      </c>
      <c r="M9" s="141">
        <v>112147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86</v>
      </c>
      <c r="B10" s="140" t="s">
        <v>418</v>
      </c>
      <c r="C10" s="142" t="s">
        <v>438</v>
      </c>
      <c r="D10" s="141">
        <f t="shared" si="0"/>
        <v>0</v>
      </c>
      <c r="E10" s="141">
        <f t="shared" si="1"/>
        <v>328067</v>
      </c>
      <c r="F10" s="145">
        <v>8211</v>
      </c>
      <c r="G10" s="143" t="s">
        <v>378</v>
      </c>
      <c r="H10" s="141">
        <v>0</v>
      </c>
      <c r="I10" s="141">
        <v>125355</v>
      </c>
      <c r="J10" s="145">
        <v>8224</v>
      </c>
      <c r="K10" s="143" t="s">
        <v>389</v>
      </c>
      <c r="L10" s="141">
        <v>0</v>
      </c>
      <c r="M10" s="141">
        <v>20668</v>
      </c>
      <c r="N10" s="145">
        <v>8228</v>
      </c>
      <c r="O10" s="143" t="s">
        <v>393</v>
      </c>
      <c r="P10" s="141">
        <v>0</v>
      </c>
      <c r="Q10" s="141">
        <v>97239</v>
      </c>
      <c r="R10" s="145">
        <v>8235</v>
      </c>
      <c r="S10" s="143" t="s">
        <v>400</v>
      </c>
      <c r="T10" s="141">
        <v>0</v>
      </c>
      <c r="U10" s="141">
        <v>84805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86</v>
      </c>
      <c r="B11" s="140" t="s">
        <v>419</v>
      </c>
      <c r="C11" s="142" t="s">
        <v>439</v>
      </c>
      <c r="D11" s="141">
        <f t="shared" si="0"/>
        <v>723763</v>
      </c>
      <c r="E11" s="141">
        <f t="shared" si="1"/>
        <v>0</v>
      </c>
      <c r="F11" s="145">
        <v>8208</v>
      </c>
      <c r="G11" s="143" t="s">
        <v>376</v>
      </c>
      <c r="H11" s="141">
        <v>511146</v>
      </c>
      <c r="I11" s="141">
        <v>0</v>
      </c>
      <c r="J11" s="145">
        <v>8546</v>
      </c>
      <c r="K11" s="143" t="s">
        <v>413</v>
      </c>
      <c r="L11" s="141">
        <v>132647</v>
      </c>
      <c r="M11" s="141">
        <v>0</v>
      </c>
      <c r="N11" s="145">
        <v>8447</v>
      </c>
      <c r="O11" s="143" t="s">
        <v>409</v>
      </c>
      <c r="P11" s="141">
        <v>79970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86</v>
      </c>
      <c r="B12" s="140" t="s">
        <v>420</v>
      </c>
      <c r="C12" s="142" t="s">
        <v>440</v>
      </c>
      <c r="D12" s="141">
        <f t="shared" si="0"/>
        <v>0</v>
      </c>
      <c r="E12" s="141">
        <f t="shared" si="1"/>
        <v>579131</v>
      </c>
      <c r="F12" s="145">
        <v>8208</v>
      </c>
      <c r="G12" s="143" t="s">
        <v>376</v>
      </c>
      <c r="H12" s="141">
        <v>0</v>
      </c>
      <c r="I12" s="141">
        <v>93292</v>
      </c>
      <c r="J12" s="145">
        <v>8219</v>
      </c>
      <c r="K12" s="143" t="s">
        <v>384</v>
      </c>
      <c r="L12" s="141">
        <v>0</v>
      </c>
      <c r="M12" s="141">
        <v>56599</v>
      </c>
      <c r="N12" s="145">
        <v>8217</v>
      </c>
      <c r="O12" s="143" t="s">
        <v>383</v>
      </c>
      <c r="P12" s="141">
        <v>0</v>
      </c>
      <c r="Q12" s="141">
        <v>167566</v>
      </c>
      <c r="R12" s="145">
        <v>8564</v>
      </c>
      <c r="S12" s="143" t="s">
        <v>413</v>
      </c>
      <c r="T12" s="141">
        <v>0</v>
      </c>
      <c r="U12" s="141">
        <v>19696</v>
      </c>
      <c r="V12" s="145">
        <v>8447</v>
      </c>
      <c r="W12" s="143" t="s">
        <v>409</v>
      </c>
      <c r="X12" s="141">
        <v>0</v>
      </c>
      <c r="Y12" s="141">
        <v>31267</v>
      </c>
      <c r="Z12" s="145">
        <v>8229</v>
      </c>
      <c r="AA12" s="143" t="s">
        <v>394</v>
      </c>
      <c r="AB12" s="141">
        <v>0</v>
      </c>
      <c r="AC12" s="141">
        <v>101892</v>
      </c>
      <c r="AD12" s="145">
        <v>8442</v>
      </c>
      <c r="AE12" s="143" t="s">
        <v>407</v>
      </c>
      <c r="AF12" s="141">
        <v>0</v>
      </c>
      <c r="AG12" s="141">
        <v>48728</v>
      </c>
      <c r="AH12" s="145">
        <v>8443</v>
      </c>
      <c r="AI12" s="143" t="s">
        <v>408</v>
      </c>
      <c r="AJ12" s="141">
        <v>0</v>
      </c>
      <c r="AK12" s="141">
        <v>60091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86</v>
      </c>
      <c r="B13" s="140" t="s">
        <v>421</v>
      </c>
      <c r="C13" s="142" t="s">
        <v>441</v>
      </c>
      <c r="D13" s="141">
        <f t="shared" si="0"/>
        <v>682437</v>
      </c>
      <c r="E13" s="141">
        <f t="shared" si="1"/>
        <v>187756</v>
      </c>
      <c r="F13" s="145">
        <v>8204</v>
      </c>
      <c r="G13" s="143" t="s">
        <v>373</v>
      </c>
      <c r="H13" s="141">
        <v>355072</v>
      </c>
      <c r="I13" s="141">
        <v>105181</v>
      </c>
      <c r="J13" s="145">
        <v>8228</v>
      </c>
      <c r="K13" s="143" t="s">
        <v>393</v>
      </c>
      <c r="L13" s="141">
        <v>174431</v>
      </c>
      <c r="M13" s="141">
        <v>28426</v>
      </c>
      <c r="N13" s="145">
        <v>8542</v>
      </c>
      <c r="O13" s="143" t="s">
        <v>411</v>
      </c>
      <c r="P13" s="141">
        <v>45792</v>
      </c>
      <c r="Q13" s="141">
        <v>18888</v>
      </c>
      <c r="R13" s="145">
        <v>8546</v>
      </c>
      <c r="S13" s="143" t="s">
        <v>412</v>
      </c>
      <c r="T13" s="141">
        <v>107142</v>
      </c>
      <c r="U13" s="141">
        <v>35261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86</v>
      </c>
      <c r="B14" s="140" t="s">
        <v>422</v>
      </c>
      <c r="C14" s="142" t="s">
        <v>442</v>
      </c>
      <c r="D14" s="141">
        <f t="shared" si="0"/>
        <v>0</v>
      </c>
      <c r="E14" s="141">
        <f t="shared" si="1"/>
        <v>210400</v>
      </c>
      <c r="F14" s="145">
        <v>8231</v>
      </c>
      <c r="G14" s="143" t="s">
        <v>396</v>
      </c>
      <c r="H14" s="141">
        <v>0</v>
      </c>
      <c r="I14" s="141">
        <v>82287</v>
      </c>
      <c r="J14" s="145">
        <v>8216</v>
      </c>
      <c r="K14" s="143" t="s">
        <v>382</v>
      </c>
      <c r="L14" s="141">
        <v>0</v>
      </c>
      <c r="M14" s="141">
        <v>80815</v>
      </c>
      <c r="N14" s="145">
        <v>8227</v>
      </c>
      <c r="O14" s="143" t="s">
        <v>392</v>
      </c>
      <c r="P14" s="141">
        <v>0</v>
      </c>
      <c r="Q14" s="141">
        <v>47298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86</v>
      </c>
      <c r="B15" s="140" t="s">
        <v>423</v>
      </c>
      <c r="C15" s="142" t="s">
        <v>443</v>
      </c>
      <c r="D15" s="141">
        <f t="shared" si="0"/>
        <v>0</v>
      </c>
      <c r="E15" s="141">
        <f t="shared" si="1"/>
        <v>225099</v>
      </c>
      <c r="F15" s="145">
        <v>8302</v>
      </c>
      <c r="G15" s="143" t="s">
        <v>402</v>
      </c>
      <c r="H15" s="141">
        <v>0</v>
      </c>
      <c r="I15" s="141">
        <v>65607</v>
      </c>
      <c r="J15" s="145">
        <v>8201</v>
      </c>
      <c r="K15" s="143" t="s">
        <v>370</v>
      </c>
      <c r="L15" s="141">
        <v>0</v>
      </c>
      <c r="M15" s="141">
        <v>31537</v>
      </c>
      <c r="N15" s="145">
        <v>8236</v>
      </c>
      <c r="O15" s="143" t="s">
        <v>401</v>
      </c>
      <c r="P15" s="141">
        <v>0</v>
      </c>
      <c r="Q15" s="141">
        <v>41242</v>
      </c>
      <c r="R15" s="145">
        <v>8216</v>
      </c>
      <c r="S15" s="143" t="s">
        <v>382</v>
      </c>
      <c r="T15" s="141">
        <v>0</v>
      </c>
      <c r="U15" s="141">
        <v>86713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86</v>
      </c>
      <c r="B16" s="140" t="s">
        <v>424</v>
      </c>
      <c r="C16" s="142" t="s">
        <v>444</v>
      </c>
      <c r="D16" s="141">
        <f t="shared" si="0"/>
        <v>378648</v>
      </c>
      <c r="E16" s="141">
        <f t="shared" si="1"/>
        <v>106376</v>
      </c>
      <c r="F16" s="145">
        <v>8309</v>
      </c>
      <c r="G16" s="143" t="s">
        <v>403</v>
      </c>
      <c r="H16" s="141">
        <v>165469</v>
      </c>
      <c r="I16" s="141">
        <v>45390</v>
      </c>
      <c r="J16" s="145">
        <v>8234</v>
      </c>
      <c r="K16" s="143" t="s">
        <v>399</v>
      </c>
      <c r="L16" s="141">
        <v>100342</v>
      </c>
      <c r="M16" s="141">
        <v>30796</v>
      </c>
      <c r="N16" s="145">
        <v>8201</v>
      </c>
      <c r="O16" s="143" t="s">
        <v>370</v>
      </c>
      <c r="P16" s="141">
        <v>112837</v>
      </c>
      <c r="Q16" s="141">
        <v>30190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86</v>
      </c>
      <c r="B17" s="140" t="s">
        <v>425</v>
      </c>
      <c r="C17" s="142" t="s">
        <v>445</v>
      </c>
      <c r="D17" s="141">
        <f t="shared" si="0"/>
        <v>494606</v>
      </c>
      <c r="E17" s="141">
        <f t="shared" si="1"/>
        <v>0</v>
      </c>
      <c r="F17" s="145">
        <v>8229</v>
      </c>
      <c r="G17" s="143" t="s">
        <v>394</v>
      </c>
      <c r="H17" s="141">
        <v>351170</v>
      </c>
      <c r="I17" s="141">
        <v>0</v>
      </c>
      <c r="J17" s="145">
        <v>8442</v>
      </c>
      <c r="K17" s="143" t="s">
        <v>407</v>
      </c>
      <c r="L17" s="141">
        <v>143436</v>
      </c>
      <c r="M17" s="141">
        <v>0</v>
      </c>
      <c r="N17" s="145"/>
      <c r="O17" s="143"/>
      <c r="P17" s="141">
        <v>0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86</v>
      </c>
      <c r="B18" s="140" t="s">
        <v>426</v>
      </c>
      <c r="C18" s="142" t="s">
        <v>446</v>
      </c>
      <c r="D18" s="141">
        <f t="shared" si="0"/>
        <v>0</v>
      </c>
      <c r="E18" s="141">
        <f t="shared" si="1"/>
        <v>287999</v>
      </c>
      <c r="F18" s="145">
        <v>8205</v>
      </c>
      <c r="G18" s="143" t="s">
        <v>374</v>
      </c>
      <c r="H18" s="141">
        <v>0</v>
      </c>
      <c r="I18" s="141">
        <v>152639</v>
      </c>
      <c r="J18" s="145">
        <v>8230</v>
      </c>
      <c r="K18" s="143" t="s">
        <v>395</v>
      </c>
      <c r="L18" s="141">
        <v>0</v>
      </c>
      <c r="M18" s="141">
        <v>54720</v>
      </c>
      <c r="N18" s="145">
        <v>8236</v>
      </c>
      <c r="O18" s="143" t="s">
        <v>401</v>
      </c>
      <c r="P18" s="141">
        <v>0</v>
      </c>
      <c r="Q18" s="141">
        <v>69120</v>
      </c>
      <c r="R18" s="145">
        <v>8203</v>
      </c>
      <c r="S18" s="143" t="s">
        <v>372</v>
      </c>
      <c r="T18" s="141">
        <v>0</v>
      </c>
      <c r="U18" s="141">
        <v>11520</v>
      </c>
      <c r="V18" s="145"/>
      <c r="W18" s="143"/>
      <c r="X18" s="141">
        <v>0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86</v>
      </c>
      <c r="B19" s="140" t="s">
        <v>427</v>
      </c>
      <c r="C19" s="142" t="s">
        <v>447</v>
      </c>
      <c r="D19" s="141">
        <f t="shared" si="0"/>
        <v>671229</v>
      </c>
      <c r="E19" s="141">
        <f t="shared" si="1"/>
        <v>0</v>
      </c>
      <c r="F19" s="145">
        <v>8216</v>
      </c>
      <c r="G19" s="143" t="s">
        <v>382</v>
      </c>
      <c r="H19" s="141">
        <v>508033</v>
      </c>
      <c r="I19" s="141">
        <v>0</v>
      </c>
      <c r="J19" s="145">
        <v>8201</v>
      </c>
      <c r="K19" s="143" t="s">
        <v>370</v>
      </c>
      <c r="L19" s="141">
        <v>163196</v>
      </c>
      <c r="M19" s="141">
        <v>0</v>
      </c>
      <c r="N19" s="145"/>
      <c r="O19" s="143"/>
      <c r="P19" s="141">
        <v>0</v>
      </c>
      <c r="Q19" s="141">
        <v>0</v>
      </c>
      <c r="R19" s="145"/>
      <c r="S19" s="143"/>
      <c r="T19" s="141">
        <v>0</v>
      </c>
      <c r="U19" s="141">
        <v>0</v>
      </c>
      <c r="V19" s="145"/>
      <c r="W19" s="143"/>
      <c r="X19" s="141">
        <v>0</v>
      </c>
      <c r="Y19" s="141">
        <v>0</v>
      </c>
      <c r="Z19" s="145"/>
      <c r="AA19" s="143"/>
      <c r="AB19" s="141">
        <v>0</v>
      </c>
      <c r="AC19" s="141">
        <v>0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  <row r="20" spans="1:125" ht="12" customHeight="1">
      <c r="A20" s="142" t="s">
        <v>86</v>
      </c>
      <c r="B20" s="140" t="s">
        <v>428</v>
      </c>
      <c r="C20" s="142" t="s">
        <v>448</v>
      </c>
      <c r="D20" s="141">
        <f t="shared" si="0"/>
        <v>1915072</v>
      </c>
      <c r="E20" s="141">
        <f t="shared" si="1"/>
        <v>257055</v>
      </c>
      <c r="F20" s="145">
        <v>8227</v>
      </c>
      <c r="G20" s="143" t="s">
        <v>392</v>
      </c>
      <c r="H20" s="141">
        <v>998313</v>
      </c>
      <c r="I20" s="141">
        <v>140563</v>
      </c>
      <c r="J20" s="145">
        <v>8231</v>
      </c>
      <c r="K20" s="143" t="s">
        <v>375</v>
      </c>
      <c r="L20" s="141">
        <v>495793</v>
      </c>
      <c r="M20" s="141">
        <v>67485</v>
      </c>
      <c r="N20" s="145">
        <v>8231</v>
      </c>
      <c r="O20" s="143" t="s">
        <v>396</v>
      </c>
      <c r="P20" s="141">
        <v>420966</v>
      </c>
      <c r="Q20" s="141">
        <v>49007</v>
      </c>
      <c r="R20" s="145"/>
      <c r="S20" s="143"/>
      <c r="T20" s="141">
        <v>0</v>
      </c>
      <c r="U20" s="141">
        <v>0</v>
      </c>
      <c r="V20" s="145"/>
      <c r="W20" s="143"/>
      <c r="X20" s="141">
        <v>0</v>
      </c>
      <c r="Y20" s="141">
        <v>0</v>
      </c>
      <c r="Z20" s="145"/>
      <c r="AA20" s="143"/>
      <c r="AB20" s="141">
        <v>0</v>
      </c>
      <c r="AC20" s="141">
        <v>0</v>
      </c>
      <c r="AD20" s="145"/>
      <c r="AE20" s="143"/>
      <c r="AF20" s="141">
        <v>0</v>
      </c>
      <c r="AG20" s="141">
        <v>0</v>
      </c>
      <c r="AH20" s="145"/>
      <c r="AI20" s="143"/>
      <c r="AJ20" s="141">
        <v>0</v>
      </c>
      <c r="AK20" s="141">
        <v>0</v>
      </c>
      <c r="AL20" s="145"/>
      <c r="AM20" s="143"/>
      <c r="AN20" s="141">
        <v>0</v>
      </c>
      <c r="AO20" s="141">
        <v>0</v>
      </c>
      <c r="AP20" s="145"/>
      <c r="AQ20" s="143"/>
      <c r="AR20" s="141">
        <v>0</v>
      </c>
      <c r="AS20" s="141">
        <v>0</v>
      </c>
      <c r="AT20" s="145"/>
      <c r="AU20" s="143"/>
      <c r="AV20" s="141">
        <v>0</v>
      </c>
      <c r="AW20" s="141">
        <v>0</v>
      </c>
      <c r="AX20" s="145"/>
      <c r="AY20" s="143"/>
      <c r="AZ20" s="141">
        <v>0</v>
      </c>
      <c r="BA20" s="141">
        <v>0</v>
      </c>
      <c r="BB20" s="145"/>
      <c r="BC20" s="143"/>
      <c r="BD20" s="141">
        <v>0</v>
      </c>
      <c r="BE20" s="141">
        <v>0</v>
      </c>
      <c r="BF20" s="145"/>
      <c r="BG20" s="143"/>
      <c r="BH20" s="141">
        <v>0</v>
      </c>
      <c r="BI20" s="141">
        <v>0</v>
      </c>
      <c r="BJ20" s="145"/>
      <c r="BK20" s="143"/>
      <c r="BL20" s="141">
        <v>0</v>
      </c>
      <c r="BM20" s="141">
        <v>0</v>
      </c>
      <c r="BN20" s="145"/>
      <c r="BO20" s="143"/>
      <c r="BP20" s="141">
        <v>0</v>
      </c>
      <c r="BQ20" s="141">
        <v>0</v>
      </c>
      <c r="BR20" s="145"/>
      <c r="BS20" s="143"/>
      <c r="BT20" s="141">
        <v>0</v>
      </c>
      <c r="BU20" s="141">
        <v>0</v>
      </c>
      <c r="BV20" s="145"/>
      <c r="BW20" s="143"/>
      <c r="BX20" s="141">
        <v>0</v>
      </c>
      <c r="BY20" s="141">
        <v>0</v>
      </c>
      <c r="BZ20" s="145"/>
      <c r="CA20" s="143"/>
      <c r="CB20" s="141">
        <v>0</v>
      </c>
      <c r="CC20" s="141">
        <v>0</v>
      </c>
      <c r="CD20" s="145"/>
      <c r="CE20" s="143"/>
      <c r="CF20" s="141">
        <v>0</v>
      </c>
      <c r="CG20" s="141">
        <v>0</v>
      </c>
      <c r="CH20" s="145"/>
      <c r="CI20" s="143"/>
      <c r="CJ20" s="141">
        <v>0</v>
      </c>
      <c r="CK20" s="141">
        <v>0</v>
      </c>
      <c r="CL20" s="145"/>
      <c r="CM20" s="143"/>
      <c r="CN20" s="141">
        <v>0</v>
      </c>
      <c r="CO20" s="141">
        <v>0</v>
      </c>
      <c r="CP20" s="145"/>
      <c r="CQ20" s="143"/>
      <c r="CR20" s="141">
        <v>0</v>
      </c>
      <c r="CS20" s="141">
        <v>0</v>
      </c>
      <c r="CT20" s="145"/>
      <c r="CU20" s="143"/>
      <c r="CV20" s="141">
        <v>0</v>
      </c>
      <c r="CW20" s="141">
        <v>0</v>
      </c>
      <c r="CX20" s="145"/>
      <c r="CY20" s="143"/>
      <c r="CZ20" s="141">
        <v>0</v>
      </c>
      <c r="DA20" s="141">
        <v>0</v>
      </c>
      <c r="DB20" s="145"/>
      <c r="DC20" s="143"/>
      <c r="DD20" s="141">
        <v>0</v>
      </c>
      <c r="DE20" s="141">
        <v>0</v>
      </c>
      <c r="DF20" s="145"/>
      <c r="DG20" s="143"/>
      <c r="DH20" s="141">
        <v>0</v>
      </c>
      <c r="DI20" s="141">
        <v>0</v>
      </c>
      <c r="DJ20" s="145"/>
      <c r="DK20" s="143"/>
      <c r="DL20" s="141">
        <v>0</v>
      </c>
      <c r="DM20" s="141">
        <v>0</v>
      </c>
      <c r="DN20" s="145"/>
      <c r="DO20" s="143"/>
      <c r="DP20" s="141">
        <v>0</v>
      </c>
      <c r="DQ20" s="141">
        <v>0</v>
      </c>
      <c r="DR20" s="145"/>
      <c r="DS20" s="143"/>
      <c r="DT20" s="141">
        <v>0</v>
      </c>
      <c r="DU20" s="141">
        <v>0</v>
      </c>
    </row>
    <row r="21" spans="1:125" ht="12" customHeight="1">
      <c r="A21" s="142" t="s">
        <v>86</v>
      </c>
      <c r="B21" s="140" t="s">
        <v>429</v>
      </c>
      <c r="C21" s="142" t="s">
        <v>449</v>
      </c>
      <c r="D21" s="141">
        <f t="shared" si="0"/>
        <v>465394</v>
      </c>
      <c r="E21" s="141">
        <f t="shared" si="1"/>
        <v>0</v>
      </c>
      <c r="F21" s="145">
        <v>8302</v>
      </c>
      <c r="G21" s="143" t="s">
        <v>402</v>
      </c>
      <c r="H21" s="141">
        <v>257363</v>
      </c>
      <c r="I21" s="141">
        <v>0</v>
      </c>
      <c r="J21" s="145">
        <v>8236</v>
      </c>
      <c r="K21" s="143" t="s">
        <v>401</v>
      </c>
      <c r="L21" s="141">
        <v>208031</v>
      </c>
      <c r="M21" s="141">
        <v>0</v>
      </c>
      <c r="N21" s="145"/>
      <c r="O21" s="143"/>
      <c r="P21" s="141">
        <v>0</v>
      </c>
      <c r="Q21" s="141">
        <v>0</v>
      </c>
      <c r="R21" s="145"/>
      <c r="S21" s="143"/>
      <c r="T21" s="141">
        <v>0</v>
      </c>
      <c r="U21" s="141">
        <v>0</v>
      </c>
      <c r="V21" s="145"/>
      <c r="W21" s="143"/>
      <c r="X21" s="141">
        <v>0</v>
      </c>
      <c r="Y21" s="141">
        <v>0</v>
      </c>
      <c r="Z21" s="145"/>
      <c r="AA21" s="143"/>
      <c r="AB21" s="141">
        <v>0</v>
      </c>
      <c r="AC21" s="141">
        <v>0</v>
      </c>
      <c r="AD21" s="145"/>
      <c r="AE21" s="143"/>
      <c r="AF21" s="141">
        <v>0</v>
      </c>
      <c r="AG21" s="141">
        <v>0</v>
      </c>
      <c r="AH21" s="145"/>
      <c r="AI21" s="143"/>
      <c r="AJ21" s="141">
        <v>0</v>
      </c>
      <c r="AK21" s="141">
        <v>0</v>
      </c>
      <c r="AL21" s="145"/>
      <c r="AM21" s="143"/>
      <c r="AN21" s="141">
        <v>0</v>
      </c>
      <c r="AO21" s="141">
        <v>0</v>
      </c>
      <c r="AP21" s="145"/>
      <c r="AQ21" s="143"/>
      <c r="AR21" s="141">
        <v>0</v>
      </c>
      <c r="AS21" s="141">
        <v>0</v>
      </c>
      <c r="AT21" s="145"/>
      <c r="AU21" s="143"/>
      <c r="AV21" s="141">
        <v>0</v>
      </c>
      <c r="AW21" s="141">
        <v>0</v>
      </c>
      <c r="AX21" s="145"/>
      <c r="AY21" s="143"/>
      <c r="AZ21" s="141">
        <v>0</v>
      </c>
      <c r="BA21" s="141">
        <v>0</v>
      </c>
      <c r="BB21" s="145"/>
      <c r="BC21" s="143"/>
      <c r="BD21" s="141">
        <v>0</v>
      </c>
      <c r="BE21" s="141">
        <v>0</v>
      </c>
      <c r="BF21" s="145"/>
      <c r="BG21" s="143"/>
      <c r="BH21" s="141">
        <v>0</v>
      </c>
      <c r="BI21" s="141">
        <v>0</v>
      </c>
      <c r="BJ21" s="145"/>
      <c r="BK21" s="143"/>
      <c r="BL21" s="141">
        <v>0</v>
      </c>
      <c r="BM21" s="141">
        <v>0</v>
      </c>
      <c r="BN21" s="145"/>
      <c r="BO21" s="143"/>
      <c r="BP21" s="141">
        <v>0</v>
      </c>
      <c r="BQ21" s="141">
        <v>0</v>
      </c>
      <c r="BR21" s="145"/>
      <c r="BS21" s="143"/>
      <c r="BT21" s="141">
        <v>0</v>
      </c>
      <c r="BU21" s="141">
        <v>0</v>
      </c>
      <c r="BV21" s="145"/>
      <c r="BW21" s="143"/>
      <c r="BX21" s="141">
        <v>0</v>
      </c>
      <c r="BY21" s="141">
        <v>0</v>
      </c>
      <c r="BZ21" s="145"/>
      <c r="CA21" s="143"/>
      <c r="CB21" s="141">
        <v>0</v>
      </c>
      <c r="CC21" s="141">
        <v>0</v>
      </c>
      <c r="CD21" s="145"/>
      <c r="CE21" s="143"/>
      <c r="CF21" s="141">
        <v>0</v>
      </c>
      <c r="CG21" s="141">
        <v>0</v>
      </c>
      <c r="CH21" s="145"/>
      <c r="CI21" s="143"/>
      <c r="CJ21" s="141">
        <v>0</v>
      </c>
      <c r="CK21" s="141">
        <v>0</v>
      </c>
      <c r="CL21" s="145"/>
      <c r="CM21" s="143"/>
      <c r="CN21" s="141">
        <v>0</v>
      </c>
      <c r="CO21" s="141">
        <v>0</v>
      </c>
      <c r="CP21" s="145"/>
      <c r="CQ21" s="143"/>
      <c r="CR21" s="141">
        <v>0</v>
      </c>
      <c r="CS21" s="141">
        <v>0</v>
      </c>
      <c r="CT21" s="145"/>
      <c r="CU21" s="143"/>
      <c r="CV21" s="141">
        <v>0</v>
      </c>
      <c r="CW21" s="141">
        <v>0</v>
      </c>
      <c r="CX21" s="145"/>
      <c r="CY21" s="143"/>
      <c r="CZ21" s="141">
        <v>0</v>
      </c>
      <c r="DA21" s="141">
        <v>0</v>
      </c>
      <c r="DB21" s="145"/>
      <c r="DC21" s="143"/>
      <c r="DD21" s="141">
        <v>0</v>
      </c>
      <c r="DE21" s="141">
        <v>0</v>
      </c>
      <c r="DF21" s="145"/>
      <c r="DG21" s="143"/>
      <c r="DH21" s="141">
        <v>0</v>
      </c>
      <c r="DI21" s="141">
        <v>0</v>
      </c>
      <c r="DJ21" s="145"/>
      <c r="DK21" s="143"/>
      <c r="DL21" s="141">
        <v>0</v>
      </c>
      <c r="DM21" s="141">
        <v>0</v>
      </c>
      <c r="DN21" s="145"/>
      <c r="DO21" s="143"/>
      <c r="DP21" s="141">
        <v>0</v>
      </c>
      <c r="DQ21" s="141">
        <v>0</v>
      </c>
      <c r="DR21" s="145"/>
      <c r="DS21" s="143"/>
      <c r="DT21" s="141">
        <v>0</v>
      </c>
      <c r="DU21" s="141">
        <v>0</v>
      </c>
    </row>
    <row r="22" spans="1:125" ht="12" customHeight="1">
      <c r="A22" s="142" t="s">
        <v>86</v>
      </c>
      <c r="B22" s="140" t="s">
        <v>430</v>
      </c>
      <c r="C22" s="142" t="s">
        <v>450</v>
      </c>
      <c r="D22" s="141">
        <f t="shared" si="0"/>
        <v>1766109</v>
      </c>
      <c r="E22" s="141">
        <f t="shared" si="1"/>
        <v>0</v>
      </c>
      <c r="F22" s="145">
        <v>8211</v>
      </c>
      <c r="G22" s="143" t="s">
        <v>378</v>
      </c>
      <c r="H22" s="141">
        <v>293647</v>
      </c>
      <c r="I22" s="141">
        <v>0</v>
      </c>
      <c r="J22" s="145">
        <v>8217</v>
      </c>
      <c r="K22" s="143" t="s">
        <v>383</v>
      </c>
      <c r="L22" s="141">
        <v>785164</v>
      </c>
      <c r="M22" s="141">
        <v>0</v>
      </c>
      <c r="N22" s="145">
        <v>8224</v>
      </c>
      <c r="O22" s="143" t="s">
        <v>389</v>
      </c>
      <c r="P22" s="141">
        <v>403148</v>
      </c>
      <c r="Q22" s="141">
        <v>0</v>
      </c>
      <c r="R22" s="145">
        <v>8235</v>
      </c>
      <c r="S22" s="143" t="s">
        <v>400</v>
      </c>
      <c r="T22" s="141">
        <v>284150</v>
      </c>
      <c r="U22" s="141">
        <v>0</v>
      </c>
      <c r="V22" s="145"/>
      <c r="W22" s="143"/>
      <c r="X22" s="141">
        <v>0</v>
      </c>
      <c r="Y22" s="141">
        <v>0</v>
      </c>
      <c r="Z22" s="145"/>
      <c r="AA22" s="143"/>
      <c r="AB22" s="141">
        <v>0</v>
      </c>
      <c r="AC22" s="141">
        <v>0</v>
      </c>
      <c r="AD22" s="145"/>
      <c r="AE22" s="143"/>
      <c r="AF22" s="141">
        <v>0</v>
      </c>
      <c r="AG22" s="141">
        <v>0</v>
      </c>
      <c r="AH22" s="145"/>
      <c r="AI22" s="143"/>
      <c r="AJ22" s="141">
        <v>0</v>
      </c>
      <c r="AK22" s="141">
        <v>0</v>
      </c>
      <c r="AL22" s="145"/>
      <c r="AM22" s="143"/>
      <c r="AN22" s="141">
        <v>0</v>
      </c>
      <c r="AO22" s="141">
        <v>0</v>
      </c>
      <c r="AP22" s="145"/>
      <c r="AQ22" s="143"/>
      <c r="AR22" s="141">
        <v>0</v>
      </c>
      <c r="AS22" s="141">
        <v>0</v>
      </c>
      <c r="AT22" s="145"/>
      <c r="AU22" s="143"/>
      <c r="AV22" s="141">
        <v>0</v>
      </c>
      <c r="AW22" s="141">
        <v>0</v>
      </c>
      <c r="AX22" s="145"/>
      <c r="AY22" s="143"/>
      <c r="AZ22" s="141">
        <v>0</v>
      </c>
      <c r="BA22" s="141">
        <v>0</v>
      </c>
      <c r="BB22" s="145"/>
      <c r="BC22" s="143"/>
      <c r="BD22" s="141">
        <v>0</v>
      </c>
      <c r="BE22" s="141">
        <v>0</v>
      </c>
      <c r="BF22" s="145"/>
      <c r="BG22" s="143"/>
      <c r="BH22" s="141">
        <v>0</v>
      </c>
      <c r="BI22" s="141">
        <v>0</v>
      </c>
      <c r="BJ22" s="145"/>
      <c r="BK22" s="143"/>
      <c r="BL22" s="141">
        <v>0</v>
      </c>
      <c r="BM22" s="141">
        <v>0</v>
      </c>
      <c r="BN22" s="145"/>
      <c r="BO22" s="143"/>
      <c r="BP22" s="141">
        <v>0</v>
      </c>
      <c r="BQ22" s="141">
        <v>0</v>
      </c>
      <c r="BR22" s="145"/>
      <c r="BS22" s="143"/>
      <c r="BT22" s="141">
        <v>0</v>
      </c>
      <c r="BU22" s="141">
        <v>0</v>
      </c>
      <c r="BV22" s="145"/>
      <c r="BW22" s="143"/>
      <c r="BX22" s="141">
        <v>0</v>
      </c>
      <c r="BY22" s="141">
        <v>0</v>
      </c>
      <c r="BZ22" s="145"/>
      <c r="CA22" s="143"/>
      <c r="CB22" s="141">
        <v>0</v>
      </c>
      <c r="CC22" s="141">
        <v>0</v>
      </c>
      <c r="CD22" s="145"/>
      <c r="CE22" s="143"/>
      <c r="CF22" s="141">
        <v>0</v>
      </c>
      <c r="CG22" s="141">
        <v>0</v>
      </c>
      <c r="CH22" s="145"/>
      <c r="CI22" s="143"/>
      <c r="CJ22" s="141">
        <v>0</v>
      </c>
      <c r="CK22" s="141">
        <v>0</v>
      </c>
      <c r="CL22" s="145"/>
      <c r="CM22" s="143"/>
      <c r="CN22" s="141">
        <v>0</v>
      </c>
      <c r="CO22" s="141">
        <v>0</v>
      </c>
      <c r="CP22" s="145"/>
      <c r="CQ22" s="143"/>
      <c r="CR22" s="141">
        <v>0</v>
      </c>
      <c r="CS22" s="141">
        <v>0</v>
      </c>
      <c r="CT22" s="145"/>
      <c r="CU22" s="143"/>
      <c r="CV22" s="141">
        <v>0</v>
      </c>
      <c r="CW22" s="141">
        <v>0</v>
      </c>
      <c r="CX22" s="145"/>
      <c r="CY22" s="143"/>
      <c r="CZ22" s="141">
        <v>0</v>
      </c>
      <c r="DA22" s="141">
        <v>0</v>
      </c>
      <c r="DB22" s="145"/>
      <c r="DC22" s="143"/>
      <c r="DD22" s="141">
        <v>0</v>
      </c>
      <c r="DE22" s="141">
        <v>0</v>
      </c>
      <c r="DF22" s="145"/>
      <c r="DG22" s="143"/>
      <c r="DH22" s="141">
        <v>0</v>
      </c>
      <c r="DI22" s="141">
        <v>0</v>
      </c>
      <c r="DJ22" s="145"/>
      <c r="DK22" s="143"/>
      <c r="DL22" s="141">
        <v>0</v>
      </c>
      <c r="DM22" s="141">
        <v>0</v>
      </c>
      <c r="DN22" s="145"/>
      <c r="DO22" s="143"/>
      <c r="DP22" s="141">
        <v>0</v>
      </c>
      <c r="DQ22" s="141">
        <v>0</v>
      </c>
      <c r="DR22" s="145"/>
      <c r="DS22" s="143"/>
      <c r="DT22" s="141">
        <v>0</v>
      </c>
      <c r="DU22" s="141">
        <v>0</v>
      </c>
    </row>
    <row r="23" spans="1:125" ht="12" customHeight="1">
      <c r="A23" s="142" t="s">
        <v>86</v>
      </c>
      <c r="B23" s="140" t="s">
        <v>431</v>
      </c>
      <c r="C23" s="142" t="s">
        <v>451</v>
      </c>
      <c r="D23" s="141">
        <f t="shared" si="0"/>
        <v>290500</v>
      </c>
      <c r="E23" s="141">
        <f t="shared" si="1"/>
        <v>0</v>
      </c>
      <c r="F23" s="145">
        <v>8205</v>
      </c>
      <c r="G23" s="143" t="s">
        <v>374</v>
      </c>
      <c r="H23" s="141">
        <v>195438</v>
      </c>
      <c r="I23" s="141">
        <v>0</v>
      </c>
      <c r="J23" s="145">
        <v>8236</v>
      </c>
      <c r="K23" s="143" t="s">
        <v>401</v>
      </c>
      <c r="L23" s="141">
        <v>95062</v>
      </c>
      <c r="M23" s="141">
        <v>0</v>
      </c>
      <c r="N23" s="145"/>
      <c r="O23" s="143"/>
      <c r="P23" s="141">
        <v>0</v>
      </c>
      <c r="Q23" s="141">
        <v>0</v>
      </c>
      <c r="R23" s="145"/>
      <c r="S23" s="143"/>
      <c r="T23" s="141">
        <v>0</v>
      </c>
      <c r="U23" s="141">
        <v>0</v>
      </c>
      <c r="V23" s="145"/>
      <c r="W23" s="143"/>
      <c r="X23" s="141">
        <v>0</v>
      </c>
      <c r="Y23" s="141">
        <v>0</v>
      </c>
      <c r="Z23" s="145"/>
      <c r="AA23" s="143"/>
      <c r="AB23" s="141">
        <v>0</v>
      </c>
      <c r="AC23" s="141">
        <v>0</v>
      </c>
      <c r="AD23" s="145"/>
      <c r="AE23" s="143"/>
      <c r="AF23" s="141">
        <v>0</v>
      </c>
      <c r="AG23" s="141">
        <v>0</v>
      </c>
      <c r="AH23" s="145"/>
      <c r="AI23" s="143"/>
      <c r="AJ23" s="141">
        <v>0</v>
      </c>
      <c r="AK23" s="141">
        <v>0</v>
      </c>
      <c r="AL23" s="145"/>
      <c r="AM23" s="143"/>
      <c r="AN23" s="141">
        <v>0</v>
      </c>
      <c r="AO23" s="141">
        <v>0</v>
      </c>
      <c r="AP23" s="145"/>
      <c r="AQ23" s="143"/>
      <c r="AR23" s="141">
        <v>0</v>
      </c>
      <c r="AS23" s="141">
        <v>0</v>
      </c>
      <c r="AT23" s="145"/>
      <c r="AU23" s="143"/>
      <c r="AV23" s="141">
        <v>0</v>
      </c>
      <c r="AW23" s="141">
        <v>0</v>
      </c>
      <c r="AX23" s="145"/>
      <c r="AY23" s="143"/>
      <c r="AZ23" s="141">
        <v>0</v>
      </c>
      <c r="BA23" s="141">
        <v>0</v>
      </c>
      <c r="BB23" s="145"/>
      <c r="BC23" s="143"/>
      <c r="BD23" s="141">
        <v>0</v>
      </c>
      <c r="BE23" s="141">
        <v>0</v>
      </c>
      <c r="BF23" s="145"/>
      <c r="BG23" s="143"/>
      <c r="BH23" s="141">
        <v>0</v>
      </c>
      <c r="BI23" s="141">
        <v>0</v>
      </c>
      <c r="BJ23" s="145"/>
      <c r="BK23" s="143"/>
      <c r="BL23" s="141">
        <v>0</v>
      </c>
      <c r="BM23" s="141">
        <v>0</v>
      </c>
      <c r="BN23" s="145"/>
      <c r="BO23" s="143"/>
      <c r="BP23" s="141">
        <v>0</v>
      </c>
      <c r="BQ23" s="141">
        <v>0</v>
      </c>
      <c r="BR23" s="145"/>
      <c r="BS23" s="143"/>
      <c r="BT23" s="141">
        <v>0</v>
      </c>
      <c r="BU23" s="141">
        <v>0</v>
      </c>
      <c r="BV23" s="145"/>
      <c r="BW23" s="143"/>
      <c r="BX23" s="141">
        <v>0</v>
      </c>
      <c r="BY23" s="141">
        <v>0</v>
      </c>
      <c r="BZ23" s="145"/>
      <c r="CA23" s="143"/>
      <c r="CB23" s="141">
        <v>0</v>
      </c>
      <c r="CC23" s="141">
        <v>0</v>
      </c>
      <c r="CD23" s="145"/>
      <c r="CE23" s="143"/>
      <c r="CF23" s="141">
        <v>0</v>
      </c>
      <c r="CG23" s="141">
        <v>0</v>
      </c>
      <c r="CH23" s="145"/>
      <c r="CI23" s="143"/>
      <c r="CJ23" s="141">
        <v>0</v>
      </c>
      <c r="CK23" s="141">
        <v>0</v>
      </c>
      <c r="CL23" s="145"/>
      <c r="CM23" s="143"/>
      <c r="CN23" s="141">
        <v>0</v>
      </c>
      <c r="CO23" s="141">
        <v>0</v>
      </c>
      <c r="CP23" s="145"/>
      <c r="CQ23" s="143"/>
      <c r="CR23" s="141">
        <v>0</v>
      </c>
      <c r="CS23" s="141">
        <v>0</v>
      </c>
      <c r="CT23" s="145"/>
      <c r="CU23" s="143"/>
      <c r="CV23" s="141">
        <v>0</v>
      </c>
      <c r="CW23" s="141">
        <v>0</v>
      </c>
      <c r="CX23" s="145"/>
      <c r="CY23" s="143"/>
      <c r="CZ23" s="141">
        <v>0</v>
      </c>
      <c r="DA23" s="141">
        <v>0</v>
      </c>
      <c r="DB23" s="145"/>
      <c r="DC23" s="143"/>
      <c r="DD23" s="141">
        <v>0</v>
      </c>
      <c r="DE23" s="141">
        <v>0</v>
      </c>
      <c r="DF23" s="145"/>
      <c r="DG23" s="143"/>
      <c r="DH23" s="141">
        <v>0</v>
      </c>
      <c r="DI23" s="141">
        <v>0</v>
      </c>
      <c r="DJ23" s="145"/>
      <c r="DK23" s="143"/>
      <c r="DL23" s="141">
        <v>0</v>
      </c>
      <c r="DM23" s="141">
        <v>0</v>
      </c>
      <c r="DN23" s="145"/>
      <c r="DO23" s="143"/>
      <c r="DP23" s="141">
        <v>0</v>
      </c>
      <c r="DQ23" s="141">
        <v>0</v>
      </c>
      <c r="DR23" s="145"/>
      <c r="DS23" s="143"/>
      <c r="DT23" s="141">
        <v>0</v>
      </c>
      <c r="DU23" s="141">
        <v>0</v>
      </c>
    </row>
    <row r="24" spans="1:125" ht="12" customHeight="1">
      <c r="A24" s="142" t="s">
        <v>86</v>
      </c>
      <c r="B24" s="140" t="s">
        <v>432</v>
      </c>
      <c r="C24" s="142" t="s">
        <v>452</v>
      </c>
      <c r="D24" s="141">
        <f t="shared" si="0"/>
        <v>333705</v>
      </c>
      <c r="E24" s="141">
        <f t="shared" si="1"/>
        <v>0</v>
      </c>
      <c r="F24" s="145">
        <v>8203</v>
      </c>
      <c r="G24" s="143" t="s">
        <v>372</v>
      </c>
      <c r="H24" s="141">
        <v>40011</v>
      </c>
      <c r="I24" s="141">
        <v>0</v>
      </c>
      <c r="J24" s="145">
        <v>8205</v>
      </c>
      <c r="K24" s="143" t="s">
        <v>374</v>
      </c>
      <c r="L24" s="141">
        <v>112759</v>
      </c>
      <c r="M24" s="141">
        <v>0</v>
      </c>
      <c r="N24" s="145">
        <v>8230</v>
      </c>
      <c r="O24" s="143" t="s">
        <v>395</v>
      </c>
      <c r="P24" s="141">
        <v>180935</v>
      </c>
      <c r="Q24" s="141">
        <v>0</v>
      </c>
      <c r="R24" s="145"/>
      <c r="S24" s="143"/>
      <c r="T24" s="141">
        <v>0</v>
      </c>
      <c r="U24" s="141">
        <v>0</v>
      </c>
      <c r="V24" s="145"/>
      <c r="W24" s="143"/>
      <c r="X24" s="141">
        <v>0</v>
      </c>
      <c r="Y24" s="141">
        <v>0</v>
      </c>
      <c r="Z24" s="145"/>
      <c r="AA24" s="143"/>
      <c r="AB24" s="141">
        <v>0</v>
      </c>
      <c r="AC24" s="141">
        <v>0</v>
      </c>
      <c r="AD24" s="145"/>
      <c r="AE24" s="143"/>
      <c r="AF24" s="141">
        <v>0</v>
      </c>
      <c r="AG24" s="141">
        <v>0</v>
      </c>
      <c r="AH24" s="145"/>
      <c r="AI24" s="143"/>
      <c r="AJ24" s="141">
        <v>0</v>
      </c>
      <c r="AK24" s="141">
        <v>0</v>
      </c>
      <c r="AL24" s="145"/>
      <c r="AM24" s="143"/>
      <c r="AN24" s="141">
        <v>0</v>
      </c>
      <c r="AO24" s="141">
        <v>0</v>
      </c>
      <c r="AP24" s="145"/>
      <c r="AQ24" s="143"/>
      <c r="AR24" s="141">
        <v>0</v>
      </c>
      <c r="AS24" s="141">
        <v>0</v>
      </c>
      <c r="AT24" s="145"/>
      <c r="AU24" s="143"/>
      <c r="AV24" s="141">
        <v>0</v>
      </c>
      <c r="AW24" s="141">
        <v>0</v>
      </c>
      <c r="AX24" s="145"/>
      <c r="AY24" s="143"/>
      <c r="AZ24" s="141">
        <v>0</v>
      </c>
      <c r="BA24" s="141">
        <v>0</v>
      </c>
      <c r="BB24" s="145"/>
      <c r="BC24" s="143"/>
      <c r="BD24" s="141">
        <v>0</v>
      </c>
      <c r="BE24" s="141">
        <v>0</v>
      </c>
      <c r="BF24" s="145"/>
      <c r="BG24" s="143"/>
      <c r="BH24" s="141">
        <v>0</v>
      </c>
      <c r="BI24" s="141">
        <v>0</v>
      </c>
      <c r="BJ24" s="145"/>
      <c r="BK24" s="143"/>
      <c r="BL24" s="141">
        <v>0</v>
      </c>
      <c r="BM24" s="141">
        <v>0</v>
      </c>
      <c r="BN24" s="145"/>
      <c r="BO24" s="143"/>
      <c r="BP24" s="141">
        <v>0</v>
      </c>
      <c r="BQ24" s="141">
        <v>0</v>
      </c>
      <c r="BR24" s="145"/>
      <c r="BS24" s="143"/>
      <c r="BT24" s="141">
        <v>0</v>
      </c>
      <c r="BU24" s="141">
        <v>0</v>
      </c>
      <c r="BV24" s="145"/>
      <c r="BW24" s="143"/>
      <c r="BX24" s="141">
        <v>0</v>
      </c>
      <c r="BY24" s="141">
        <v>0</v>
      </c>
      <c r="BZ24" s="145"/>
      <c r="CA24" s="143"/>
      <c r="CB24" s="141">
        <v>0</v>
      </c>
      <c r="CC24" s="141">
        <v>0</v>
      </c>
      <c r="CD24" s="145"/>
      <c r="CE24" s="143"/>
      <c r="CF24" s="141">
        <v>0</v>
      </c>
      <c r="CG24" s="141">
        <v>0</v>
      </c>
      <c r="CH24" s="145"/>
      <c r="CI24" s="143"/>
      <c r="CJ24" s="141">
        <v>0</v>
      </c>
      <c r="CK24" s="141">
        <v>0</v>
      </c>
      <c r="CL24" s="145"/>
      <c r="CM24" s="143"/>
      <c r="CN24" s="141">
        <v>0</v>
      </c>
      <c r="CO24" s="141">
        <v>0</v>
      </c>
      <c r="CP24" s="145"/>
      <c r="CQ24" s="143"/>
      <c r="CR24" s="141">
        <v>0</v>
      </c>
      <c r="CS24" s="141">
        <v>0</v>
      </c>
      <c r="CT24" s="145"/>
      <c r="CU24" s="143"/>
      <c r="CV24" s="141">
        <v>0</v>
      </c>
      <c r="CW24" s="141">
        <v>0</v>
      </c>
      <c r="CX24" s="145"/>
      <c r="CY24" s="143"/>
      <c r="CZ24" s="141">
        <v>0</v>
      </c>
      <c r="DA24" s="141">
        <v>0</v>
      </c>
      <c r="DB24" s="145"/>
      <c r="DC24" s="143"/>
      <c r="DD24" s="141">
        <v>0</v>
      </c>
      <c r="DE24" s="141">
        <v>0</v>
      </c>
      <c r="DF24" s="145"/>
      <c r="DG24" s="143"/>
      <c r="DH24" s="141">
        <v>0</v>
      </c>
      <c r="DI24" s="141">
        <v>0</v>
      </c>
      <c r="DJ24" s="145"/>
      <c r="DK24" s="143"/>
      <c r="DL24" s="141">
        <v>0</v>
      </c>
      <c r="DM24" s="141">
        <v>0</v>
      </c>
      <c r="DN24" s="145"/>
      <c r="DO24" s="143"/>
      <c r="DP24" s="141">
        <v>0</v>
      </c>
      <c r="DQ24" s="141">
        <v>0</v>
      </c>
      <c r="DR24" s="145"/>
      <c r="DS24" s="143"/>
      <c r="DT24" s="141">
        <v>0</v>
      </c>
      <c r="DU24" s="141">
        <v>0</v>
      </c>
    </row>
    <row r="25" spans="1:125" ht="12" customHeight="1">
      <c r="A25" s="142" t="s">
        <v>86</v>
      </c>
      <c r="B25" s="140" t="s">
        <v>433</v>
      </c>
      <c r="C25" s="142" t="s">
        <v>453</v>
      </c>
      <c r="D25" s="141">
        <f t="shared" si="0"/>
        <v>1010709</v>
      </c>
      <c r="E25" s="141">
        <f t="shared" si="1"/>
        <v>0</v>
      </c>
      <c r="F25" s="145">
        <v>8222</v>
      </c>
      <c r="G25" s="143" t="s">
        <v>387</v>
      </c>
      <c r="H25" s="141">
        <v>453621</v>
      </c>
      <c r="I25" s="141">
        <v>0</v>
      </c>
      <c r="J25" s="145">
        <v>8232</v>
      </c>
      <c r="K25" s="143" t="s">
        <v>397</v>
      </c>
      <c r="L25" s="141">
        <v>557088</v>
      </c>
      <c r="M25" s="141">
        <v>0</v>
      </c>
      <c r="N25" s="145"/>
      <c r="O25" s="143"/>
      <c r="P25" s="141">
        <v>0</v>
      </c>
      <c r="Q25" s="141">
        <v>0</v>
      </c>
      <c r="R25" s="145"/>
      <c r="S25" s="143"/>
      <c r="T25" s="141">
        <v>0</v>
      </c>
      <c r="U25" s="141">
        <v>0</v>
      </c>
      <c r="V25" s="145"/>
      <c r="W25" s="143"/>
      <c r="X25" s="141">
        <v>0</v>
      </c>
      <c r="Y25" s="141">
        <v>0</v>
      </c>
      <c r="Z25" s="145"/>
      <c r="AA25" s="143"/>
      <c r="AB25" s="141">
        <v>0</v>
      </c>
      <c r="AC25" s="141">
        <v>0</v>
      </c>
      <c r="AD25" s="145"/>
      <c r="AE25" s="143"/>
      <c r="AF25" s="141">
        <v>0</v>
      </c>
      <c r="AG25" s="141">
        <v>0</v>
      </c>
      <c r="AH25" s="145"/>
      <c r="AI25" s="143"/>
      <c r="AJ25" s="141">
        <v>0</v>
      </c>
      <c r="AK25" s="141">
        <v>0</v>
      </c>
      <c r="AL25" s="145"/>
      <c r="AM25" s="143"/>
      <c r="AN25" s="141">
        <v>0</v>
      </c>
      <c r="AO25" s="141">
        <v>0</v>
      </c>
      <c r="AP25" s="145"/>
      <c r="AQ25" s="143"/>
      <c r="AR25" s="141">
        <v>0</v>
      </c>
      <c r="AS25" s="141">
        <v>0</v>
      </c>
      <c r="AT25" s="145"/>
      <c r="AU25" s="143"/>
      <c r="AV25" s="141">
        <v>0</v>
      </c>
      <c r="AW25" s="141">
        <v>0</v>
      </c>
      <c r="AX25" s="145"/>
      <c r="AY25" s="143"/>
      <c r="AZ25" s="141">
        <v>0</v>
      </c>
      <c r="BA25" s="141">
        <v>0</v>
      </c>
      <c r="BB25" s="145"/>
      <c r="BC25" s="143"/>
      <c r="BD25" s="141">
        <v>0</v>
      </c>
      <c r="BE25" s="141">
        <v>0</v>
      </c>
      <c r="BF25" s="145"/>
      <c r="BG25" s="143"/>
      <c r="BH25" s="141">
        <v>0</v>
      </c>
      <c r="BI25" s="141">
        <v>0</v>
      </c>
      <c r="BJ25" s="145"/>
      <c r="BK25" s="143"/>
      <c r="BL25" s="141">
        <v>0</v>
      </c>
      <c r="BM25" s="141">
        <v>0</v>
      </c>
      <c r="BN25" s="145"/>
      <c r="BO25" s="143"/>
      <c r="BP25" s="141">
        <v>0</v>
      </c>
      <c r="BQ25" s="141">
        <v>0</v>
      </c>
      <c r="BR25" s="145"/>
      <c r="BS25" s="143"/>
      <c r="BT25" s="141">
        <v>0</v>
      </c>
      <c r="BU25" s="141">
        <v>0</v>
      </c>
      <c r="BV25" s="145"/>
      <c r="BW25" s="143"/>
      <c r="BX25" s="141">
        <v>0</v>
      </c>
      <c r="BY25" s="141">
        <v>0</v>
      </c>
      <c r="BZ25" s="145"/>
      <c r="CA25" s="143"/>
      <c r="CB25" s="141">
        <v>0</v>
      </c>
      <c r="CC25" s="141">
        <v>0</v>
      </c>
      <c r="CD25" s="145"/>
      <c r="CE25" s="143"/>
      <c r="CF25" s="141">
        <v>0</v>
      </c>
      <c r="CG25" s="141">
        <v>0</v>
      </c>
      <c r="CH25" s="145"/>
      <c r="CI25" s="143"/>
      <c r="CJ25" s="141">
        <v>0</v>
      </c>
      <c r="CK25" s="141">
        <v>0</v>
      </c>
      <c r="CL25" s="145"/>
      <c r="CM25" s="143"/>
      <c r="CN25" s="141">
        <v>0</v>
      </c>
      <c r="CO25" s="141">
        <v>0</v>
      </c>
      <c r="CP25" s="145"/>
      <c r="CQ25" s="143"/>
      <c r="CR25" s="141">
        <v>0</v>
      </c>
      <c r="CS25" s="141">
        <v>0</v>
      </c>
      <c r="CT25" s="145"/>
      <c r="CU25" s="143"/>
      <c r="CV25" s="141">
        <v>0</v>
      </c>
      <c r="CW25" s="141">
        <v>0</v>
      </c>
      <c r="CX25" s="145"/>
      <c r="CY25" s="143"/>
      <c r="CZ25" s="141">
        <v>0</v>
      </c>
      <c r="DA25" s="141">
        <v>0</v>
      </c>
      <c r="DB25" s="145"/>
      <c r="DC25" s="143"/>
      <c r="DD25" s="141">
        <v>0</v>
      </c>
      <c r="DE25" s="141">
        <v>0</v>
      </c>
      <c r="DF25" s="145"/>
      <c r="DG25" s="143"/>
      <c r="DH25" s="141">
        <v>0</v>
      </c>
      <c r="DI25" s="141">
        <v>0</v>
      </c>
      <c r="DJ25" s="145"/>
      <c r="DK25" s="143"/>
      <c r="DL25" s="141">
        <v>0</v>
      </c>
      <c r="DM25" s="141">
        <v>0</v>
      </c>
      <c r="DN25" s="145"/>
      <c r="DO25" s="143"/>
      <c r="DP25" s="141">
        <v>0</v>
      </c>
      <c r="DQ25" s="141">
        <v>0</v>
      </c>
      <c r="DR25" s="145"/>
      <c r="DS25" s="143"/>
      <c r="DT25" s="141">
        <v>0</v>
      </c>
      <c r="DU25" s="141">
        <v>0</v>
      </c>
    </row>
    <row r="26" spans="1:125" ht="12" customHeight="1">
      <c r="A26" s="142" t="s">
        <v>86</v>
      </c>
      <c r="B26" s="140" t="s">
        <v>434</v>
      </c>
      <c r="C26" s="142" t="s">
        <v>454</v>
      </c>
      <c r="D26" s="141">
        <f t="shared" si="0"/>
        <v>198250</v>
      </c>
      <c r="E26" s="141">
        <f t="shared" si="1"/>
        <v>145890</v>
      </c>
      <c r="F26" s="145">
        <v>8225</v>
      </c>
      <c r="G26" s="143" t="s">
        <v>390</v>
      </c>
      <c r="H26" s="141">
        <v>33266</v>
      </c>
      <c r="I26" s="141">
        <v>33651</v>
      </c>
      <c r="J26" s="145">
        <v>8310</v>
      </c>
      <c r="K26" s="143" t="s">
        <v>404</v>
      </c>
      <c r="L26" s="141">
        <v>164984</v>
      </c>
      <c r="M26" s="141">
        <v>112239</v>
      </c>
      <c r="N26" s="145"/>
      <c r="O26" s="143"/>
      <c r="P26" s="141">
        <v>0</v>
      </c>
      <c r="Q26" s="141">
        <v>0</v>
      </c>
      <c r="R26" s="145"/>
      <c r="S26" s="143"/>
      <c r="T26" s="141">
        <v>0</v>
      </c>
      <c r="U26" s="141">
        <v>0</v>
      </c>
      <c r="V26" s="145"/>
      <c r="W26" s="143"/>
      <c r="X26" s="141">
        <v>0</v>
      </c>
      <c r="Y26" s="141">
        <v>0</v>
      </c>
      <c r="Z26" s="145"/>
      <c r="AA26" s="143"/>
      <c r="AB26" s="141">
        <v>0</v>
      </c>
      <c r="AC26" s="141">
        <v>0</v>
      </c>
      <c r="AD26" s="145"/>
      <c r="AE26" s="143"/>
      <c r="AF26" s="141">
        <v>0</v>
      </c>
      <c r="AG26" s="141">
        <v>0</v>
      </c>
      <c r="AH26" s="145"/>
      <c r="AI26" s="143"/>
      <c r="AJ26" s="141">
        <v>0</v>
      </c>
      <c r="AK26" s="141">
        <v>0</v>
      </c>
      <c r="AL26" s="145"/>
      <c r="AM26" s="143"/>
      <c r="AN26" s="141">
        <v>0</v>
      </c>
      <c r="AO26" s="141">
        <v>0</v>
      </c>
      <c r="AP26" s="145"/>
      <c r="AQ26" s="143"/>
      <c r="AR26" s="141">
        <v>0</v>
      </c>
      <c r="AS26" s="141">
        <v>0</v>
      </c>
      <c r="AT26" s="145"/>
      <c r="AU26" s="143"/>
      <c r="AV26" s="141">
        <v>0</v>
      </c>
      <c r="AW26" s="141">
        <v>0</v>
      </c>
      <c r="AX26" s="145"/>
      <c r="AY26" s="143"/>
      <c r="AZ26" s="141">
        <v>0</v>
      </c>
      <c r="BA26" s="141">
        <v>0</v>
      </c>
      <c r="BB26" s="145"/>
      <c r="BC26" s="143"/>
      <c r="BD26" s="141">
        <v>0</v>
      </c>
      <c r="BE26" s="141">
        <v>0</v>
      </c>
      <c r="BF26" s="145"/>
      <c r="BG26" s="143"/>
      <c r="BH26" s="141">
        <v>0</v>
      </c>
      <c r="BI26" s="141">
        <v>0</v>
      </c>
      <c r="BJ26" s="145"/>
      <c r="BK26" s="143"/>
      <c r="BL26" s="141">
        <v>0</v>
      </c>
      <c r="BM26" s="141">
        <v>0</v>
      </c>
      <c r="BN26" s="145"/>
      <c r="BO26" s="143"/>
      <c r="BP26" s="141">
        <v>0</v>
      </c>
      <c r="BQ26" s="141">
        <v>0</v>
      </c>
      <c r="BR26" s="145"/>
      <c r="BS26" s="143"/>
      <c r="BT26" s="141">
        <v>0</v>
      </c>
      <c r="BU26" s="141">
        <v>0</v>
      </c>
      <c r="BV26" s="145"/>
      <c r="BW26" s="143"/>
      <c r="BX26" s="141">
        <v>0</v>
      </c>
      <c r="BY26" s="141">
        <v>0</v>
      </c>
      <c r="BZ26" s="145"/>
      <c r="CA26" s="143"/>
      <c r="CB26" s="141">
        <v>0</v>
      </c>
      <c r="CC26" s="141">
        <v>0</v>
      </c>
      <c r="CD26" s="145"/>
      <c r="CE26" s="143"/>
      <c r="CF26" s="141">
        <v>0</v>
      </c>
      <c r="CG26" s="141">
        <v>0</v>
      </c>
      <c r="CH26" s="145"/>
      <c r="CI26" s="143"/>
      <c r="CJ26" s="141">
        <v>0</v>
      </c>
      <c r="CK26" s="141">
        <v>0</v>
      </c>
      <c r="CL26" s="145"/>
      <c r="CM26" s="143"/>
      <c r="CN26" s="141">
        <v>0</v>
      </c>
      <c r="CO26" s="141">
        <v>0</v>
      </c>
      <c r="CP26" s="145"/>
      <c r="CQ26" s="143"/>
      <c r="CR26" s="141">
        <v>0</v>
      </c>
      <c r="CS26" s="141">
        <v>0</v>
      </c>
      <c r="CT26" s="145"/>
      <c r="CU26" s="143"/>
      <c r="CV26" s="141">
        <v>0</v>
      </c>
      <c r="CW26" s="141">
        <v>0</v>
      </c>
      <c r="CX26" s="145"/>
      <c r="CY26" s="143"/>
      <c r="CZ26" s="141">
        <v>0</v>
      </c>
      <c r="DA26" s="141">
        <v>0</v>
      </c>
      <c r="DB26" s="145"/>
      <c r="DC26" s="143"/>
      <c r="DD26" s="141">
        <v>0</v>
      </c>
      <c r="DE26" s="141">
        <v>0</v>
      </c>
      <c r="DF26" s="145"/>
      <c r="DG26" s="143"/>
      <c r="DH26" s="141">
        <v>0</v>
      </c>
      <c r="DI26" s="141">
        <v>0</v>
      </c>
      <c r="DJ26" s="145"/>
      <c r="DK26" s="143"/>
      <c r="DL26" s="141">
        <v>0</v>
      </c>
      <c r="DM26" s="141">
        <v>0</v>
      </c>
      <c r="DN26" s="145"/>
      <c r="DO26" s="143"/>
      <c r="DP26" s="141">
        <v>0</v>
      </c>
      <c r="DQ26" s="141">
        <v>0</v>
      </c>
      <c r="DR26" s="145"/>
      <c r="DS26" s="143"/>
      <c r="DT26" s="141">
        <v>0</v>
      </c>
      <c r="DU26" s="141">
        <v>0</v>
      </c>
    </row>
    <row r="27" spans="1:125" ht="12" customHeight="1">
      <c r="A27" s="142" t="s">
        <v>86</v>
      </c>
      <c r="B27" s="140" t="s">
        <v>435</v>
      </c>
      <c r="C27" s="142" t="s">
        <v>455</v>
      </c>
      <c r="D27" s="141">
        <f t="shared" si="0"/>
        <v>752206</v>
      </c>
      <c r="E27" s="141">
        <f t="shared" si="1"/>
        <v>189508</v>
      </c>
      <c r="F27" s="145">
        <v>8210</v>
      </c>
      <c r="G27" s="143" t="s">
        <v>377</v>
      </c>
      <c r="H27" s="141">
        <v>425841</v>
      </c>
      <c r="I27" s="141">
        <v>91400</v>
      </c>
      <c r="J27" s="145">
        <v>8521</v>
      </c>
      <c r="K27" s="143" t="s">
        <v>410</v>
      </c>
      <c r="L27" s="141">
        <v>129060</v>
      </c>
      <c r="M27" s="141">
        <v>45330</v>
      </c>
      <c r="N27" s="145">
        <v>8211</v>
      </c>
      <c r="O27" s="143" t="s">
        <v>378</v>
      </c>
      <c r="P27" s="141">
        <v>197305</v>
      </c>
      <c r="Q27" s="141">
        <v>52778</v>
      </c>
      <c r="R27" s="145"/>
      <c r="S27" s="143"/>
      <c r="T27" s="141">
        <v>0</v>
      </c>
      <c r="U27" s="141">
        <v>0</v>
      </c>
      <c r="V27" s="145"/>
      <c r="W27" s="143"/>
      <c r="X27" s="141">
        <v>0</v>
      </c>
      <c r="Y27" s="141">
        <v>0</v>
      </c>
      <c r="Z27" s="145"/>
      <c r="AA27" s="143"/>
      <c r="AB27" s="141">
        <v>0</v>
      </c>
      <c r="AC27" s="141">
        <v>0</v>
      </c>
      <c r="AD27" s="145"/>
      <c r="AE27" s="143"/>
      <c r="AF27" s="141">
        <v>0</v>
      </c>
      <c r="AG27" s="141">
        <v>0</v>
      </c>
      <c r="AH27" s="145"/>
      <c r="AI27" s="143"/>
      <c r="AJ27" s="141">
        <v>0</v>
      </c>
      <c r="AK27" s="141">
        <v>0</v>
      </c>
      <c r="AL27" s="145"/>
      <c r="AM27" s="143"/>
      <c r="AN27" s="141">
        <v>0</v>
      </c>
      <c r="AO27" s="141">
        <v>0</v>
      </c>
      <c r="AP27" s="145"/>
      <c r="AQ27" s="143"/>
      <c r="AR27" s="141">
        <v>0</v>
      </c>
      <c r="AS27" s="141">
        <v>0</v>
      </c>
      <c r="AT27" s="145"/>
      <c r="AU27" s="143"/>
      <c r="AV27" s="141">
        <v>0</v>
      </c>
      <c r="AW27" s="141">
        <v>0</v>
      </c>
      <c r="AX27" s="145"/>
      <c r="AY27" s="143"/>
      <c r="AZ27" s="141">
        <v>0</v>
      </c>
      <c r="BA27" s="141">
        <v>0</v>
      </c>
      <c r="BB27" s="145"/>
      <c r="BC27" s="143"/>
      <c r="BD27" s="141">
        <v>0</v>
      </c>
      <c r="BE27" s="141">
        <v>0</v>
      </c>
      <c r="BF27" s="145"/>
      <c r="BG27" s="143"/>
      <c r="BH27" s="141">
        <v>0</v>
      </c>
      <c r="BI27" s="141">
        <v>0</v>
      </c>
      <c r="BJ27" s="145"/>
      <c r="BK27" s="143"/>
      <c r="BL27" s="141">
        <v>0</v>
      </c>
      <c r="BM27" s="141">
        <v>0</v>
      </c>
      <c r="BN27" s="145"/>
      <c r="BO27" s="143"/>
      <c r="BP27" s="141">
        <v>0</v>
      </c>
      <c r="BQ27" s="141">
        <v>0</v>
      </c>
      <c r="BR27" s="145"/>
      <c r="BS27" s="143"/>
      <c r="BT27" s="141">
        <v>0</v>
      </c>
      <c r="BU27" s="141">
        <v>0</v>
      </c>
      <c r="BV27" s="145"/>
      <c r="BW27" s="143"/>
      <c r="BX27" s="141">
        <v>0</v>
      </c>
      <c r="BY27" s="141">
        <v>0</v>
      </c>
      <c r="BZ27" s="145"/>
      <c r="CA27" s="143"/>
      <c r="CB27" s="141">
        <v>0</v>
      </c>
      <c r="CC27" s="141">
        <v>0</v>
      </c>
      <c r="CD27" s="145"/>
      <c r="CE27" s="143"/>
      <c r="CF27" s="141">
        <v>0</v>
      </c>
      <c r="CG27" s="141">
        <v>0</v>
      </c>
      <c r="CH27" s="145"/>
      <c r="CI27" s="143"/>
      <c r="CJ27" s="141">
        <v>0</v>
      </c>
      <c r="CK27" s="141">
        <v>0</v>
      </c>
      <c r="CL27" s="145"/>
      <c r="CM27" s="143"/>
      <c r="CN27" s="141">
        <v>0</v>
      </c>
      <c r="CO27" s="141">
        <v>0</v>
      </c>
      <c r="CP27" s="145"/>
      <c r="CQ27" s="143"/>
      <c r="CR27" s="141">
        <v>0</v>
      </c>
      <c r="CS27" s="141">
        <v>0</v>
      </c>
      <c r="CT27" s="145"/>
      <c r="CU27" s="143"/>
      <c r="CV27" s="141">
        <v>0</v>
      </c>
      <c r="CW27" s="141">
        <v>0</v>
      </c>
      <c r="CX27" s="145"/>
      <c r="CY27" s="143"/>
      <c r="CZ27" s="141">
        <v>0</v>
      </c>
      <c r="DA27" s="141">
        <v>0</v>
      </c>
      <c r="DB27" s="145"/>
      <c r="DC27" s="143"/>
      <c r="DD27" s="141">
        <v>0</v>
      </c>
      <c r="DE27" s="141">
        <v>0</v>
      </c>
      <c r="DF27" s="145"/>
      <c r="DG27" s="143"/>
      <c r="DH27" s="141">
        <v>0</v>
      </c>
      <c r="DI27" s="141">
        <v>0</v>
      </c>
      <c r="DJ27" s="145"/>
      <c r="DK27" s="143"/>
      <c r="DL27" s="141">
        <v>0</v>
      </c>
      <c r="DM27" s="141">
        <v>0</v>
      </c>
      <c r="DN27" s="145"/>
      <c r="DO27" s="143"/>
      <c r="DP27" s="141">
        <v>0</v>
      </c>
      <c r="DQ27" s="141">
        <v>0</v>
      </c>
      <c r="DR27" s="145"/>
      <c r="DS27" s="143"/>
      <c r="DT27" s="141">
        <v>0</v>
      </c>
      <c r="DU27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476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08</v>
      </c>
      <c r="M2" s="12" t="str">
        <f>IF(L2&lt;&gt;"",VLOOKUP(L2,$AK$6:$AL$52,2,FALSE),"-")</f>
        <v>茨城県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225382</v>
      </c>
      <c r="F7" s="27">
        <f aca="true" t="shared" si="1" ref="F7:F12">AF14</f>
        <v>230586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225382</v>
      </c>
      <c r="AG7" s="137"/>
      <c r="AH7" s="11" t="str">
        <f>'廃棄物事業経費（市町村）'!B7</f>
        <v>08000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0</v>
      </c>
      <c r="F8" s="27">
        <f t="shared" si="1"/>
        <v>62912</v>
      </c>
      <c r="H8" s="188"/>
      <c r="I8" s="188"/>
      <c r="J8" s="182" t="s">
        <v>42</v>
      </c>
      <c r="K8" s="184"/>
      <c r="L8" s="27">
        <f t="shared" si="2"/>
        <v>1027885</v>
      </c>
      <c r="M8" s="27">
        <f t="shared" si="3"/>
        <v>887366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0</v>
      </c>
      <c r="AG8" s="137"/>
      <c r="AH8" s="11" t="str">
        <f>'廃棄物事業経費（市町村）'!B8</f>
        <v>08201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81000</v>
      </c>
      <c r="F9" s="27">
        <f t="shared" si="1"/>
        <v>459900</v>
      </c>
      <c r="H9" s="188"/>
      <c r="I9" s="188"/>
      <c r="J9" s="200" t="s">
        <v>44</v>
      </c>
      <c r="K9" s="202"/>
      <c r="L9" s="27">
        <f t="shared" si="2"/>
        <v>53956</v>
      </c>
      <c r="M9" s="27">
        <f t="shared" si="3"/>
        <v>8873</v>
      </c>
      <c r="AC9" s="25" t="s">
        <v>43</v>
      </c>
      <c r="AD9" s="138" t="s">
        <v>62</v>
      </c>
      <c r="AE9" s="137" t="s">
        <v>65</v>
      </c>
      <c r="AF9" s="133">
        <f ca="1" t="shared" si="4"/>
        <v>81000</v>
      </c>
      <c r="AG9" s="137"/>
      <c r="AH9" s="11" t="str">
        <f>'廃棄物事業経費（市町村）'!B9</f>
        <v>08202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5608284</v>
      </c>
      <c r="F10" s="27">
        <f t="shared" si="1"/>
        <v>769808</v>
      </c>
      <c r="H10" s="188"/>
      <c r="I10" s="189"/>
      <c r="J10" s="200" t="s">
        <v>46</v>
      </c>
      <c r="K10" s="202"/>
      <c r="L10" s="27">
        <f t="shared" si="2"/>
        <v>497096</v>
      </c>
      <c r="M10" s="27">
        <f t="shared" si="3"/>
        <v>301818</v>
      </c>
      <c r="AC10" s="25" t="s">
        <v>45</v>
      </c>
      <c r="AD10" s="138" t="s">
        <v>62</v>
      </c>
      <c r="AE10" s="137" t="s">
        <v>66</v>
      </c>
      <c r="AF10" s="133">
        <f ca="1" t="shared" si="4"/>
        <v>5608284</v>
      </c>
      <c r="AG10" s="137"/>
      <c r="AH10" s="11" t="str">
        <f>'廃棄物事業経費（市町村）'!B10</f>
        <v>08203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10325627</v>
      </c>
      <c r="F11" s="27">
        <f t="shared" si="1"/>
        <v>2859573</v>
      </c>
      <c r="H11" s="188"/>
      <c r="I11" s="191" t="s">
        <v>47</v>
      </c>
      <c r="J11" s="191"/>
      <c r="K11" s="191"/>
      <c r="L11" s="27">
        <f t="shared" si="2"/>
        <v>26373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10325627</v>
      </c>
      <c r="AG11" s="137"/>
      <c r="AH11" s="11" t="str">
        <f>'廃棄物事業経費（市町村）'!B11</f>
        <v>08204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1868990</v>
      </c>
      <c r="F12" s="27">
        <f t="shared" si="1"/>
        <v>39915</v>
      </c>
      <c r="H12" s="188"/>
      <c r="I12" s="191" t="s">
        <v>48</v>
      </c>
      <c r="J12" s="191"/>
      <c r="K12" s="191"/>
      <c r="L12" s="27">
        <f t="shared" si="2"/>
        <v>889418</v>
      </c>
      <c r="M12" s="27">
        <f t="shared" si="3"/>
        <v>133456</v>
      </c>
      <c r="AC12" s="25" t="s">
        <v>46</v>
      </c>
      <c r="AD12" s="138" t="s">
        <v>62</v>
      </c>
      <c r="AE12" s="137" t="s">
        <v>68</v>
      </c>
      <c r="AF12" s="133">
        <f ca="1" t="shared" si="4"/>
        <v>1868990</v>
      </c>
      <c r="AG12" s="137"/>
      <c r="AH12" s="11" t="str">
        <f>'廃棄物事業経費（市町村）'!B12</f>
        <v>08205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18109283</v>
      </c>
      <c r="F13" s="28">
        <f>SUM(F7:F12)</f>
        <v>4422694</v>
      </c>
      <c r="H13" s="188"/>
      <c r="I13" s="179" t="s">
        <v>32</v>
      </c>
      <c r="J13" s="194"/>
      <c r="K13" s="195"/>
      <c r="L13" s="29">
        <f>SUM(L7:L12)</f>
        <v>2494728</v>
      </c>
      <c r="M13" s="29">
        <f>SUM(M7:M12)</f>
        <v>1331513</v>
      </c>
      <c r="AC13" s="25" t="s">
        <v>51</v>
      </c>
      <c r="AD13" s="138" t="s">
        <v>62</v>
      </c>
      <c r="AE13" s="137" t="s">
        <v>69</v>
      </c>
      <c r="AF13" s="133">
        <f ca="1" t="shared" si="4"/>
        <v>27831438</v>
      </c>
      <c r="AG13" s="137"/>
      <c r="AH13" s="11" t="str">
        <f>'廃棄物事業経費（市町村）'!B13</f>
        <v>08207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7783656</v>
      </c>
      <c r="F14" s="32">
        <f>F13-F11</f>
        <v>1563121</v>
      </c>
      <c r="H14" s="189"/>
      <c r="I14" s="30"/>
      <c r="J14" s="34"/>
      <c r="K14" s="31" t="s">
        <v>50</v>
      </c>
      <c r="L14" s="33">
        <f>L13-L12</f>
        <v>1605310</v>
      </c>
      <c r="M14" s="33">
        <f>M13-M12</f>
        <v>1198057</v>
      </c>
      <c r="AC14" s="25" t="s">
        <v>37</v>
      </c>
      <c r="AD14" s="138" t="s">
        <v>62</v>
      </c>
      <c r="AE14" s="137" t="s">
        <v>70</v>
      </c>
      <c r="AF14" s="133">
        <f ca="1" t="shared" si="4"/>
        <v>230586</v>
      </c>
      <c r="AG14" s="137"/>
      <c r="AH14" s="11" t="str">
        <f>'廃棄物事業経費（市町村）'!B14</f>
        <v>08208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27831438</v>
      </c>
      <c r="F15" s="27">
        <f>AF20</f>
        <v>6150050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3114912</v>
      </c>
      <c r="M15" s="27">
        <f>AF48</f>
        <v>1108203</v>
      </c>
      <c r="AC15" s="25" t="s">
        <v>41</v>
      </c>
      <c r="AD15" s="138" t="s">
        <v>62</v>
      </c>
      <c r="AE15" s="137" t="s">
        <v>71</v>
      </c>
      <c r="AF15" s="133">
        <f ca="1" t="shared" si="4"/>
        <v>62912</v>
      </c>
      <c r="AG15" s="137"/>
      <c r="AH15" s="11" t="str">
        <f>'廃棄物事業経費（市町村）'!B15</f>
        <v>08210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45940721</v>
      </c>
      <c r="F16" s="28">
        <f>SUM(F13,F15)</f>
        <v>10572744</v>
      </c>
      <c r="H16" s="204"/>
      <c r="I16" s="188"/>
      <c r="J16" s="188" t="s">
        <v>183</v>
      </c>
      <c r="K16" s="23" t="s">
        <v>132</v>
      </c>
      <c r="L16" s="27">
        <f>AF28</f>
        <v>1157635</v>
      </c>
      <c r="M16" s="27">
        <f aca="true" t="shared" si="5" ref="M16:M28">AF49</f>
        <v>107023</v>
      </c>
      <c r="AC16" s="25" t="s">
        <v>43</v>
      </c>
      <c r="AD16" s="138" t="s">
        <v>62</v>
      </c>
      <c r="AE16" s="137" t="s">
        <v>72</v>
      </c>
      <c r="AF16" s="133">
        <f ca="1" t="shared" si="4"/>
        <v>459900</v>
      </c>
      <c r="AG16" s="137"/>
      <c r="AH16" s="11" t="str">
        <f>'廃棄物事業経費（市町村）'!B16</f>
        <v>08211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35615094</v>
      </c>
      <c r="F17" s="32">
        <f>SUM(F14:F15)</f>
        <v>7713171</v>
      </c>
      <c r="H17" s="204"/>
      <c r="I17" s="188"/>
      <c r="J17" s="188"/>
      <c r="K17" s="23" t="s">
        <v>133</v>
      </c>
      <c r="L17" s="27">
        <f>AF29</f>
        <v>932664</v>
      </c>
      <c r="M17" s="27">
        <f t="shared" si="5"/>
        <v>390947</v>
      </c>
      <c r="AC17" s="25" t="s">
        <v>45</v>
      </c>
      <c r="AD17" s="138" t="s">
        <v>62</v>
      </c>
      <c r="AE17" s="137" t="s">
        <v>73</v>
      </c>
      <c r="AF17" s="133">
        <f ca="1" t="shared" si="4"/>
        <v>769808</v>
      </c>
      <c r="AG17" s="137"/>
      <c r="AH17" s="11" t="str">
        <f>'廃棄物事業経費（市町村）'!B17</f>
        <v>08212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80213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2859573</v>
      </c>
      <c r="AG18" s="137"/>
      <c r="AH18" s="11" t="str">
        <f>'廃棄物事業経費（市町村）'!B18</f>
        <v>08214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704452</v>
      </c>
      <c r="M19" s="27">
        <f t="shared" si="5"/>
        <v>49352</v>
      </c>
      <c r="AC19" s="25" t="s">
        <v>46</v>
      </c>
      <c r="AD19" s="138" t="s">
        <v>62</v>
      </c>
      <c r="AE19" s="137" t="s">
        <v>75</v>
      </c>
      <c r="AF19" s="133">
        <f ca="1" t="shared" si="4"/>
        <v>39915</v>
      </c>
      <c r="AG19" s="137"/>
      <c r="AH19" s="11" t="str">
        <f>'廃棄物事業経費（市町村）'!B19</f>
        <v>08215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10325627</v>
      </c>
      <c r="F20" s="39">
        <f>F11</f>
        <v>2859573</v>
      </c>
      <c r="H20" s="204"/>
      <c r="I20" s="188"/>
      <c r="J20" s="200" t="s">
        <v>56</v>
      </c>
      <c r="K20" s="202"/>
      <c r="L20" s="27">
        <f t="shared" si="6"/>
        <v>6939329</v>
      </c>
      <c r="M20" s="27">
        <f t="shared" si="5"/>
        <v>2297702</v>
      </c>
      <c r="AC20" s="25" t="s">
        <v>51</v>
      </c>
      <c r="AD20" s="138" t="s">
        <v>62</v>
      </c>
      <c r="AE20" s="137" t="s">
        <v>76</v>
      </c>
      <c r="AF20" s="133">
        <f ca="1" t="shared" si="4"/>
        <v>6150050</v>
      </c>
      <c r="AG20" s="137"/>
      <c r="AH20" s="11" t="str">
        <f>'廃棄物事業経費（市町村）'!B20</f>
        <v>08216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10325627</v>
      </c>
      <c r="F21" s="39">
        <f>M12+M27</f>
        <v>2859573</v>
      </c>
      <c r="H21" s="204"/>
      <c r="I21" s="189"/>
      <c r="J21" s="200" t="s">
        <v>57</v>
      </c>
      <c r="K21" s="202"/>
      <c r="L21" s="27">
        <f t="shared" si="6"/>
        <v>334714</v>
      </c>
      <c r="M21" s="27">
        <f t="shared" si="5"/>
        <v>597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08217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116884</v>
      </c>
      <c r="M22" s="27">
        <f t="shared" si="5"/>
        <v>4300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1027885</v>
      </c>
      <c r="AH22" s="11" t="str">
        <f>'廃棄物事業経費（市町村）'!B22</f>
        <v>08219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6442637</v>
      </c>
      <c r="M23" s="27">
        <f t="shared" si="5"/>
        <v>511145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53956</v>
      </c>
      <c r="AH23" s="11" t="str">
        <f>'廃棄物事業経費（市町村）'!B23</f>
        <v>08220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7733063</v>
      </c>
      <c r="M24" s="27">
        <f t="shared" si="5"/>
        <v>1016377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497096</v>
      </c>
      <c r="AH24" s="11" t="str">
        <f>'廃棄物事業経費（市町村）'!B24</f>
        <v>08221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1895614</v>
      </c>
      <c r="M25" s="27">
        <f t="shared" si="5"/>
        <v>25918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26373</v>
      </c>
      <c r="AH25" s="11" t="str">
        <f>'廃棄物事業経費（市町村）'!B25</f>
        <v>08222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486893</v>
      </c>
      <c r="M26" s="27">
        <f t="shared" si="5"/>
        <v>123250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889418</v>
      </c>
      <c r="AH26" s="11" t="str">
        <f>'廃棄物事業経費（市町村）'!B26</f>
        <v>08223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9436209</v>
      </c>
      <c r="M27" s="27">
        <f t="shared" si="5"/>
        <v>2726117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3114912</v>
      </c>
      <c r="AH27" s="11" t="str">
        <f>'廃棄物事業経費（市町村）'!B27</f>
        <v>08224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25951</v>
      </c>
      <c r="M28" s="27">
        <f t="shared" si="5"/>
        <v>3410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1157635</v>
      </c>
      <c r="AH28" s="11" t="str">
        <f>'廃棄物事業経費（市町村）'!B28</f>
        <v>08225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39401170</v>
      </c>
      <c r="M29" s="29">
        <f>SUM(M15:M28)</f>
        <v>8364341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932664</v>
      </c>
      <c r="AH29" s="11" t="str">
        <f>'廃棄物事業経費（市町村）'!B29</f>
        <v>08226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29964961</v>
      </c>
      <c r="M30" s="33">
        <f>M29-M27</f>
        <v>5638224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80213</v>
      </c>
      <c r="AH30" s="11" t="str">
        <f>'廃棄物事業経費（市町村）'!B30</f>
        <v>08227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4044823</v>
      </c>
      <c r="M31" s="27">
        <f>AF62</f>
        <v>876890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704452</v>
      </c>
      <c r="AH31" s="11" t="str">
        <f>'廃棄物事業経費（市町村）'!B31</f>
        <v>08228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45940721</v>
      </c>
      <c r="M32" s="29">
        <f>SUM(M13,M29,M31)</f>
        <v>10572744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6939329</v>
      </c>
      <c r="AH32" s="11" t="str">
        <f>'廃棄物事業経費（市町村）'!B32</f>
        <v>08229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35615094</v>
      </c>
      <c r="M33" s="33">
        <f>SUM(M14,M30,M31)</f>
        <v>7713171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334714</v>
      </c>
      <c r="AH33" s="11" t="str">
        <f>'廃棄物事業経費（市町村）'!B33</f>
        <v>08230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116884</v>
      </c>
      <c r="AH34" s="11" t="str">
        <f>'廃棄物事業経費（市町村）'!B34</f>
        <v>08231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6442637</v>
      </c>
      <c r="AH35" s="11" t="str">
        <f>'廃棄物事業経費（市町村）'!B35</f>
        <v>08232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7733063</v>
      </c>
      <c r="AH36" s="11" t="str">
        <f>'廃棄物事業経費（市町村）'!B36</f>
        <v>08233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1895614</v>
      </c>
      <c r="AH37" s="11" t="str">
        <f>'廃棄物事業経費（市町村）'!B37</f>
        <v>08234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486893</v>
      </c>
      <c r="AH38" s="11" t="str">
        <f>'廃棄物事業経費（市町村）'!B38</f>
        <v>08235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9436209</v>
      </c>
      <c r="AH39" s="11" t="str">
        <f>'廃棄物事業経費（市町村）'!B39</f>
        <v>08236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25951</v>
      </c>
      <c r="AH40" s="11" t="str">
        <f>'廃棄物事業経費（市町村）'!B40</f>
        <v>08302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4044823</v>
      </c>
      <c r="AH41" s="11" t="str">
        <f>'廃棄物事業経費（市町村）'!B41</f>
        <v>08309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 t="str">
        <f>'廃棄物事業経費（市町村）'!B42</f>
        <v>08310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887366</v>
      </c>
      <c r="AH43" s="11" t="str">
        <f>'廃棄物事業経費（市町村）'!B43</f>
        <v>08341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8873</v>
      </c>
      <c r="AH44" s="11" t="str">
        <f>'廃棄物事業経費（市町村）'!B44</f>
        <v>08364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301818</v>
      </c>
      <c r="AH45" s="11" t="str">
        <f>'廃棄物事業経費（市町村）'!B45</f>
        <v>08442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 t="str">
        <f>'廃棄物事業経費（市町村）'!B46</f>
        <v>08443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133456</v>
      </c>
      <c r="AH47" s="11" t="str">
        <f>'廃棄物事業経費（市町村）'!B47</f>
        <v>08447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1108203</v>
      </c>
      <c r="AH48" s="11" t="str">
        <f>'廃棄物事業経費（市町村）'!B48</f>
        <v>08521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107023</v>
      </c>
      <c r="AH49" s="11" t="str">
        <f>'廃棄物事業経費（市町村）'!B49</f>
        <v>08542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390947</v>
      </c>
      <c r="AH50" s="11" t="str">
        <f>'廃棄物事業経費（市町村）'!B50</f>
        <v>08546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 t="str">
        <f>'廃棄物事業経費（市町村）'!B51</f>
        <v>08564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49352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2297702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597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4300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511145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1016377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25918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123250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2726117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3410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876890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2010-04-10T01:42:44Z</dcterms:modified>
  <cp:category/>
  <cp:version/>
  <cp:contentType/>
  <cp:contentStatus/>
</cp:coreProperties>
</file>