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<sst xmlns="http://schemas.openxmlformats.org/spreadsheetml/2006/main" count="687" uniqueCount="321">
  <si>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</si>
  <si>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</si>
  <si>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</si>
  <si>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</si>
  <si>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</si>
  <si>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</si>
  <si>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</si>
  <si>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</si>
  <si>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</si>
  <si>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</si>
  <si>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</si>
  <si>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</si>
  <si>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</si>
  <si>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</si>
  <si>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</si>
  <si>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</si>
  <si>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</si>
  <si>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</si>
  <si>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</si>
  <si>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</si>
  <si>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</si>
  <si>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</si>
  <si>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</si>
  <si>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</si>
  <si>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</si>
  <si>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</si>
  <si>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</si>
  <si>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</si>
  <si>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</si>
  <si>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</si>
  <si>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</si>
  <si>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</si>
  <si>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</si>
  <si>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</si>
  <si>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</si>
  <si>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</si>
  <si>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</si>
  <si>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</si>
  <si>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</si>
  <si>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</si>
  <si>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</si>
  <si>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</si>
  <si>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</si>
  <si>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</si>
  <si>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</si>
  <si>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</si>
  <si>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</si>
  <si>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</si>
  <si>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</si>
  <si>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</si>
  <si>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</si>
  <si>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</si>
  <si>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</si>
  <si>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</si>
  <si>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</si>
  <si>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</si>
  <si>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</si>
  <si>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</si>
  <si>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</si>
  <si>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</si>
  <si>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</si>
  <si>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</si>
  <si>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</si>
  <si>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</si>
  <si>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</si>
  <si>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</si>
  <si>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</si>
  <si>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</si>
  <si>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</si>
  <si>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</si>
  <si>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</si>
  <si>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</si>
  <si>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</si>
  <si>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</si>
  <si>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</si>
  <si>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</si>
  <si>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</si>
  <si>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</si>
  <si>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</si>
  <si>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</si>
  <si>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</si>
  <si>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</si>
  <si>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</si>
  <si>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</si>
  <si>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</si>
  <si>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</si>
  <si>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</si>
  <si>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</si>
  <si>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</si>
  <si>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</si>
  <si>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</si>
  <si>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</si>
  <si>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</si>
  <si>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</si>
  <si>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</si>
  <si>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</si>
  <si>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</si>
  <si>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</si>
  <si>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</si>
  <si>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</si>
  <si>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</si>
  <si>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</si>
  <si>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</si>
  <si>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</si>
  <si>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</si>
  <si>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</si>
  <si>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</si>
  <si>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</si>
  <si>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</si>
  <si>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</si>
  <si>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</si>
  <si>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</si>
  <si>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</si>
  <si>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</si>
  <si>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</si>
  <si>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</si>
  <si>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</si>
  <si>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</si>
  <si>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</si>
  <si>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</si>
  <si>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</si>
  <si>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</si>
  <si>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</si>
  <si>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</si>
  <si>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</si>
  <si>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</si>
  <si>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</si>
  <si>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</si>
  <si>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</si>
  <si>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</si>
  <si>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</si>
  <si>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</si>
  <si>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</si>
  <si>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</si>
  <si>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</si>
  <si>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</si>
  <si>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</si>
  <si>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</si>
  <si>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</si>
  <si>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</si>
  <si>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</si>
  <si>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</si>
  <si>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</si>
  <si>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</si>
  <si>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</si>
  <si>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</si>
  <si>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</si>
  <si>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</si>
  <si>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</si>
  <si>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</si>
  <si>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</si>
  <si>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</si>
  <si>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</si>
  <si>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</si>
  <si>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</si>
  <si>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</si>
  <si>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</si>
  <si>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</si>
  <si>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</si>
  <si>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</si>
  <si>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</si>
  <si>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</si>
  <si>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</si>
  <si>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</si>
  <si>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</si>
  <si>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</si>
  <si>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</si>
  <si>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</si>
  <si>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</si>
  <si>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</si>
  <si>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</si>
  <si>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</si>
  <si>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</si>
  <si>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</si>
  <si>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</si>
  <si>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</si>
  <si>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</si>
  <si>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</si>
  <si>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</si>
  <si>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</si>
  <si>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</si>
  <si>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</si>
  <si>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</si>
  <si>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</si>
  <si>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</si>
  <si>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</si>
  <si>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</si>
  <si>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</si>
  <si>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</si>
  <si>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</si>
  <si>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</si>
  <si>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</si>
  <si>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</si>
  <si>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</si>
  <si>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</si>
  <si>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</si>
  <si>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</si>
  <si>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</si>
  <si>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</si>
  <si>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</si>
  <si>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</si>
  <si>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</si>
  <si>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</si>
  <si>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</si>
  <si>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</si>
  <si>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</si>
  <si>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</si>
  <si>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</si>
  <si>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</si>
  <si>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</si>
  <si>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</si>
  <si>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</si>
  <si>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</si>
  <si>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</si>
  <si>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</si>
  <si>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</si>
  <si>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</si>
  <si>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</si>
  <si>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</si>
  <si>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</si>
  <si>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</si>
  <si>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</si>
  <si>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</si>
  <si>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</si>
  <si>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</si>
  <si>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</si>
  <si>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</si>
  <si>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</si>
  <si>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</si>
  <si>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</si>
  <si>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</si>
  <si>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</si>
  <si>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</si>
  <si>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</si>
  <si>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</si>
  <si>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</si>
  <si>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</si>
  <si>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</si>
  <si>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</si>
  <si>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</si>
  <si>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</si>
  <si>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</si>
  <si>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</si>
  <si>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</si>
  <si>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</si>
  <si>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</si>
  <si>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</si>
  <si>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</si>
  <si>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</si>
  <si>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</si>
  <si>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</si>
  <si>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</si>
  <si>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</si>
  <si>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</si>
  <si>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</si>
  <si>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</si>
  <si>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</si>
  <si>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</si>
  <si>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</si>
  <si>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</si>
  <si>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</si>
  <si>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</si>
  <si>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</si>
  <si>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</si>
  <si>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</si>
  <si>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</si>
  <si>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05201</t>
  </si>
  <si>
    <t>05202</t>
  </si>
  <si>
    <t>05203</t>
  </si>
  <si>
    <t>05204</t>
  </si>
  <si>
    <t>05206</t>
  </si>
  <si>
    <t>05207</t>
  </si>
  <si>
    <t>05209</t>
  </si>
  <si>
    <t>05210</t>
  </si>
  <si>
    <t>05211</t>
  </si>
  <si>
    <t>05212</t>
  </si>
  <si>
    <t>05213</t>
  </si>
  <si>
    <t>05214</t>
  </si>
  <si>
    <t>05215</t>
  </si>
  <si>
    <t>05303</t>
  </si>
  <si>
    <t>05327</t>
  </si>
  <si>
    <t>05346</t>
  </si>
  <si>
    <t>05348</t>
  </si>
  <si>
    <t>05349</t>
  </si>
  <si>
    <t>05361</t>
  </si>
  <si>
    <t>05363</t>
  </si>
  <si>
    <t>05366</t>
  </si>
  <si>
    <t>05368</t>
  </si>
  <si>
    <t>05434</t>
  </si>
  <si>
    <t>05463</t>
  </si>
  <si>
    <t>05464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</si>
  <si>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</si>
  <si>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</si>
  <si>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</si>
  <si>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</si>
  <si>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</si>
  <si>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</si>
  <si>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</si>
  <si>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</si>
  <si>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</si>
  <si>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</si>
  <si>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</si>
  <si>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</si>
  <si>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</si>
  <si>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</si>
  <si>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</si>
  <si>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</si>
  <si>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</si>
  <si>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</si>
  <si>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</si>
  <si>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</si>
  <si>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</si>
  <si>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</si>
  <si>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</si>
  <si>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</si>
  <si>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</si>
  <si>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○</t>
  </si>
  <si>
    <t>秋田県</t>
  </si>
  <si>
    <t>合計</t>
  </si>
  <si>
    <t>05000</t>
  </si>
  <si>
    <t>05000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</si>
</sst>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317</v>
      </c>
      <c r="B7" s="100" t="s">
        <v>319</v>
      </c>
      <c r="C7" s="99" t="s">
        <v>318</v>
      </c>
      <c r="D7" s="101">
        <f>SUM(D8:D32)</f>
        <v>1124535</v>
      </c>
      <c r="E7" s="101">
        <f>SUM(E8:E32)</f>
        <v>339805</v>
      </c>
      <c r="F7" s="102">
        <f>IF(D7&gt;0,E7/D7*100,0)</f>
        <v>30.217378738767582</v>
      </c>
      <c r="G7" s="101">
        <f>SUM(G8:G32)</f>
        <v>339805</v>
      </c>
      <c r="H7" s="101">
        <f>SUM(H8:H32)</f>
        <v>0</v>
      </c>
      <c r="I7" s="101">
        <f>SUM(I8:I32)</f>
        <v>784730</v>
      </c>
      <c r="J7" s="102">
        <f>IF($D7&gt;0,I7/$D7*100,0)</f>
        <v>69.78262126123242</v>
      </c>
      <c r="K7" s="101">
        <f>SUM(K8:K32)</f>
        <v>504455</v>
      </c>
      <c r="L7" s="102">
        <f>IF($D7&gt;0,K7/$D7*100,0)</f>
        <v>44.85898615872338</v>
      </c>
      <c r="M7" s="101">
        <f>SUM(M8:M32)</f>
        <v>0</v>
      </c>
      <c r="N7" s="102">
        <f>IF($D7&gt;0,M7/$D7*100,0)</f>
        <v>0</v>
      </c>
      <c r="O7" s="101">
        <f>SUM(O8:O32)</f>
        <v>280275</v>
      </c>
      <c r="P7" s="101">
        <f>SUM(P8:P32)</f>
        <v>188103</v>
      </c>
      <c r="Q7" s="102">
        <f>IF($D7&gt;0,O7/$D7*100,0)</f>
        <v>24.92363510250904</v>
      </c>
      <c r="R7" s="101">
        <f>SUM(R8:R32)</f>
        <v>4523</v>
      </c>
      <c r="S7" s="101">
        <f aca="true" t="shared" si="0" ref="S7:Z7">COUNTIF(S8:S32,"○")</f>
        <v>21</v>
      </c>
      <c r="T7" s="101">
        <f t="shared" si="0"/>
        <v>1</v>
      </c>
      <c r="U7" s="101">
        <f t="shared" si="0"/>
        <v>0</v>
      </c>
      <c r="V7" s="101">
        <f t="shared" si="0"/>
        <v>3</v>
      </c>
      <c r="W7" s="101">
        <f t="shared" si="0"/>
        <v>20</v>
      </c>
      <c r="X7" s="101">
        <f t="shared" si="0"/>
        <v>1</v>
      </c>
      <c r="Y7" s="101">
        <f t="shared" si="0"/>
        <v>0</v>
      </c>
      <c r="Z7" s="101">
        <f t="shared" si="0"/>
        <v>4</v>
      </c>
    </row>
    <row r="8" spans="1:58" ht="12" customHeight="1">
      <c r="A8" s="103" t="s">
        <v>128</v>
      </c>
      <c r="B8" s="104" t="s">
        <v>266</v>
      </c>
      <c r="C8" s="103" t="s">
        <v>291</v>
      </c>
      <c r="D8" s="101">
        <f>+SUM(E8,+I8)</f>
        <v>325977</v>
      </c>
      <c r="E8" s="101">
        <f>+SUM(G8,+H8)</f>
        <v>23899</v>
      </c>
      <c r="F8" s="102">
        <f>IF(D8&gt;0,E8/D8*100,0)</f>
        <v>7.331498848078239</v>
      </c>
      <c r="G8" s="101">
        <v>23899</v>
      </c>
      <c r="H8" s="101">
        <v>0</v>
      </c>
      <c r="I8" s="101">
        <f>+SUM(K8,+M8,+O8)</f>
        <v>302078</v>
      </c>
      <c r="J8" s="102">
        <f>IF($D8&gt;0,I8/$D8*100,0)</f>
        <v>92.66850115192176</v>
      </c>
      <c r="K8" s="101">
        <v>247560</v>
      </c>
      <c r="L8" s="102">
        <f>IF($D8&gt;0,K8/$D8*100,0)</f>
        <v>75.94400831960537</v>
      </c>
      <c r="M8" s="101">
        <v>0</v>
      </c>
      <c r="N8" s="102">
        <f>IF($D8&gt;0,M8/$D8*100,0)</f>
        <v>0</v>
      </c>
      <c r="O8" s="101">
        <v>54518</v>
      </c>
      <c r="P8" s="101">
        <v>19955</v>
      </c>
      <c r="Q8" s="102">
        <f>IF($D8&gt;0,O8/$D8*100,0)</f>
        <v>16.72449283231639</v>
      </c>
      <c r="R8" s="101">
        <v>1357</v>
      </c>
      <c r="S8" s="101"/>
      <c r="T8" s="101" t="s">
        <v>316</v>
      </c>
      <c r="U8" s="101"/>
      <c r="V8" s="101"/>
      <c r="W8" s="105"/>
      <c r="X8" s="105"/>
      <c r="Y8" s="105"/>
      <c r="Z8" s="105" t="s">
        <v>316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128</v>
      </c>
      <c r="B9" s="104" t="s">
        <v>267</v>
      </c>
      <c r="C9" s="103" t="s">
        <v>292</v>
      </c>
      <c r="D9" s="101">
        <f aca="true" t="shared" si="1" ref="D9:D32">+SUM(E9,+I9)</f>
        <v>61986</v>
      </c>
      <c r="E9" s="101">
        <f aca="true" t="shared" si="2" ref="E9:E32">+SUM(G9,+H9)</f>
        <v>33399</v>
      </c>
      <c r="F9" s="102">
        <f aca="true" t="shared" si="3" ref="F9:F32">IF(D9&gt;0,E9/D9*100,0)</f>
        <v>53.88152163391734</v>
      </c>
      <c r="G9" s="101">
        <v>33399</v>
      </c>
      <c r="H9" s="101">
        <v>0</v>
      </c>
      <c r="I9" s="101">
        <f aca="true" t="shared" si="4" ref="I9:I32">+SUM(K9,+M9,+O9)</f>
        <v>28587</v>
      </c>
      <c r="J9" s="102">
        <f aca="true" t="shared" si="5" ref="J9:J32">IF($D9&gt;0,I9/$D9*100,0)</f>
        <v>46.11847836608266</v>
      </c>
      <c r="K9" s="101">
        <v>14890</v>
      </c>
      <c r="L9" s="102">
        <f aca="true" t="shared" si="6" ref="L9:L32">IF($D9&gt;0,K9/$D9*100,0)</f>
        <v>24.021553253960573</v>
      </c>
      <c r="M9" s="101">
        <v>0</v>
      </c>
      <c r="N9" s="102">
        <f aca="true" t="shared" si="7" ref="N9:N32">IF($D9&gt;0,M9/$D9*100,0)</f>
        <v>0</v>
      </c>
      <c r="O9" s="101">
        <v>13697</v>
      </c>
      <c r="P9" s="101">
        <v>12234</v>
      </c>
      <c r="Q9" s="102">
        <f aca="true" t="shared" si="8" ref="Q9:Q32">IF($D9&gt;0,O9/$D9*100,0)</f>
        <v>22.096925112122094</v>
      </c>
      <c r="R9" s="101">
        <v>313</v>
      </c>
      <c r="S9" s="101"/>
      <c r="T9" s="101"/>
      <c r="U9" s="101"/>
      <c r="V9" s="101" t="s">
        <v>316</v>
      </c>
      <c r="W9" s="105"/>
      <c r="X9" s="105"/>
      <c r="Y9" s="105"/>
      <c r="Z9" s="105" t="s">
        <v>316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128</v>
      </c>
      <c r="B10" s="104" t="s">
        <v>268</v>
      </c>
      <c r="C10" s="103" t="s">
        <v>293</v>
      </c>
      <c r="D10" s="101">
        <f t="shared" si="1"/>
        <v>103230</v>
      </c>
      <c r="E10" s="101">
        <f t="shared" si="2"/>
        <v>48761</v>
      </c>
      <c r="F10" s="102">
        <f t="shared" si="3"/>
        <v>47.23529981594498</v>
      </c>
      <c r="G10" s="101">
        <v>48761</v>
      </c>
      <c r="H10" s="101">
        <v>0</v>
      </c>
      <c r="I10" s="101">
        <f t="shared" si="4"/>
        <v>54469</v>
      </c>
      <c r="J10" s="102">
        <f t="shared" si="5"/>
        <v>52.76470018405502</v>
      </c>
      <c r="K10" s="101">
        <v>26798</v>
      </c>
      <c r="L10" s="102">
        <f t="shared" si="6"/>
        <v>25.959507894991766</v>
      </c>
      <c r="M10" s="101">
        <v>0</v>
      </c>
      <c r="N10" s="102">
        <f t="shared" si="7"/>
        <v>0</v>
      </c>
      <c r="O10" s="101">
        <v>27671</v>
      </c>
      <c r="P10" s="101">
        <v>22027</v>
      </c>
      <c r="Q10" s="102">
        <f t="shared" si="8"/>
        <v>26.805192289063257</v>
      </c>
      <c r="R10" s="101">
        <v>552</v>
      </c>
      <c r="S10" s="101" t="s">
        <v>316</v>
      </c>
      <c r="T10" s="101"/>
      <c r="U10" s="101"/>
      <c r="V10" s="101"/>
      <c r="W10" s="105" t="s">
        <v>316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128</v>
      </c>
      <c r="B11" s="104" t="s">
        <v>269</v>
      </c>
      <c r="C11" s="103" t="s">
        <v>294</v>
      </c>
      <c r="D11" s="101">
        <f t="shared" si="1"/>
        <v>81162</v>
      </c>
      <c r="E11" s="101">
        <f t="shared" si="2"/>
        <v>27562</v>
      </c>
      <c r="F11" s="102">
        <f t="shared" si="3"/>
        <v>33.95924200980755</v>
      </c>
      <c r="G11" s="101">
        <v>27562</v>
      </c>
      <c r="H11" s="101">
        <v>0</v>
      </c>
      <c r="I11" s="101">
        <f t="shared" si="4"/>
        <v>53600</v>
      </c>
      <c r="J11" s="102">
        <f t="shared" si="5"/>
        <v>66.04075799019246</v>
      </c>
      <c r="K11" s="101">
        <v>32787</v>
      </c>
      <c r="L11" s="102">
        <f t="shared" si="6"/>
        <v>40.39698381015746</v>
      </c>
      <c r="M11" s="101">
        <v>0</v>
      </c>
      <c r="N11" s="102">
        <f t="shared" si="7"/>
        <v>0</v>
      </c>
      <c r="O11" s="101">
        <v>20813</v>
      </c>
      <c r="P11" s="101">
        <v>13226</v>
      </c>
      <c r="Q11" s="102">
        <f t="shared" si="8"/>
        <v>25.64377418003499</v>
      </c>
      <c r="R11" s="101">
        <v>318</v>
      </c>
      <c r="S11" s="101" t="s">
        <v>316</v>
      </c>
      <c r="T11" s="101"/>
      <c r="U11" s="101"/>
      <c r="V11" s="101"/>
      <c r="W11" s="105" t="s">
        <v>316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128</v>
      </c>
      <c r="B12" s="104" t="s">
        <v>270</v>
      </c>
      <c r="C12" s="103" t="s">
        <v>295</v>
      </c>
      <c r="D12" s="101">
        <f t="shared" si="1"/>
        <v>34080</v>
      </c>
      <c r="E12" s="101">
        <f t="shared" si="2"/>
        <v>18886</v>
      </c>
      <c r="F12" s="102">
        <f t="shared" si="3"/>
        <v>55.41666666666667</v>
      </c>
      <c r="G12" s="101">
        <v>18886</v>
      </c>
      <c r="H12" s="101">
        <v>0</v>
      </c>
      <c r="I12" s="101">
        <f t="shared" si="4"/>
        <v>15194</v>
      </c>
      <c r="J12" s="102">
        <f t="shared" si="5"/>
        <v>44.583333333333336</v>
      </c>
      <c r="K12" s="101">
        <v>11628</v>
      </c>
      <c r="L12" s="102">
        <f t="shared" si="6"/>
        <v>34.11971830985915</v>
      </c>
      <c r="M12" s="101">
        <v>0</v>
      </c>
      <c r="N12" s="102">
        <f t="shared" si="7"/>
        <v>0</v>
      </c>
      <c r="O12" s="101">
        <v>3566</v>
      </c>
      <c r="P12" s="101">
        <v>1841</v>
      </c>
      <c r="Q12" s="102">
        <f t="shared" si="8"/>
        <v>10.463615023474178</v>
      </c>
      <c r="R12" s="101">
        <v>85</v>
      </c>
      <c r="S12" s="101" t="s">
        <v>316</v>
      </c>
      <c r="T12" s="101"/>
      <c r="U12" s="101"/>
      <c r="V12" s="101"/>
      <c r="W12" s="105" t="s">
        <v>316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128</v>
      </c>
      <c r="B13" s="104" t="s">
        <v>271</v>
      </c>
      <c r="C13" s="103" t="s">
        <v>296</v>
      </c>
      <c r="D13" s="101">
        <f t="shared" si="1"/>
        <v>53458</v>
      </c>
      <c r="E13" s="101">
        <f t="shared" si="2"/>
        <v>26144</v>
      </c>
      <c r="F13" s="102">
        <f t="shared" si="3"/>
        <v>48.90568296606682</v>
      </c>
      <c r="G13" s="101">
        <v>26144</v>
      </c>
      <c r="H13" s="101">
        <v>0</v>
      </c>
      <c r="I13" s="101">
        <f t="shared" si="4"/>
        <v>27314</v>
      </c>
      <c r="J13" s="102">
        <f t="shared" si="5"/>
        <v>51.09431703393318</v>
      </c>
      <c r="K13" s="101">
        <v>8267</v>
      </c>
      <c r="L13" s="102">
        <f t="shared" si="6"/>
        <v>15.464476785513861</v>
      </c>
      <c r="M13" s="101">
        <v>0</v>
      </c>
      <c r="N13" s="102">
        <f t="shared" si="7"/>
        <v>0</v>
      </c>
      <c r="O13" s="101">
        <v>19047</v>
      </c>
      <c r="P13" s="101">
        <v>12311</v>
      </c>
      <c r="Q13" s="102">
        <f t="shared" si="8"/>
        <v>35.62984024841932</v>
      </c>
      <c r="R13" s="101">
        <v>184</v>
      </c>
      <c r="S13" s="101" t="s">
        <v>316</v>
      </c>
      <c r="T13" s="101"/>
      <c r="U13" s="101"/>
      <c r="V13" s="101"/>
      <c r="W13" s="105" t="s">
        <v>316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128</v>
      </c>
      <c r="B14" s="104" t="s">
        <v>272</v>
      </c>
      <c r="C14" s="103" t="s">
        <v>297</v>
      </c>
      <c r="D14" s="101">
        <f t="shared" si="1"/>
        <v>36391</v>
      </c>
      <c r="E14" s="101">
        <f t="shared" si="2"/>
        <v>17690</v>
      </c>
      <c r="F14" s="102">
        <f t="shared" si="3"/>
        <v>48.61092028248743</v>
      </c>
      <c r="G14" s="101">
        <v>17690</v>
      </c>
      <c r="H14" s="101">
        <v>0</v>
      </c>
      <c r="I14" s="101">
        <f t="shared" si="4"/>
        <v>18701</v>
      </c>
      <c r="J14" s="102">
        <f t="shared" si="5"/>
        <v>51.38907971751257</v>
      </c>
      <c r="K14" s="101">
        <v>14463</v>
      </c>
      <c r="L14" s="102">
        <f t="shared" si="6"/>
        <v>39.74334313429145</v>
      </c>
      <c r="M14" s="101">
        <v>0</v>
      </c>
      <c r="N14" s="102">
        <f t="shared" si="7"/>
        <v>0</v>
      </c>
      <c r="O14" s="101">
        <v>4238</v>
      </c>
      <c r="P14" s="101">
        <v>2931</v>
      </c>
      <c r="Q14" s="102">
        <f t="shared" si="8"/>
        <v>11.645736583221126</v>
      </c>
      <c r="R14" s="101">
        <v>120</v>
      </c>
      <c r="S14" s="101" t="s">
        <v>316</v>
      </c>
      <c r="T14" s="101"/>
      <c r="U14" s="101"/>
      <c r="V14" s="101"/>
      <c r="W14" s="105"/>
      <c r="X14" s="105" t="s">
        <v>316</v>
      </c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128</v>
      </c>
      <c r="B15" s="104" t="s">
        <v>273</v>
      </c>
      <c r="C15" s="103" t="s">
        <v>298</v>
      </c>
      <c r="D15" s="101">
        <f t="shared" si="1"/>
        <v>87175</v>
      </c>
      <c r="E15" s="101">
        <f t="shared" si="2"/>
        <v>16052</v>
      </c>
      <c r="F15" s="102">
        <f t="shared" si="3"/>
        <v>18.413535990823057</v>
      </c>
      <c r="G15" s="101">
        <v>16052</v>
      </c>
      <c r="H15" s="101">
        <v>0</v>
      </c>
      <c r="I15" s="101">
        <f t="shared" si="4"/>
        <v>71123</v>
      </c>
      <c r="J15" s="102">
        <f t="shared" si="5"/>
        <v>81.58646400917694</v>
      </c>
      <c r="K15" s="101">
        <v>33545</v>
      </c>
      <c r="L15" s="102">
        <f t="shared" si="6"/>
        <v>38.48006882707198</v>
      </c>
      <c r="M15" s="101">
        <v>0</v>
      </c>
      <c r="N15" s="102">
        <f t="shared" si="7"/>
        <v>0</v>
      </c>
      <c r="O15" s="101">
        <v>37578</v>
      </c>
      <c r="P15" s="101">
        <v>33696</v>
      </c>
      <c r="Q15" s="102">
        <f t="shared" si="8"/>
        <v>43.10639518210496</v>
      </c>
      <c r="R15" s="101">
        <v>358</v>
      </c>
      <c r="S15" s="101" t="s">
        <v>316</v>
      </c>
      <c r="T15" s="101"/>
      <c r="U15" s="101"/>
      <c r="V15" s="101"/>
      <c r="W15" s="105" t="s">
        <v>316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128</v>
      </c>
      <c r="B16" s="104" t="s">
        <v>274</v>
      </c>
      <c r="C16" s="103" t="s">
        <v>299</v>
      </c>
      <c r="D16" s="101">
        <f t="shared" si="1"/>
        <v>35579</v>
      </c>
      <c r="E16" s="101">
        <f t="shared" si="2"/>
        <v>9329</v>
      </c>
      <c r="F16" s="102">
        <f t="shared" si="3"/>
        <v>26.220523342421092</v>
      </c>
      <c r="G16" s="101">
        <v>9329</v>
      </c>
      <c r="H16" s="101">
        <v>0</v>
      </c>
      <c r="I16" s="101">
        <f t="shared" si="4"/>
        <v>26250</v>
      </c>
      <c r="J16" s="102">
        <f t="shared" si="5"/>
        <v>73.77947665757891</v>
      </c>
      <c r="K16" s="101">
        <v>21492</v>
      </c>
      <c r="L16" s="102">
        <f t="shared" si="6"/>
        <v>60.40641951713089</v>
      </c>
      <c r="M16" s="101">
        <v>0</v>
      </c>
      <c r="N16" s="102">
        <f t="shared" si="7"/>
        <v>0</v>
      </c>
      <c r="O16" s="101">
        <v>4758</v>
      </c>
      <c r="P16" s="101">
        <v>1348</v>
      </c>
      <c r="Q16" s="102">
        <f t="shared" si="8"/>
        <v>13.373057140448017</v>
      </c>
      <c r="R16" s="101">
        <v>57</v>
      </c>
      <c r="S16" s="101" t="s">
        <v>316</v>
      </c>
      <c r="T16" s="101"/>
      <c r="U16" s="101"/>
      <c r="V16" s="101"/>
      <c r="W16" s="105" t="s">
        <v>316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128</v>
      </c>
      <c r="B17" s="104" t="s">
        <v>275</v>
      </c>
      <c r="C17" s="103" t="s">
        <v>300</v>
      </c>
      <c r="D17" s="101">
        <f t="shared" si="1"/>
        <v>92796</v>
      </c>
      <c r="E17" s="101">
        <f t="shared" si="2"/>
        <v>29923</v>
      </c>
      <c r="F17" s="102">
        <f t="shared" si="3"/>
        <v>32.246001982844085</v>
      </c>
      <c r="G17" s="101">
        <v>29923</v>
      </c>
      <c r="H17" s="101">
        <v>0</v>
      </c>
      <c r="I17" s="101">
        <f t="shared" si="4"/>
        <v>62873</v>
      </c>
      <c r="J17" s="102">
        <f t="shared" si="5"/>
        <v>67.75399801715591</v>
      </c>
      <c r="K17" s="101">
        <v>30876</v>
      </c>
      <c r="L17" s="102">
        <f t="shared" si="6"/>
        <v>33.27298590456485</v>
      </c>
      <c r="M17" s="101">
        <v>0</v>
      </c>
      <c r="N17" s="102">
        <f t="shared" si="7"/>
        <v>0</v>
      </c>
      <c r="O17" s="101">
        <v>31997</v>
      </c>
      <c r="P17" s="101">
        <v>31997</v>
      </c>
      <c r="Q17" s="102">
        <f t="shared" si="8"/>
        <v>34.48101211259106</v>
      </c>
      <c r="R17" s="101">
        <v>257</v>
      </c>
      <c r="S17" s="101" t="s">
        <v>316</v>
      </c>
      <c r="T17" s="101"/>
      <c r="U17" s="101"/>
      <c r="V17" s="101"/>
      <c r="W17" s="105" t="s">
        <v>316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128</v>
      </c>
      <c r="B18" s="104" t="s">
        <v>276</v>
      </c>
      <c r="C18" s="103" t="s">
        <v>301</v>
      </c>
      <c r="D18" s="101">
        <f t="shared" si="1"/>
        <v>38621</v>
      </c>
      <c r="E18" s="101">
        <f t="shared" si="2"/>
        <v>18075</v>
      </c>
      <c r="F18" s="102">
        <f t="shared" si="3"/>
        <v>46.80096320654566</v>
      </c>
      <c r="G18" s="101">
        <v>18075</v>
      </c>
      <c r="H18" s="101">
        <v>0</v>
      </c>
      <c r="I18" s="101">
        <f t="shared" si="4"/>
        <v>20546</v>
      </c>
      <c r="J18" s="102">
        <f t="shared" si="5"/>
        <v>53.19903679345433</v>
      </c>
      <c r="K18" s="101">
        <v>9717</v>
      </c>
      <c r="L18" s="102">
        <f t="shared" si="6"/>
        <v>25.15988710805002</v>
      </c>
      <c r="M18" s="101">
        <v>0</v>
      </c>
      <c r="N18" s="102">
        <f t="shared" si="7"/>
        <v>0</v>
      </c>
      <c r="O18" s="101">
        <v>10829</v>
      </c>
      <c r="P18" s="101">
        <v>4547</v>
      </c>
      <c r="Q18" s="102">
        <f t="shared" si="8"/>
        <v>28.039149685404315</v>
      </c>
      <c r="R18" s="101">
        <v>206</v>
      </c>
      <c r="S18" s="101" t="s">
        <v>316</v>
      </c>
      <c r="T18" s="101"/>
      <c r="U18" s="101"/>
      <c r="V18" s="101"/>
      <c r="W18" s="105" t="s">
        <v>316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128</v>
      </c>
      <c r="B19" s="104" t="s">
        <v>277</v>
      </c>
      <c r="C19" s="103" t="s">
        <v>302</v>
      </c>
      <c r="D19" s="101">
        <f t="shared" si="1"/>
        <v>28870</v>
      </c>
      <c r="E19" s="101">
        <f t="shared" si="2"/>
        <v>5050</v>
      </c>
      <c r="F19" s="102">
        <f t="shared" si="3"/>
        <v>17.492206442674053</v>
      </c>
      <c r="G19" s="101">
        <v>5050</v>
      </c>
      <c r="H19" s="101">
        <v>0</v>
      </c>
      <c r="I19" s="101">
        <f t="shared" si="4"/>
        <v>23820</v>
      </c>
      <c r="J19" s="102">
        <f t="shared" si="5"/>
        <v>82.50779355732595</v>
      </c>
      <c r="K19" s="101">
        <v>12253</v>
      </c>
      <c r="L19" s="102">
        <f t="shared" si="6"/>
        <v>42.44198129546242</v>
      </c>
      <c r="M19" s="101">
        <v>0</v>
      </c>
      <c r="N19" s="102">
        <f t="shared" si="7"/>
        <v>0</v>
      </c>
      <c r="O19" s="101">
        <v>11567</v>
      </c>
      <c r="P19" s="101">
        <v>8903</v>
      </c>
      <c r="Q19" s="102">
        <f t="shared" si="8"/>
        <v>40.06581226186353</v>
      </c>
      <c r="R19" s="101">
        <v>80</v>
      </c>
      <c r="S19" s="101" t="s">
        <v>316</v>
      </c>
      <c r="T19" s="101"/>
      <c r="U19" s="101"/>
      <c r="V19" s="101"/>
      <c r="W19" s="105" t="s">
        <v>316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128</v>
      </c>
      <c r="B20" s="104" t="s">
        <v>278</v>
      </c>
      <c r="C20" s="103" t="s">
        <v>303</v>
      </c>
      <c r="D20" s="101">
        <f t="shared" si="1"/>
        <v>31284</v>
      </c>
      <c r="E20" s="101">
        <f t="shared" si="2"/>
        <v>19036</v>
      </c>
      <c r="F20" s="102">
        <f t="shared" si="3"/>
        <v>60.848996292034265</v>
      </c>
      <c r="G20" s="101">
        <v>19036</v>
      </c>
      <c r="H20" s="101">
        <v>0</v>
      </c>
      <c r="I20" s="101">
        <f t="shared" si="4"/>
        <v>12248</v>
      </c>
      <c r="J20" s="102">
        <f t="shared" si="5"/>
        <v>39.15100370796573</v>
      </c>
      <c r="K20" s="101">
        <v>2091</v>
      </c>
      <c r="L20" s="102">
        <f t="shared" si="6"/>
        <v>6.683927886459531</v>
      </c>
      <c r="M20" s="101">
        <v>0</v>
      </c>
      <c r="N20" s="102">
        <f t="shared" si="7"/>
        <v>0</v>
      </c>
      <c r="O20" s="101">
        <v>10157</v>
      </c>
      <c r="P20" s="101">
        <v>4671</v>
      </c>
      <c r="Q20" s="102">
        <f t="shared" si="8"/>
        <v>32.4670758215062</v>
      </c>
      <c r="R20" s="101">
        <v>131</v>
      </c>
      <c r="S20" s="101" t="s">
        <v>316</v>
      </c>
      <c r="T20" s="101"/>
      <c r="U20" s="101"/>
      <c r="V20" s="101"/>
      <c r="W20" s="105" t="s">
        <v>316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128</v>
      </c>
      <c r="B21" s="104" t="s">
        <v>279</v>
      </c>
      <c r="C21" s="103" t="s">
        <v>304</v>
      </c>
      <c r="D21" s="101">
        <f t="shared" si="1"/>
        <v>6348</v>
      </c>
      <c r="E21" s="101">
        <f t="shared" si="2"/>
        <v>2653</v>
      </c>
      <c r="F21" s="102">
        <f t="shared" si="3"/>
        <v>41.79269061121613</v>
      </c>
      <c r="G21" s="101">
        <v>2653</v>
      </c>
      <c r="H21" s="101">
        <v>0</v>
      </c>
      <c r="I21" s="101">
        <f t="shared" si="4"/>
        <v>3695</v>
      </c>
      <c r="J21" s="102">
        <f t="shared" si="5"/>
        <v>58.20730938878387</v>
      </c>
      <c r="K21" s="101">
        <v>2241</v>
      </c>
      <c r="L21" s="102">
        <f t="shared" si="6"/>
        <v>35.30245746691871</v>
      </c>
      <c r="M21" s="101">
        <v>0</v>
      </c>
      <c r="N21" s="102">
        <f t="shared" si="7"/>
        <v>0</v>
      </c>
      <c r="O21" s="101">
        <v>1454</v>
      </c>
      <c r="P21" s="101">
        <v>789</v>
      </c>
      <c r="Q21" s="102">
        <f t="shared" si="8"/>
        <v>22.904851921865156</v>
      </c>
      <c r="R21" s="101">
        <v>25</v>
      </c>
      <c r="S21" s="101" t="s">
        <v>316</v>
      </c>
      <c r="T21" s="101"/>
      <c r="U21" s="101"/>
      <c r="V21" s="101"/>
      <c r="W21" s="105" t="s">
        <v>316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128</v>
      </c>
      <c r="B22" s="104" t="s">
        <v>280</v>
      </c>
      <c r="C22" s="103" t="s">
        <v>305</v>
      </c>
      <c r="D22" s="101">
        <f t="shared" si="1"/>
        <v>2965</v>
      </c>
      <c r="E22" s="101">
        <f t="shared" si="2"/>
        <v>496</v>
      </c>
      <c r="F22" s="102">
        <f t="shared" si="3"/>
        <v>16.728499156829677</v>
      </c>
      <c r="G22" s="101">
        <v>496</v>
      </c>
      <c r="H22" s="101">
        <v>0</v>
      </c>
      <c r="I22" s="101">
        <f t="shared" si="4"/>
        <v>2469</v>
      </c>
      <c r="J22" s="102">
        <f t="shared" si="5"/>
        <v>83.27150084317032</v>
      </c>
      <c r="K22" s="101">
        <v>952</v>
      </c>
      <c r="L22" s="102">
        <f t="shared" si="6"/>
        <v>32.1079258010118</v>
      </c>
      <c r="M22" s="101">
        <v>0</v>
      </c>
      <c r="N22" s="102">
        <f t="shared" si="7"/>
        <v>0</v>
      </c>
      <c r="O22" s="101">
        <v>1517</v>
      </c>
      <c r="P22" s="101">
        <v>1505</v>
      </c>
      <c r="Q22" s="102">
        <f t="shared" si="8"/>
        <v>51.16357504215851</v>
      </c>
      <c r="R22" s="101">
        <v>24</v>
      </c>
      <c r="S22" s="101" t="s">
        <v>316</v>
      </c>
      <c r="T22" s="101"/>
      <c r="U22" s="101"/>
      <c r="V22" s="101"/>
      <c r="W22" s="105" t="s">
        <v>316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128</v>
      </c>
      <c r="B23" s="104" t="s">
        <v>281</v>
      </c>
      <c r="C23" s="103" t="s">
        <v>306</v>
      </c>
      <c r="D23" s="101">
        <f t="shared" si="1"/>
        <v>4131</v>
      </c>
      <c r="E23" s="101">
        <f t="shared" si="2"/>
        <v>994</v>
      </c>
      <c r="F23" s="102">
        <f t="shared" si="3"/>
        <v>24.061970467199227</v>
      </c>
      <c r="G23" s="101">
        <v>994</v>
      </c>
      <c r="H23" s="101">
        <v>0</v>
      </c>
      <c r="I23" s="101">
        <f t="shared" si="4"/>
        <v>3137</v>
      </c>
      <c r="J23" s="102">
        <f t="shared" si="5"/>
        <v>75.93802953280078</v>
      </c>
      <c r="K23" s="101">
        <v>2070</v>
      </c>
      <c r="L23" s="102">
        <f t="shared" si="6"/>
        <v>50.108932461873636</v>
      </c>
      <c r="M23" s="101">
        <v>0</v>
      </c>
      <c r="N23" s="102">
        <f t="shared" si="7"/>
        <v>0</v>
      </c>
      <c r="O23" s="101">
        <v>1067</v>
      </c>
      <c r="P23" s="101">
        <v>941</v>
      </c>
      <c r="Q23" s="102">
        <f t="shared" si="8"/>
        <v>25.829097070927137</v>
      </c>
      <c r="R23" s="101">
        <v>40</v>
      </c>
      <c r="S23" s="101" t="s">
        <v>316</v>
      </c>
      <c r="T23" s="101"/>
      <c r="U23" s="101"/>
      <c r="V23" s="101"/>
      <c r="W23" s="105" t="s">
        <v>316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128</v>
      </c>
      <c r="B24" s="104" t="s">
        <v>282</v>
      </c>
      <c r="C24" s="103" t="s">
        <v>307</v>
      </c>
      <c r="D24" s="101">
        <f t="shared" si="1"/>
        <v>20300</v>
      </c>
      <c r="E24" s="101">
        <f t="shared" si="2"/>
        <v>10949</v>
      </c>
      <c r="F24" s="102">
        <f t="shared" si="3"/>
        <v>53.935960591133004</v>
      </c>
      <c r="G24" s="101">
        <v>10949</v>
      </c>
      <c r="H24" s="101">
        <v>0</v>
      </c>
      <c r="I24" s="101">
        <f t="shared" si="4"/>
        <v>9351</v>
      </c>
      <c r="J24" s="102">
        <f t="shared" si="5"/>
        <v>46.064039408866996</v>
      </c>
      <c r="K24" s="101">
        <v>7104</v>
      </c>
      <c r="L24" s="102">
        <f t="shared" si="6"/>
        <v>34.995073891625616</v>
      </c>
      <c r="M24" s="101">
        <v>0</v>
      </c>
      <c r="N24" s="102">
        <f t="shared" si="7"/>
        <v>0</v>
      </c>
      <c r="O24" s="101">
        <v>2247</v>
      </c>
      <c r="P24" s="101">
        <v>927</v>
      </c>
      <c r="Q24" s="102">
        <f t="shared" si="8"/>
        <v>11.068965517241379</v>
      </c>
      <c r="R24" s="101">
        <v>78</v>
      </c>
      <c r="S24" s="101"/>
      <c r="T24" s="101"/>
      <c r="U24" s="101"/>
      <c r="V24" s="101" t="s">
        <v>316</v>
      </c>
      <c r="W24" s="105"/>
      <c r="X24" s="105"/>
      <c r="Y24" s="105"/>
      <c r="Z24" s="105" t="s">
        <v>316</v>
      </c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128</v>
      </c>
      <c r="B25" s="104" t="s">
        <v>283</v>
      </c>
      <c r="C25" s="103" t="s">
        <v>308</v>
      </c>
      <c r="D25" s="101">
        <f t="shared" si="1"/>
        <v>8841</v>
      </c>
      <c r="E25" s="101">
        <f t="shared" si="2"/>
        <v>4278</v>
      </c>
      <c r="F25" s="102">
        <f t="shared" si="3"/>
        <v>48.388191381065496</v>
      </c>
      <c r="G25" s="101">
        <v>4278</v>
      </c>
      <c r="H25" s="101">
        <v>0</v>
      </c>
      <c r="I25" s="101">
        <f t="shared" si="4"/>
        <v>4563</v>
      </c>
      <c r="J25" s="102">
        <f t="shared" si="5"/>
        <v>51.611808618934504</v>
      </c>
      <c r="K25" s="101">
        <v>3759</v>
      </c>
      <c r="L25" s="102">
        <f t="shared" si="6"/>
        <v>42.517814726840854</v>
      </c>
      <c r="M25" s="101">
        <v>0</v>
      </c>
      <c r="N25" s="102">
        <f t="shared" si="7"/>
        <v>0</v>
      </c>
      <c r="O25" s="101">
        <v>804</v>
      </c>
      <c r="P25" s="101">
        <v>785</v>
      </c>
      <c r="Q25" s="102">
        <f t="shared" si="8"/>
        <v>9.093993892093655</v>
      </c>
      <c r="R25" s="101">
        <v>41</v>
      </c>
      <c r="S25" s="101" t="s">
        <v>316</v>
      </c>
      <c r="T25" s="101"/>
      <c r="U25" s="101"/>
      <c r="V25" s="101"/>
      <c r="W25" s="105" t="s">
        <v>316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128</v>
      </c>
      <c r="B26" s="104" t="s">
        <v>284</v>
      </c>
      <c r="C26" s="103" t="s">
        <v>309</v>
      </c>
      <c r="D26" s="101">
        <f t="shared" si="1"/>
        <v>11482</v>
      </c>
      <c r="E26" s="101">
        <f t="shared" si="2"/>
        <v>3015</v>
      </c>
      <c r="F26" s="102">
        <f t="shared" si="3"/>
        <v>26.258491551994428</v>
      </c>
      <c r="G26" s="101">
        <v>3015</v>
      </c>
      <c r="H26" s="101">
        <v>0</v>
      </c>
      <c r="I26" s="101">
        <f t="shared" si="4"/>
        <v>8467</v>
      </c>
      <c r="J26" s="102">
        <f t="shared" si="5"/>
        <v>73.74150844800558</v>
      </c>
      <c r="K26" s="101">
        <v>6699</v>
      </c>
      <c r="L26" s="102">
        <f t="shared" si="6"/>
        <v>58.34349416477965</v>
      </c>
      <c r="M26" s="101">
        <v>0</v>
      </c>
      <c r="N26" s="102">
        <f t="shared" si="7"/>
        <v>0</v>
      </c>
      <c r="O26" s="101">
        <v>1768</v>
      </c>
      <c r="P26" s="101">
        <v>1147</v>
      </c>
      <c r="Q26" s="102">
        <f t="shared" si="8"/>
        <v>15.398014283225919</v>
      </c>
      <c r="R26" s="101">
        <v>33</v>
      </c>
      <c r="S26" s="101" t="s">
        <v>316</v>
      </c>
      <c r="T26" s="101"/>
      <c r="U26" s="101"/>
      <c r="V26" s="101"/>
      <c r="W26" s="105" t="s">
        <v>316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128</v>
      </c>
      <c r="B27" s="104" t="s">
        <v>285</v>
      </c>
      <c r="C27" s="103" t="s">
        <v>310</v>
      </c>
      <c r="D27" s="101">
        <f t="shared" si="1"/>
        <v>6939</v>
      </c>
      <c r="E27" s="101">
        <f t="shared" si="2"/>
        <v>1252</v>
      </c>
      <c r="F27" s="102">
        <f t="shared" si="3"/>
        <v>18.042945669404816</v>
      </c>
      <c r="G27" s="101">
        <v>1252</v>
      </c>
      <c r="H27" s="101">
        <v>0</v>
      </c>
      <c r="I27" s="101">
        <f t="shared" si="4"/>
        <v>5687</v>
      </c>
      <c r="J27" s="102">
        <f t="shared" si="5"/>
        <v>81.95705433059518</v>
      </c>
      <c r="K27" s="101">
        <v>4652</v>
      </c>
      <c r="L27" s="102">
        <f t="shared" si="6"/>
        <v>67.04136042657444</v>
      </c>
      <c r="M27" s="101">
        <v>0</v>
      </c>
      <c r="N27" s="102">
        <f t="shared" si="7"/>
        <v>0</v>
      </c>
      <c r="O27" s="101">
        <v>1035</v>
      </c>
      <c r="P27" s="101">
        <v>663</v>
      </c>
      <c r="Q27" s="102">
        <f t="shared" si="8"/>
        <v>14.915693904020753</v>
      </c>
      <c r="R27" s="101">
        <v>23</v>
      </c>
      <c r="S27" s="101" t="s">
        <v>316</v>
      </c>
      <c r="T27" s="101"/>
      <c r="U27" s="101"/>
      <c r="V27" s="101"/>
      <c r="W27" s="105" t="s">
        <v>316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128</v>
      </c>
      <c r="B28" s="104" t="s">
        <v>286</v>
      </c>
      <c r="C28" s="103" t="s">
        <v>311</v>
      </c>
      <c r="D28" s="101">
        <f t="shared" si="1"/>
        <v>5753</v>
      </c>
      <c r="E28" s="101">
        <f t="shared" si="2"/>
        <v>893</v>
      </c>
      <c r="F28" s="102">
        <f t="shared" si="3"/>
        <v>15.522336172431775</v>
      </c>
      <c r="G28" s="101">
        <v>893</v>
      </c>
      <c r="H28" s="101">
        <v>0</v>
      </c>
      <c r="I28" s="101">
        <f t="shared" si="4"/>
        <v>4860</v>
      </c>
      <c r="J28" s="102">
        <f t="shared" si="5"/>
        <v>84.47766382756822</v>
      </c>
      <c r="K28" s="101">
        <v>3735</v>
      </c>
      <c r="L28" s="102">
        <f t="shared" si="6"/>
        <v>64.92264905266816</v>
      </c>
      <c r="M28" s="101">
        <v>0</v>
      </c>
      <c r="N28" s="102">
        <f t="shared" si="7"/>
        <v>0</v>
      </c>
      <c r="O28" s="101">
        <v>1125</v>
      </c>
      <c r="P28" s="101">
        <v>169</v>
      </c>
      <c r="Q28" s="102">
        <f t="shared" si="8"/>
        <v>19.55501477490005</v>
      </c>
      <c r="R28" s="101">
        <v>4</v>
      </c>
      <c r="S28" s="101" t="s">
        <v>316</v>
      </c>
      <c r="T28" s="101"/>
      <c r="U28" s="101"/>
      <c r="V28" s="101"/>
      <c r="W28" s="105" t="s">
        <v>316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128</v>
      </c>
      <c r="B29" s="104" t="s">
        <v>287</v>
      </c>
      <c r="C29" s="103" t="s">
        <v>312</v>
      </c>
      <c r="D29" s="101">
        <f t="shared" si="1"/>
        <v>3330</v>
      </c>
      <c r="E29" s="101">
        <f t="shared" si="2"/>
        <v>0</v>
      </c>
      <c r="F29" s="102">
        <f t="shared" si="3"/>
        <v>0</v>
      </c>
      <c r="G29" s="101">
        <v>0</v>
      </c>
      <c r="H29" s="101">
        <v>0</v>
      </c>
      <c r="I29" s="101">
        <f t="shared" si="4"/>
        <v>3330</v>
      </c>
      <c r="J29" s="102">
        <f t="shared" si="5"/>
        <v>100</v>
      </c>
      <c r="K29" s="101">
        <v>3330</v>
      </c>
      <c r="L29" s="102">
        <f t="shared" si="6"/>
        <v>100</v>
      </c>
      <c r="M29" s="101">
        <v>0</v>
      </c>
      <c r="N29" s="102">
        <f t="shared" si="7"/>
        <v>0</v>
      </c>
      <c r="O29" s="101">
        <v>0</v>
      </c>
      <c r="P29" s="101">
        <v>0</v>
      </c>
      <c r="Q29" s="102">
        <f t="shared" si="8"/>
        <v>0</v>
      </c>
      <c r="R29" s="101">
        <v>3</v>
      </c>
      <c r="S29" s="101"/>
      <c r="T29" s="101"/>
      <c r="U29" s="101"/>
      <c r="V29" s="101" t="s">
        <v>316</v>
      </c>
      <c r="W29" s="105"/>
      <c r="X29" s="105"/>
      <c r="Y29" s="105"/>
      <c r="Z29" s="105" t="s">
        <v>316</v>
      </c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128</v>
      </c>
      <c r="B30" s="104" t="s">
        <v>288</v>
      </c>
      <c r="C30" s="103" t="s">
        <v>313</v>
      </c>
      <c r="D30" s="101">
        <f t="shared" si="1"/>
        <v>22841</v>
      </c>
      <c r="E30" s="101">
        <f t="shared" si="2"/>
        <v>9955</v>
      </c>
      <c r="F30" s="102">
        <f t="shared" si="3"/>
        <v>43.58390613370693</v>
      </c>
      <c r="G30" s="101">
        <v>9955</v>
      </c>
      <c r="H30" s="101">
        <v>0</v>
      </c>
      <c r="I30" s="101">
        <f t="shared" si="4"/>
        <v>12886</v>
      </c>
      <c r="J30" s="102">
        <f t="shared" si="5"/>
        <v>56.41609386629307</v>
      </c>
      <c r="K30" s="101">
        <v>1975</v>
      </c>
      <c r="L30" s="102">
        <f t="shared" si="6"/>
        <v>8.646731754301475</v>
      </c>
      <c r="M30" s="101">
        <v>0</v>
      </c>
      <c r="N30" s="102">
        <f t="shared" si="7"/>
        <v>0</v>
      </c>
      <c r="O30" s="101">
        <v>10911</v>
      </c>
      <c r="P30" s="101">
        <v>6616</v>
      </c>
      <c r="Q30" s="102">
        <f t="shared" si="8"/>
        <v>47.76936211199159</v>
      </c>
      <c r="R30" s="101">
        <v>89</v>
      </c>
      <c r="S30" s="101" t="s">
        <v>316</v>
      </c>
      <c r="T30" s="101"/>
      <c r="U30" s="101"/>
      <c r="V30" s="101"/>
      <c r="W30" s="105" t="s">
        <v>316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128</v>
      </c>
      <c r="B31" s="104" t="s">
        <v>289</v>
      </c>
      <c r="C31" s="103" t="s">
        <v>314</v>
      </c>
      <c r="D31" s="101">
        <f t="shared" si="1"/>
        <v>18041</v>
      </c>
      <c r="E31" s="101">
        <f t="shared" si="2"/>
        <v>10941</v>
      </c>
      <c r="F31" s="102">
        <f t="shared" si="3"/>
        <v>60.64519705116125</v>
      </c>
      <c r="G31" s="101">
        <v>10941</v>
      </c>
      <c r="H31" s="101">
        <v>0</v>
      </c>
      <c r="I31" s="101">
        <f t="shared" si="4"/>
        <v>7100</v>
      </c>
      <c r="J31" s="102">
        <f t="shared" si="5"/>
        <v>39.35480294883876</v>
      </c>
      <c r="K31" s="101">
        <v>1571</v>
      </c>
      <c r="L31" s="102">
        <f t="shared" si="6"/>
        <v>8.707943018679675</v>
      </c>
      <c r="M31" s="101">
        <v>0</v>
      </c>
      <c r="N31" s="102">
        <f t="shared" si="7"/>
        <v>0</v>
      </c>
      <c r="O31" s="101">
        <v>5529</v>
      </c>
      <c r="P31" s="101">
        <v>2540</v>
      </c>
      <c r="Q31" s="102">
        <f t="shared" si="8"/>
        <v>30.64685993015908</v>
      </c>
      <c r="R31" s="101">
        <v>128</v>
      </c>
      <c r="S31" s="101" t="s">
        <v>316</v>
      </c>
      <c r="T31" s="101"/>
      <c r="U31" s="101"/>
      <c r="V31" s="101"/>
      <c r="W31" s="105" t="s">
        <v>316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128</v>
      </c>
      <c r="B32" s="104" t="s">
        <v>290</v>
      </c>
      <c r="C32" s="103" t="s">
        <v>315</v>
      </c>
      <c r="D32" s="101">
        <f t="shared" si="1"/>
        <v>2955</v>
      </c>
      <c r="E32" s="101">
        <f t="shared" si="2"/>
        <v>573</v>
      </c>
      <c r="F32" s="102">
        <f t="shared" si="3"/>
        <v>19.39086294416244</v>
      </c>
      <c r="G32" s="101">
        <v>573</v>
      </c>
      <c r="H32" s="101">
        <v>0</v>
      </c>
      <c r="I32" s="101">
        <f t="shared" si="4"/>
        <v>2382</v>
      </c>
      <c r="J32" s="102">
        <f t="shared" si="5"/>
        <v>80.60913705583756</v>
      </c>
      <c r="K32" s="101">
        <v>0</v>
      </c>
      <c r="L32" s="102">
        <f t="shared" si="6"/>
        <v>0</v>
      </c>
      <c r="M32" s="101">
        <v>0</v>
      </c>
      <c r="N32" s="102">
        <f t="shared" si="7"/>
        <v>0</v>
      </c>
      <c r="O32" s="101">
        <v>2382</v>
      </c>
      <c r="P32" s="101">
        <v>2334</v>
      </c>
      <c r="Q32" s="102">
        <f t="shared" si="8"/>
        <v>80.60913705583756</v>
      </c>
      <c r="R32" s="101">
        <v>17</v>
      </c>
      <c r="S32" s="101" t="s">
        <v>316</v>
      </c>
      <c r="T32" s="101"/>
      <c r="U32" s="101"/>
      <c r="V32" s="101"/>
      <c r="W32" s="105" t="s">
        <v>316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317</v>
      </c>
      <c r="B7" s="109" t="s">
        <v>319</v>
      </c>
      <c r="C7" s="108" t="s">
        <v>318</v>
      </c>
      <c r="D7" s="110">
        <f aca="true" t="shared" si="0" ref="D7:AI7">SUM(D8:D32)</f>
        <v>476835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0</v>
      </c>
      <c r="I7" s="110">
        <f t="shared" si="0"/>
        <v>0</v>
      </c>
      <c r="J7" s="110">
        <f t="shared" si="0"/>
        <v>0</v>
      </c>
      <c r="K7" s="110">
        <f t="shared" si="0"/>
        <v>476835</v>
      </c>
      <c r="L7" s="110">
        <f t="shared" si="0"/>
        <v>282819</v>
      </c>
      <c r="M7" s="110">
        <f t="shared" si="0"/>
        <v>194016</v>
      </c>
      <c r="N7" s="110">
        <f t="shared" si="0"/>
        <v>476835</v>
      </c>
      <c r="O7" s="110">
        <f t="shared" si="0"/>
        <v>282819</v>
      </c>
      <c r="P7" s="110">
        <f t="shared" si="0"/>
        <v>282819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194016</v>
      </c>
      <c r="W7" s="110">
        <f t="shared" si="0"/>
        <v>194016</v>
      </c>
      <c r="X7" s="110">
        <f t="shared" si="0"/>
        <v>0</v>
      </c>
      <c r="Y7" s="110">
        <f t="shared" si="0"/>
        <v>0</v>
      </c>
      <c r="Z7" s="110">
        <f t="shared" si="0"/>
        <v>0</v>
      </c>
      <c r="AA7" s="110">
        <f t="shared" si="0"/>
        <v>0</v>
      </c>
      <c r="AB7" s="110">
        <f t="shared" si="0"/>
        <v>0</v>
      </c>
      <c r="AC7" s="110">
        <f t="shared" si="0"/>
        <v>0</v>
      </c>
      <c r="AD7" s="110">
        <f t="shared" si="0"/>
        <v>0</v>
      </c>
      <c r="AE7" s="110">
        <f t="shared" si="0"/>
        <v>0</v>
      </c>
      <c r="AF7" s="110">
        <f t="shared" si="0"/>
        <v>5702</v>
      </c>
      <c r="AG7" s="110">
        <f t="shared" si="0"/>
        <v>5702</v>
      </c>
      <c r="AH7" s="110">
        <f t="shared" si="0"/>
        <v>0</v>
      </c>
      <c r="AI7" s="110">
        <f t="shared" si="0"/>
        <v>0</v>
      </c>
      <c r="AJ7" s="110">
        <f aca="true" t="shared" si="1" ref="AJ7:BC7">SUM(AJ8:AJ32)</f>
        <v>62663</v>
      </c>
      <c r="AK7" s="110">
        <f t="shared" si="1"/>
        <v>57862</v>
      </c>
      <c r="AL7" s="110">
        <f t="shared" si="1"/>
        <v>0</v>
      </c>
      <c r="AM7" s="110">
        <f t="shared" si="1"/>
        <v>2021</v>
      </c>
      <c r="AN7" s="110">
        <f t="shared" si="1"/>
        <v>0</v>
      </c>
      <c r="AO7" s="110">
        <f t="shared" si="1"/>
        <v>0</v>
      </c>
      <c r="AP7" s="110">
        <f t="shared" si="1"/>
        <v>0</v>
      </c>
      <c r="AQ7" s="110">
        <f t="shared" si="1"/>
        <v>0</v>
      </c>
      <c r="AR7" s="110">
        <f t="shared" si="1"/>
        <v>83</v>
      </c>
      <c r="AS7" s="110">
        <f t="shared" si="1"/>
        <v>2697</v>
      </c>
      <c r="AT7" s="110">
        <f t="shared" si="1"/>
        <v>901</v>
      </c>
      <c r="AU7" s="110">
        <f t="shared" si="1"/>
        <v>901</v>
      </c>
      <c r="AV7" s="110">
        <f t="shared" si="1"/>
        <v>0</v>
      </c>
      <c r="AW7" s="110">
        <f t="shared" si="1"/>
        <v>0</v>
      </c>
      <c r="AX7" s="110">
        <f t="shared" si="1"/>
        <v>0</v>
      </c>
      <c r="AY7" s="110">
        <f t="shared" si="1"/>
        <v>0</v>
      </c>
      <c r="AZ7" s="110">
        <f t="shared" si="1"/>
        <v>0</v>
      </c>
      <c r="BA7" s="110">
        <f t="shared" si="1"/>
        <v>0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128</v>
      </c>
      <c r="B8" s="112" t="s">
        <v>266</v>
      </c>
      <c r="C8" s="111" t="s">
        <v>291</v>
      </c>
      <c r="D8" s="101">
        <f>SUM(E8,+H8,+K8)</f>
        <v>54280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54280</v>
      </c>
      <c r="L8" s="101">
        <v>30633</v>
      </c>
      <c r="M8" s="101">
        <v>23647</v>
      </c>
      <c r="N8" s="101">
        <f>SUM(O8,+V8,+AC8)</f>
        <v>54280</v>
      </c>
      <c r="O8" s="101">
        <f>SUM(P8:U8)</f>
        <v>30633</v>
      </c>
      <c r="P8" s="101">
        <v>30633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23647</v>
      </c>
      <c r="W8" s="101">
        <v>23647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112</v>
      </c>
      <c r="AG8" s="101">
        <v>112</v>
      </c>
      <c r="AH8" s="101">
        <v>0</v>
      </c>
      <c r="AI8" s="101">
        <v>0</v>
      </c>
      <c r="AJ8" s="101">
        <f>SUM(AK8:AS8)</f>
        <v>2084</v>
      </c>
      <c r="AK8" s="101">
        <v>1972</v>
      </c>
      <c r="AL8" s="101">
        <v>0</v>
      </c>
      <c r="AM8" s="101">
        <v>112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128</v>
      </c>
      <c r="B9" s="112" t="s">
        <v>267</v>
      </c>
      <c r="C9" s="111" t="s">
        <v>292</v>
      </c>
      <c r="D9" s="101">
        <f aca="true" t="shared" si="2" ref="D9:D32">SUM(E9,+H9,+K9)</f>
        <v>32367</v>
      </c>
      <c r="E9" s="101">
        <f aca="true" t="shared" si="3" ref="E9:E32">SUM(F9:G9)</f>
        <v>0</v>
      </c>
      <c r="F9" s="101">
        <v>0</v>
      </c>
      <c r="G9" s="101">
        <v>0</v>
      </c>
      <c r="H9" s="101">
        <f aca="true" t="shared" si="4" ref="H9:H32">SUM(I9:J9)</f>
        <v>0</v>
      </c>
      <c r="I9" s="101">
        <v>0</v>
      </c>
      <c r="J9" s="101">
        <v>0</v>
      </c>
      <c r="K9" s="101">
        <f aca="true" t="shared" si="5" ref="K9:K32">SUM(L9:M9)</f>
        <v>32367</v>
      </c>
      <c r="L9" s="101">
        <v>21729</v>
      </c>
      <c r="M9" s="101">
        <v>10638</v>
      </c>
      <c r="N9" s="101">
        <f aca="true" t="shared" si="6" ref="N9:N32">SUM(O9,+V9,+AC9)</f>
        <v>32367</v>
      </c>
      <c r="O9" s="101">
        <f aca="true" t="shared" si="7" ref="O9:O32">SUM(P9:U9)</f>
        <v>21729</v>
      </c>
      <c r="P9" s="101">
        <v>21729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32">SUM(W9:AB9)</f>
        <v>10638</v>
      </c>
      <c r="W9" s="101">
        <v>10638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32">SUM(AD9:AE9)</f>
        <v>0</v>
      </c>
      <c r="AD9" s="101">
        <v>0</v>
      </c>
      <c r="AE9" s="101">
        <v>0</v>
      </c>
      <c r="AF9" s="101">
        <f aca="true" t="shared" si="10" ref="AF9:AF32">SUM(AG9:AI9)</f>
        <v>252</v>
      </c>
      <c r="AG9" s="101">
        <v>252</v>
      </c>
      <c r="AH9" s="101">
        <v>0</v>
      </c>
      <c r="AI9" s="101">
        <v>0</v>
      </c>
      <c r="AJ9" s="101">
        <f aca="true" t="shared" si="11" ref="AJ9:AJ32">SUM(AK9:AS9)</f>
        <v>1345</v>
      </c>
      <c r="AK9" s="101">
        <v>1216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129</v>
      </c>
      <c r="AT9" s="101">
        <f aca="true" t="shared" si="12" ref="AT9:AT32">SUM(AU9:AY9)</f>
        <v>123</v>
      </c>
      <c r="AU9" s="101">
        <v>123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32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128</v>
      </c>
      <c r="B10" s="112" t="s">
        <v>268</v>
      </c>
      <c r="C10" s="111" t="s">
        <v>293</v>
      </c>
      <c r="D10" s="101">
        <f t="shared" si="2"/>
        <v>57504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57504</v>
      </c>
      <c r="L10" s="101">
        <v>34774</v>
      </c>
      <c r="M10" s="101">
        <v>22730</v>
      </c>
      <c r="N10" s="101">
        <f t="shared" si="6"/>
        <v>57504</v>
      </c>
      <c r="O10" s="101">
        <f t="shared" si="7"/>
        <v>34774</v>
      </c>
      <c r="P10" s="101">
        <v>34774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22730</v>
      </c>
      <c r="W10" s="101">
        <v>22730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201</v>
      </c>
      <c r="AG10" s="101">
        <v>201</v>
      </c>
      <c r="AH10" s="101">
        <v>0</v>
      </c>
      <c r="AI10" s="101">
        <v>0</v>
      </c>
      <c r="AJ10" s="101">
        <f t="shared" si="11"/>
        <v>61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61</v>
      </c>
      <c r="AT10" s="101">
        <f t="shared" si="12"/>
        <v>140</v>
      </c>
      <c r="AU10" s="101">
        <v>140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128</v>
      </c>
      <c r="B11" s="112" t="s">
        <v>269</v>
      </c>
      <c r="C11" s="111" t="s">
        <v>294</v>
      </c>
      <c r="D11" s="101">
        <f t="shared" si="2"/>
        <v>56429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56429</v>
      </c>
      <c r="L11" s="101">
        <v>41854</v>
      </c>
      <c r="M11" s="101">
        <v>14575</v>
      </c>
      <c r="N11" s="101">
        <f t="shared" si="6"/>
        <v>56429</v>
      </c>
      <c r="O11" s="101">
        <f t="shared" si="7"/>
        <v>41854</v>
      </c>
      <c r="P11" s="101">
        <v>41854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14575</v>
      </c>
      <c r="W11" s="101">
        <v>14575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2084</v>
      </c>
      <c r="AG11" s="101">
        <v>2084</v>
      </c>
      <c r="AH11" s="101">
        <v>0</v>
      </c>
      <c r="AI11" s="101">
        <v>0</v>
      </c>
      <c r="AJ11" s="101">
        <f t="shared" si="11"/>
        <v>2084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2084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128</v>
      </c>
      <c r="B12" s="112" t="s">
        <v>270</v>
      </c>
      <c r="C12" s="111" t="s">
        <v>295</v>
      </c>
      <c r="D12" s="101">
        <f t="shared" si="2"/>
        <v>16150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16150</v>
      </c>
      <c r="L12" s="101">
        <v>12962</v>
      </c>
      <c r="M12" s="101">
        <v>3188</v>
      </c>
      <c r="N12" s="101">
        <f t="shared" si="6"/>
        <v>16150</v>
      </c>
      <c r="O12" s="101">
        <f t="shared" si="7"/>
        <v>12962</v>
      </c>
      <c r="P12" s="101">
        <v>12962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3188</v>
      </c>
      <c r="W12" s="101">
        <v>3188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48</v>
      </c>
      <c r="AG12" s="101">
        <v>48</v>
      </c>
      <c r="AH12" s="101">
        <v>0</v>
      </c>
      <c r="AI12" s="101">
        <v>0</v>
      </c>
      <c r="AJ12" s="101">
        <f t="shared" si="11"/>
        <v>366</v>
      </c>
      <c r="AK12" s="101">
        <v>366</v>
      </c>
      <c r="AL12" s="101">
        <v>0</v>
      </c>
      <c r="AM12" s="101">
        <v>0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48</v>
      </c>
      <c r="AU12" s="101">
        <v>48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128</v>
      </c>
      <c r="B13" s="112" t="s">
        <v>271</v>
      </c>
      <c r="C13" s="111" t="s">
        <v>296</v>
      </c>
      <c r="D13" s="101">
        <f t="shared" si="2"/>
        <v>38339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38339</v>
      </c>
      <c r="L13" s="101">
        <v>23487</v>
      </c>
      <c r="M13" s="101">
        <v>14852</v>
      </c>
      <c r="N13" s="101">
        <f t="shared" si="6"/>
        <v>38339</v>
      </c>
      <c r="O13" s="101">
        <f t="shared" si="7"/>
        <v>23487</v>
      </c>
      <c r="P13" s="101">
        <v>23487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14852</v>
      </c>
      <c r="W13" s="101">
        <v>14852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122</v>
      </c>
      <c r="AG13" s="101">
        <v>122</v>
      </c>
      <c r="AH13" s="101">
        <v>0</v>
      </c>
      <c r="AI13" s="101">
        <v>0</v>
      </c>
      <c r="AJ13" s="101">
        <f t="shared" si="11"/>
        <v>38339</v>
      </c>
      <c r="AK13" s="101">
        <v>38339</v>
      </c>
      <c r="AL13" s="101">
        <v>0</v>
      </c>
      <c r="AM13" s="101">
        <v>0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122</v>
      </c>
      <c r="AU13" s="101">
        <v>122</v>
      </c>
      <c r="AV13" s="101">
        <v>0</v>
      </c>
      <c r="AW13" s="101">
        <v>0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128</v>
      </c>
      <c r="B14" s="112" t="s">
        <v>272</v>
      </c>
      <c r="C14" s="111" t="s">
        <v>297</v>
      </c>
      <c r="D14" s="101">
        <f t="shared" si="2"/>
        <v>22055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22055</v>
      </c>
      <c r="L14" s="101">
        <v>15299</v>
      </c>
      <c r="M14" s="101">
        <v>6756</v>
      </c>
      <c r="N14" s="101">
        <f t="shared" si="6"/>
        <v>22055</v>
      </c>
      <c r="O14" s="101">
        <f t="shared" si="7"/>
        <v>15299</v>
      </c>
      <c r="P14" s="101">
        <v>15299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6756</v>
      </c>
      <c r="W14" s="101">
        <v>6756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39</v>
      </c>
      <c r="AG14" s="101">
        <v>39</v>
      </c>
      <c r="AH14" s="101">
        <v>0</v>
      </c>
      <c r="AI14" s="101">
        <v>0</v>
      </c>
      <c r="AJ14" s="101">
        <f t="shared" si="11"/>
        <v>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39</v>
      </c>
      <c r="AU14" s="101">
        <v>39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128</v>
      </c>
      <c r="B15" s="112" t="s">
        <v>273</v>
      </c>
      <c r="C15" s="111" t="s">
        <v>298</v>
      </c>
      <c r="D15" s="101">
        <f t="shared" si="2"/>
        <v>46749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46749</v>
      </c>
      <c r="L15" s="101">
        <v>14690</v>
      </c>
      <c r="M15" s="101">
        <v>32059</v>
      </c>
      <c r="N15" s="101">
        <f t="shared" si="6"/>
        <v>46749</v>
      </c>
      <c r="O15" s="101">
        <f t="shared" si="7"/>
        <v>14690</v>
      </c>
      <c r="P15" s="101">
        <v>14690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32059</v>
      </c>
      <c r="W15" s="101">
        <v>32059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158</v>
      </c>
      <c r="AG15" s="101">
        <v>158</v>
      </c>
      <c r="AH15" s="101">
        <v>0</v>
      </c>
      <c r="AI15" s="101">
        <v>0</v>
      </c>
      <c r="AJ15" s="101">
        <f t="shared" si="11"/>
        <v>3498</v>
      </c>
      <c r="AK15" s="101">
        <v>3498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158</v>
      </c>
      <c r="AU15" s="101">
        <v>158</v>
      </c>
      <c r="AV15" s="101">
        <v>0</v>
      </c>
      <c r="AW15" s="101">
        <v>0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128</v>
      </c>
      <c r="B16" s="112" t="s">
        <v>274</v>
      </c>
      <c r="C16" s="111" t="s">
        <v>299</v>
      </c>
      <c r="D16" s="101">
        <f t="shared" si="2"/>
        <v>9723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9723</v>
      </c>
      <c r="L16" s="101">
        <v>5887</v>
      </c>
      <c r="M16" s="101">
        <v>3836</v>
      </c>
      <c r="N16" s="101">
        <f t="shared" si="6"/>
        <v>9723</v>
      </c>
      <c r="O16" s="101">
        <f t="shared" si="7"/>
        <v>5887</v>
      </c>
      <c r="P16" s="101">
        <v>5887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3836</v>
      </c>
      <c r="W16" s="101">
        <v>3836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133</v>
      </c>
      <c r="AG16" s="101">
        <v>133</v>
      </c>
      <c r="AH16" s="101">
        <v>0</v>
      </c>
      <c r="AI16" s="101">
        <v>0</v>
      </c>
      <c r="AJ16" s="101">
        <f t="shared" si="11"/>
        <v>133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133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128</v>
      </c>
      <c r="B17" s="112" t="s">
        <v>275</v>
      </c>
      <c r="C17" s="111" t="s">
        <v>300</v>
      </c>
      <c r="D17" s="101">
        <f t="shared" si="2"/>
        <v>47657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47657</v>
      </c>
      <c r="L17" s="101">
        <v>23460</v>
      </c>
      <c r="M17" s="101">
        <v>24197</v>
      </c>
      <c r="N17" s="101">
        <f t="shared" si="6"/>
        <v>47657</v>
      </c>
      <c r="O17" s="101">
        <f t="shared" si="7"/>
        <v>23460</v>
      </c>
      <c r="P17" s="101">
        <v>23460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24197</v>
      </c>
      <c r="W17" s="101">
        <v>24197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1584</v>
      </c>
      <c r="AG17" s="101">
        <v>1584</v>
      </c>
      <c r="AH17" s="101">
        <v>0</v>
      </c>
      <c r="AI17" s="101">
        <v>0</v>
      </c>
      <c r="AJ17" s="101">
        <f t="shared" si="11"/>
        <v>1708</v>
      </c>
      <c r="AK17" s="101">
        <v>162</v>
      </c>
      <c r="AL17" s="101">
        <v>0</v>
      </c>
      <c r="AM17" s="101">
        <v>1546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38</v>
      </c>
      <c r="AU17" s="101">
        <v>38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128</v>
      </c>
      <c r="B18" s="112" t="s">
        <v>276</v>
      </c>
      <c r="C18" s="111" t="s">
        <v>301</v>
      </c>
      <c r="D18" s="101">
        <f t="shared" si="2"/>
        <v>20779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20779</v>
      </c>
      <c r="L18" s="101">
        <v>12839</v>
      </c>
      <c r="M18" s="101">
        <v>7940</v>
      </c>
      <c r="N18" s="101">
        <f t="shared" si="6"/>
        <v>20779</v>
      </c>
      <c r="O18" s="101">
        <f t="shared" si="7"/>
        <v>12839</v>
      </c>
      <c r="P18" s="101">
        <v>12839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7940</v>
      </c>
      <c r="W18" s="101">
        <v>7940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295</v>
      </c>
      <c r="AG18" s="101">
        <v>295</v>
      </c>
      <c r="AH18" s="101">
        <v>0</v>
      </c>
      <c r="AI18" s="101">
        <v>0</v>
      </c>
      <c r="AJ18" s="101">
        <f t="shared" si="11"/>
        <v>1390</v>
      </c>
      <c r="AK18" s="101">
        <v>1149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241</v>
      </c>
      <c r="AT18" s="101">
        <f t="shared" si="12"/>
        <v>54</v>
      </c>
      <c r="AU18" s="101">
        <v>54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128</v>
      </c>
      <c r="B19" s="112" t="s">
        <v>277</v>
      </c>
      <c r="C19" s="111" t="s">
        <v>302</v>
      </c>
      <c r="D19" s="101">
        <f t="shared" si="2"/>
        <v>11037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11037</v>
      </c>
      <c r="L19" s="101">
        <v>3564</v>
      </c>
      <c r="M19" s="101">
        <v>7473</v>
      </c>
      <c r="N19" s="101">
        <f t="shared" si="6"/>
        <v>11037</v>
      </c>
      <c r="O19" s="101">
        <f t="shared" si="7"/>
        <v>3564</v>
      </c>
      <c r="P19" s="101">
        <v>3564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7473</v>
      </c>
      <c r="W19" s="101">
        <v>7473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37</v>
      </c>
      <c r="AG19" s="101">
        <v>37</v>
      </c>
      <c r="AH19" s="101">
        <v>0</v>
      </c>
      <c r="AI19" s="101">
        <v>0</v>
      </c>
      <c r="AJ19" s="101">
        <f t="shared" si="11"/>
        <v>827</v>
      </c>
      <c r="AK19" s="101">
        <v>827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37</v>
      </c>
      <c r="AU19" s="101">
        <v>37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128</v>
      </c>
      <c r="B20" s="112" t="s">
        <v>278</v>
      </c>
      <c r="C20" s="111" t="s">
        <v>303</v>
      </c>
      <c r="D20" s="101">
        <f t="shared" si="2"/>
        <v>17269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17269</v>
      </c>
      <c r="L20" s="101">
        <v>13937</v>
      </c>
      <c r="M20" s="101">
        <v>3332</v>
      </c>
      <c r="N20" s="101">
        <f t="shared" si="6"/>
        <v>17269</v>
      </c>
      <c r="O20" s="101">
        <f t="shared" si="7"/>
        <v>13937</v>
      </c>
      <c r="P20" s="101">
        <v>13937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3332</v>
      </c>
      <c r="W20" s="101">
        <v>3332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21</v>
      </c>
      <c r="AG20" s="101">
        <v>21</v>
      </c>
      <c r="AH20" s="101">
        <v>0</v>
      </c>
      <c r="AI20" s="101">
        <v>0</v>
      </c>
      <c r="AJ20" s="101">
        <f t="shared" si="11"/>
        <v>21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21</v>
      </c>
      <c r="AS20" s="101">
        <v>0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128</v>
      </c>
      <c r="B21" s="112" t="s">
        <v>279</v>
      </c>
      <c r="C21" s="111" t="s">
        <v>304</v>
      </c>
      <c r="D21" s="101">
        <f t="shared" si="2"/>
        <v>4315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4315</v>
      </c>
      <c r="L21" s="101">
        <v>2509</v>
      </c>
      <c r="M21" s="101">
        <v>1806</v>
      </c>
      <c r="N21" s="101">
        <f t="shared" si="6"/>
        <v>4315</v>
      </c>
      <c r="O21" s="101">
        <f t="shared" si="7"/>
        <v>2509</v>
      </c>
      <c r="P21" s="101">
        <v>2509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1806</v>
      </c>
      <c r="W21" s="101">
        <v>1806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8</v>
      </c>
      <c r="AG21" s="101">
        <v>8</v>
      </c>
      <c r="AH21" s="101">
        <v>0</v>
      </c>
      <c r="AI21" s="101">
        <v>0</v>
      </c>
      <c r="AJ21" s="101">
        <f t="shared" si="11"/>
        <v>8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8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128</v>
      </c>
      <c r="B22" s="112" t="s">
        <v>280</v>
      </c>
      <c r="C22" s="111" t="s">
        <v>305</v>
      </c>
      <c r="D22" s="101">
        <f t="shared" si="2"/>
        <v>1167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1167</v>
      </c>
      <c r="L22" s="101">
        <v>576</v>
      </c>
      <c r="M22" s="101">
        <v>591</v>
      </c>
      <c r="N22" s="101">
        <f t="shared" si="6"/>
        <v>1167</v>
      </c>
      <c r="O22" s="101">
        <f t="shared" si="7"/>
        <v>576</v>
      </c>
      <c r="P22" s="101">
        <v>576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591</v>
      </c>
      <c r="W22" s="101">
        <v>591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9</v>
      </c>
      <c r="AG22" s="101">
        <v>9</v>
      </c>
      <c r="AH22" s="101">
        <v>0</v>
      </c>
      <c r="AI22" s="101">
        <v>0</v>
      </c>
      <c r="AJ22" s="101">
        <f t="shared" si="11"/>
        <v>54</v>
      </c>
      <c r="AK22" s="101">
        <v>48</v>
      </c>
      <c r="AL22" s="101">
        <v>0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6</v>
      </c>
      <c r="AT22" s="101">
        <f t="shared" si="12"/>
        <v>3</v>
      </c>
      <c r="AU22" s="101">
        <v>3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128</v>
      </c>
      <c r="B23" s="112" t="s">
        <v>281</v>
      </c>
      <c r="C23" s="111" t="s">
        <v>306</v>
      </c>
      <c r="D23" s="101">
        <f t="shared" si="2"/>
        <v>1589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1589</v>
      </c>
      <c r="L23" s="101">
        <v>664</v>
      </c>
      <c r="M23" s="101">
        <v>925</v>
      </c>
      <c r="N23" s="101">
        <f t="shared" si="6"/>
        <v>1589</v>
      </c>
      <c r="O23" s="101">
        <f t="shared" si="7"/>
        <v>664</v>
      </c>
      <c r="P23" s="101">
        <v>664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925</v>
      </c>
      <c r="W23" s="101">
        <v>925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0</v>
      </c>
      <c r="AG23" s="101">
        <v>0</v>
      </c>
      <c r="AH23" s="101">
        <v>0</v>
      </c>
      <c r="AI23" s="101">
        <v>0</v>
      </c>
      <c r="AJ23" s="101">
        <f t="shared" si="11"/>
        <v>0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128</v>
      </c>
      <c r="B24" s="112" t="s">
        <v>282</v>
      </c>
      <c r="C24" s="111" t="s">
        <v>307</v>
      </c>
      <c r="D24" s="101">
        <f t="shared" si="2"/>
        <v>7627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7627</v>
      </c>
      <c r="L24" s="101">
        <v>5949</v>
      </c>
      <c r="M24" s="101">
        <v>1678</v>
      </c>
      <c r="N24" s="101">
        <f t="shared" si="6"/>
        <v>7627</v>
      </c>
      <c r="O24" s="101">
        <f t="shared" si="7"/>
        <v>5949</v>
      </c>
      <c r="P24" s="101">
        <v>5949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1678</v>
      </c>
      <c r="W24" s="101">
        <v>1678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57</v>
      </c>
      <c r="AG24" s="101">
        <v>57</v>
      </c>
      <c r="AH24" s="101">
        <v>0</v>
      </c>
      <c r="AI24" s="101">
        <v>0</v>
      </c>
      <c r="AJ24" s="101">
        <f t="shared" si="11"/>
        <v>251</v>
      </c>
      <c r="AK24" s="101">
        <v>251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 t="shared" si="12"/>
        <v>57</v>
      </c>
      <c r="AU24" s="101">
        <v>57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0</v>
      </c>
      <c r="BA24" s="101">
        <v>0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128</v>
      </c>
      <c r="B25" s="112" t="s">
        <v>283</v>
      </c>
      <c r="C25" s="111" t="s">
        <v>308</v>
      </c>
      <c r="D25" s="101">
        <f t="shared" si="2"/>
        <v>3295</v>
      </c>
      <c r="E25" s="101">
        <f t="shared" si="3"/>
        <v>0</v>
      </c>
      <c r="F25" s="101">
        <v>0</v>
      </c>
      <c r="G25" s="101">
        <v>0</v>
      </c>
      <c r="H25" s="101">
        <f t="shared" si="4"/>
        <v>0</v>
      </c>
      <c r="I25" s="101">
        <v>0</v>
      </c>
      <c r="J25" s="101">
        <v>0</v>
      </c>
      <c r="K25" s="101">
        <f t="shared" si="5"/>
        <v>3295</v>
      </c>
      <c r="L25" s="101">
        <v>2876</v>
      </c>
      <c r="M25" s="101">
        <v>419</v>
      </c>
      <c r="N25" s="101">
        <f t="shared" si="6"/>
        <v>3295</v>
      </c>
      <c r="O25" s="101">
        <f t="shared" si="7"/>
        <v>2876</v>
      </c>
      <c r="P25" s="101">
        <v>2876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419</v>
      </c>
      <c r="W25" s="101">
        <v>419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14</v>
      </c>
      <c r="AG25" s="101">
        <v>14</v>
      </c>
      <c r="AH25" s="101">
        <v>0</v>
      </c>
      <c r="AI25" s="101">
        <v>0</v>
      </c>
      <c r="AJ25" s="101">
        <f t="shared" si="11"/>
        <v>108</v>
      </c>
      <c r="AK25" s="101">
        <v>108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 t="shared" si="12"/>
        <v>14</v>
      </c>
      <c r="AU25" s="101">
        <v>14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128</v>
      </c>
      <c r="B26" s="112" t="s">
        <v>284</v>
      </c>
      <c r="C26" s="111" t="s">
        <v>309</v>
      </c>
      <c r="D26" s="101">
        <f t="shared" si="2"/>
        <v>3536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3536</v>
      </c>
      <c r="L26" s="101">
        <v>2114</v>
      </c>
      <c r="M26" s="101">
        <v>1422</v>
      </c>
      <c r="N26" s="101">
        <f t="shared" si="6"/>
        <v>3536</v>
      </c>
      <c r="O26" s="101">
        <f t="shared" si="7"/>
        <v>2114</v>
      </c>
      <c r="P26" s="101">
        <v>2114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1422</v>
      </c>
      <c r="W26" s="101">
        <v>1422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55</v>
      </c>
      <c r="AG26" s="101">
        <v>55</v>
      </c>
      <c r="AH26" s="101">
        <v>0</v>
      </c>
      <c r="AI26" s="101">
        <v>0</v>
      </c>
      <c r="AJ26" s="101">
        <f t="shared" si="11"/>
        <v>353</v>
      </c>
      <c r="AK26" s="101">
        <v>318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35</v>
      </c>
      <c r="AT26" s="101">
        <f t="shared" si="12"/>
        <v>20</v>
      </c>
      <c r="AU26" s="101">
        <v>20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128</v>
      </c>
      <c r="B27" s="112" t="s">
        <v>285</v>
      </c>
      <c r="C27" s="111" t="s">
        <v>310</v>
      </c>
      <c r="D27" s="101">
        <f t="shared" si="2"/>
        <v>993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993</v>
      </c>
      <c r="L27" s="101">
        <v>681</v>
      </c>
      <c r="M27" s="101">
        <v>312</v>
      </c>
      <c r="N27" s="101">
        <f t="shared" si="6"/>
        <v>993</v>
      </c>
      <c r="O27" s="101">
        <f t="shared" si="7"/>
        <v>681</v>
      </c>
      <c r="P27" s="101">
        <v>681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312</v>
      </c>
      <c r="W27" s="101">
        <v>312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62</v>
      </c>
      <c r="AG27" s="101">
        <v>62</v>
      </c>
      <c r="AH27" s="101">
        <v>0</v>
      </c>
      <c r="AI27" s="101">
        <v>0</v>
      </c>
      <c r="AJ27" s="101">
        <f t="shared" si="11"/>
        <v>62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62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0</v>
      </c>
      <c r="BA27" s="101">
        <v>0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128</v>
      </c>
      <c r="B28" s="112" t="s">
        <v>286</v>
      </c>
      <c r="C28" s="111" t="s">
        <v>311</v>
      </c>
      <c r="D28" s="101">
        <f t="shared" si="2"/>
        <v>769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769</v>
      </c>
      <c r="L28" s="101">
        <v>339</v>
      </c>
      <c r="M28" s="101">
        <v>430</v>
      </c>
      <c r="N28" s="101">
        <f t="shared" si="6"/>
        <v>769</v>
      </c>
      <c r="O28" s="101">
        <f t="shared" si="7"/>
        <v>339</v>
      </c>
      <c r="P28" s="101">
        <v>339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430</v>
      </c>
      <c r="W28" s="101">
        <v>430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0</v>
      </c>
      <c r="AG28" s="101">
        <v>0</v>
      </c>
      <c r="AH28" s="101">
        <v>0</v>
      </c>
      <c r="AI28" s="101">
        <v>0</v>
      </c>
      <c r="AJ28" s="101">
        <f t="shared" si="11"/>
        <v>0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128</v>
      </c>
      <c r="B29" s="112" t="s">
        <v>287</v>
      </c>
      <c r="C29" s="111" t="s">
        <v>312</v>
      </c>
      <c r="D29" s="101">
        <f t="shared" si="2"/>
        <v>0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0</v>
      </c>
      <c r="L29" s="101">
        <v>0</v>
      </c>
      <c r="M29" s="101">
        <v>0</v>
      </c>
      <c r="N29" s="101">
        <f t="shared" si="6"/>
        <v>0</v>
      </c>
      <c r="O29" s="101">
        <f t="shared" si="7"/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0</v>
      </c>
      <c r="AG29" s="101">
        <v>0</v>
      </c>
      <c r="AH29" s="101">
        <v>0</v>
      </c>
      <c r="AI29" s="101">
        <v>0</v>
      </c>
      <c r="AJ29" s="101">
        <f t="shared" si="11"/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128</v>
      </c>
      <c r="B30" s="112" t="s">
        <v>288</v>
      </c>
      <c r="C30" s="111" t="s">
        <v>313</v>
      </c>
      <c r="D30" s="101">
        <f t="shared" si="2"/>
        <v>10932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10932</v>
      </c>
      <c r="L30" s="101">
        <v>4700</v>
      </c>
      <c r="M30" s="101">
        <v>6232</v>
      </c>
      <c r="N30" s="101">
        <f t="shared" si="6"/>
        <v>10932</v>
      </c>
      <c r="O30" s="101">
        <f t="shared" si="7"/>
        <v>4700</v>
      </c>
      <c r="P30" s="101">
        <v>4700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6232</v>
      </c>
      <c r="W30" s="101">
        <v>6232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372</v>
      </c>
      <c r="AG30" s="101">
        <v>372</v>
      </c>
      <c r="AH30" s="101">
        <v>0</v>
      </c>
      <c r="AI30" s="101">
        <v>0</v>
      </c>
      <c r="AJ30" s="101">
        <f t="shared" si="11"/>
        <v>400</v>
      </c>
      <c r="AK30" s="101">
        <v>37</v>
      </c>
      <c r="AL30" s="101">
        <v>0</v>
      </c>
      <c r="AM30" s="101">
        <v>363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9</v>
      </c>
      <c r="AU30" s="101">
        <v>9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128</v>
      </c>
      <c r="B31" s="112" t="s">
        <v>289</v>
      </c>
      <c r="C31" s="111" t="s">
        <v>314</v>
      </c>
      <c r="D31" s="101">
        <f t="shared" si="2"/>
        <v>9571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9571</v>
      </c>
      <c r="L31" s="101">
        <v>6545</v>
      </c>
      <c r="M31" s="101">
        <v>3026</v>
      </c>
      <c r="N31" s="101">
        <f t="shared" si="6"/>
        <v>9571</v>
      </c>
      <c r="O31" s="101">
        <f t="shared" si="7"/>
        <v>6545</v>
      </c>
      <c r="P31" s="101">
        <v>6545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3026</v>
      </c>
      <c r="W31" s="101">
        <v>3026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30</v>
      </c>
      <c r="AG31" s="101">
        <v>30</v>
      </c>
      <c r="AH31" s="101">
        <v>0</v>
      </c>
      <c r="AI31" s="101">
        <v>0</v>
      </c>
      <c r="AJ31" s="101">
        <f t="shared" si="11"/>
        <v>9571</v>
      </c>
      <c r="AK31" s="101">
        <v>9571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30</v>
      </c>
      <c r="AU31" s="101">
        <v>30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128</v>
      </c>
      <c r="B32" s="112" t="s">
        <v>290</v>
      </c>
      <c r="C32" s="111" t="s">
        <v>315</v>
      </c>
      <c r="D32" s="101">
        <f t="shared" si="2"/>
        <v>2703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2703</v>
      </c>
      <c r="L32" s="101">
        <v>751</v>
      </c>
      <c r="M32" s="101">
        <v>1952</v>
      </c>
      <c r="N32" s="101">
        <f t="shared" si="6"/>
        <v>2703</v>
      </c>
      <c r="O32" s="101">
        <f t="shared" si="7"/>
        <v>751</v>
      </c>
      <c r="P32" s="101">
        <v>751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1952</v>
      </c>
      <c r="W32" s="101">
        <v>1952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9</v>
      </c>
      <c r="AG32" s="101">
        <v>9</v>
      </c>
      <c r="AH32" s="101">
        <v>0</v>
      </c>
      <c r="AI32" s="101">
        <v>0</v>
      </c>
      <c r="AJ32" s="101">
        <f t="shared" si="11"/>
        <v>0</v>
      </c>
      <c r="AK32" s="101">
        <v>0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9</v>
      </c>
      <c r="AU32" s="101">
        <v>9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320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05</v>
      </c>
      <c r="M2" s="19" t="str">
        <f>IF(L2&lt;&gt;"",VLOOKUP(L2,$AI$6:$AJ$52,2,FALSE),"-")</f>
        <v>秋田県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339805</v>
      </c>
      <c r="F7" s="164" t="s">
        <v>45</v>
      </c>
      <c r="G7" s="23" t="s">
        <v>46</v>
      </c>
      <c r="H7" s="37">
        <f aca="true" t="shared" si="0" ref="H7:H12">AD14</f>
        <v>282819</v>
      </c>
      <c r="I7" s="37">
        <f aca="true" t="shared" si="1" ref="I7:I12">AD24</f>
        <v>194016</v>
      </c>
      <c r="J7" s="37">
        <f aca="true" t="shared" si="2" ref="J7:J12">SUM(H7:I7)</f>
        <v>476835</v>
      </c>
      <c r="K7" s="38">
        <f aca="true" t="shared" si="3" ref="K7:K12">IF(J$13&gt;0,J7/J$13,0)</f>
        <v>1</v>
      </c>
      <c r="L7" s="39">
        <f>AD34</f>
        <v>5702</v>
      </c>
      <c r="M7" s="40">
        <f>AD37</f>
        <v>0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339805</v>
      </c>
      <c r="AF7" s="28" t="str">
        <f>'水洗化人口等'!B7</f>
        <v>05000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0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0</v>
      </c>
      <c r="AF8" s="28" t="str">
        <f>'水洗化人口等'!B8</f>
        <v>05201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339805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504455</v>
      </c>
      <c r="AF9" s="28" t="str">
        <f>'水洗化人口等'!B9</f>
        <v>05202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504455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0</v>
      </c>
      <c r="AF10" s="28" t="str">
        <f>'水洗化人口等'!B10</f>
        <v>05203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0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280275</v>
      </c>
      <c r="AF11" s="28" t="str">
        <f>'水洗化人口等'!B11</f>
        <v>05204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280275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188103</v>
      </c>
      <c r="AF12" s="28" t="str">
        <f>'水洗化人口等'!B12</f>
        <v>05206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784730</v>
      </c>
      <c r="F13" s="166"/>
      <c r="G13" s="23" t="s">
        <v>49</v>
      </c>
      <c r="H13" s="37">
        <f>SUM(H7:H12)</f>
        <v>282819</v>
      </c>
      <c r="I13" s="37">
        <f>SUM(I7:I12)</f>
        <v>194016</v>
      </c>
      <c r="J13" s="37">
        <f>SUM(J7:J12)</f>
        <v>476835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4523</v>
      </c>
      <c r="AF13" s="28" t="str">
        <f>'水洗化人口等'!B13</f>
        <v>05207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1124535</v>
      </c>
      <c r="F14" s="167" t="s">
        <v>59</v>
      </c>
      <c r="G14" s="168"/>
      <c r="H14" s="37">
        <f>AD20</f>
        <v>0</v>
      </c>
      <c r="I14" s="37">
        <f>AD30</f>
        <v>0</v>
      </c>
      <c r="J14" s="37">
        <f>SUM(H14:I14)</f>
        <v>0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282819</v>
      </c>
      <c r="AF14" s="28" t="str">
        <f>'水洗化人口等'!B14</f>
        <v>05209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4523</v>
      </c>
      <c r="F15" s="156" t="s">
        <v>4</v>
      </c>
      <c r="G15" s="157"/>
      <c r="H15" s="47">
        <f>SUM(H13:H14)</f>
        <v>282819</v>
      </c>
      <c r="I15" s="47">
        <f>SUM(I13:I14)</f>
        <v>194016</v>
      </c>
      <c r="J15" s="47">
        <f>SUM(J13:J14)</f>
        <v>476835</v>
      </c>
      <c r="K15" s="48" t="s">
        <v>152</v>
      </c>
      <c r="L15" s="49">
        <f>SUM(L7:L9)</f>
        <v>5702</v>
      </c>
      <c r="M15" s="50">
        <f>SUM(M7:M9)</f>
        <v>0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05210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05211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188103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05212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05213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0.6978262126123242</v>
      </c>
      <c r="F19" s="167" t="s">
        <v>65</v>
      </c>
      <c r="G19" s="168"/>
      <c r="H19" s="37">
        <f>AD21</f>
        <v>0</v>
      </c>
      <c r="I19" s="37">
        <f>AD31</f>
        <v>0</v>
      </c>
      <c r="J19" s="41">
        <f>SUM(H19:I19)</f>
        <v>0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05214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0.3021737873876758</v>
      </c>
      <c r="F20" s="167" t="s">
        <v>67</v>
      </c>
      <c r="G20" s="168"/>
      <c r="H20" s="37">
        <f>AD22</f>
        <v>0</v>
      </c>
      <c r="I20" s="37">
        <f>AD32</f>
        <v>0</v>
      </c>
      <c r="J20" s="41">
        <f>SUM(H20:I20)</f>
        <v>0</v>
      </c>
      <c r="AA20" s="20" t="s">
        <v>59</v>
      </c>
      <c r="AB20" s="81" t="s">
        <v>83</v>
      </c>
      <c r="AC20" s="81" t="s">
        <v>158</v>
      </c>
      <c r="AD20" s="28">
        <f ca="1" t="shared" si="4"/>
        <v>0</v>
      </c>
      <c r="AF20" s="28" t="str">
        <f>'水洗化人口等'!B20</f>
        <v>05215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0.44858986158723385</v>
      </c>
      <c r="F21" s="167" t="s">
        <v>69</v>
      </c>
      <c r="G21" s="168"/>
      <c r="H21" s="37">
        <f>AD23</f>
        <v>282819</v>
      </c>
      <c r="I21" s="37">
        <f>AD33</f>
        <v>194016</v>
      </c>
      <c r="J21" s="41">
        <f>SUM(H21:I21)</f>
        <v>476835</v>
      </c>
      <c r="AA21" s="20" t="s">
        <v>65</v>
      </c>
      <c r="AB21" s="81" t="s">
        <v>83</v>
      </c>
      <c r="AC21" s="81" t="s">
        <v>159</v>
      </c>
      <c r="AD21" s="28">
        <f ca="1" t="shared" si="4"/>
        <v>0</v>
      </c>
      <c r="AF21" s="28" t="str">
        <f>'水洗化人口等'!B21</f>
        <v>05303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0.24923635102509037</v>
      </c>
      <c r="F22" s="156" t="s">
        <v>4</v>
      </c>
      <c r="G22" s="157"/>
      <c r="H22" s="47">
        <f>SUM(H19:H21)</f>
        <v>282819</v>
      </c>
      <c r="I22" s="47">
        <f>SUM(I19:I21)</f>
        <v>194016</v>
      </c>
      <c r="J22" s="52">
        <f>SUM(J19:J21)</f>
        <v>476835</v>
      </c>
      <c r="AA22" s="20" t="s">
        <v>67</v>
      </c>
      <c r="AB22" s="81" t="s">
        <v>83</v>
      </c>
      <c r="AC22" s="81" t="s">
        <v>160</v>
      </c>
      <c r="AD22" s="28">
        <f ca="1" t="shared" si="4"/>
        <v>0</v>
      </c>
      <c r="AF22" s="28" t="str">
        <f>'水洗化人口等'!B22</f>
        <v>05327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0.16727180567968095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282819</v>
      </c>
      <c r="AF23" s="28" t="str">
        <f>'水洗化人口等'!B23</f>
        <v>05346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1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194016</v>
      </c>
      <c r="AF24" s="28" t="str">
        <f>'水洗化人口等'!B24</f>
        <v>05348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05349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05361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57862</v>
      </c>
      <c r="J27" s="55">
        <f>AD49</f>
        <v>901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05363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0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05366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2021</v>
      </c>
      <c r="J29" s="55">
        <f>AD51</f>
        <v>0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05368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0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05434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 t="str">
        <f>'水洗化人口等'!B31</f>
        <v>05463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0</v>
      </c>
      <c r="AF32" s="28" t="str">
        <f>'水洗化人口等'!B32</f>
        <v>05464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0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194016</v>
      </c>
      <c r="AF33" s="28">
        <f>'水洗化人口等'!B33</f>
        <v>0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83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5702</v>
      </c>
      <c r="AF34" s="28">
        <f>'水洗化人口等'!B34</f>
        <v>0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2697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>
        <f>'水洗化人口等'!B35</f>
        <v>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62663</v>
      </c>
      <c r="J36" s="57">
        <f>SUM(J27:J31)</f>
        <v>901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>
        <f>'水洗化人口等'!B36</f>
        <v>0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0</v>
      </c>
      <c r="AF37" s="28">
        <f>'水洗化人口等'!B37</f>
        <v>0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57862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0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2021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0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0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83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2697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901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0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2010-04-10T01:38:02Z</dcterms:modified>
  <cp:category/>
  <cp:version/>
  <cp:contentType/>
  <cp:contentStatus/>
</cp:coreProperties>
</file>