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<sst xmlns="http://schemas.openxmlformats.org/spreadsheetml/2006/main" count="767" uniqueCount="341">
  <si>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</si>
  <si>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</si>
  <si>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</si>
  <si>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</si>
  <si>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</si>
  <si>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</si>
  <si>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</si>
  <si>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</si>
  <si>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</si>
  <si>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</si>
  <si>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</si>
  <si>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</si>
  <si>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</si>
  <si>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</si>
  <si>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</si>
  <si>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</si>
  <si>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</si>
  <si>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</si>
  <si>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</si>
  <si>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</si>
  <si>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</si>
  <si>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</si>
  <si>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</si>
  <si>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</si>
  <si>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</si>
  <si>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</si>
  <si>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</si>
  <si>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</si>
  <si>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</si>
  <si>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</si>
  <si>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</si>
  <si>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</si>
  <si>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</si>
  <si>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</si>
  <si>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</si>
  <si>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</si>
  <si>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</si>
  <si>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</si>
  <si>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</si>
  <si>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</si>
  <si>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</si>
  <si>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</si>
  <si>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</si>
  <si>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</si>
  <si>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</si>
  <si>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</si>
  <si>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</si>
  <si>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</si>
  <si>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</si>
  <si>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</si>
  <si>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</si>
  <si>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</si>
  <si>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</si>
  <si>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</si>
  <si>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</si>
  <si>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</si>
  <si>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</si>
  <si>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</si>
  <si>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</si>
  <si>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</si>
  <si>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</si>
  <si>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</si>
  <si>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</si>
  <si>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</si>
  <si>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</si>
  <si>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</si>
  <si>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</si>
  <si>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</si>
  <si>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</si>
  <si>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</si>
  <si>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</si>
  <si>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</si>
  <si>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</si>
  <si>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</si>
  <si>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</si>
  <si>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</si>
  <si>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</si>
  <si>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</si>
  <si>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</si>
  <si>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</si>
  <si>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</si>
  <si>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</si>
  <si>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</si>
  <si>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</si>
  <si>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</si>
  <si>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</si>
  <si>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</si>
  <si>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</si>
  <si>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</si>
  <si>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</si>
  <si>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</si>
  <si>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</si>
  <si>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</si>
  <si>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</si>
  <si>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</si>
  <si>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</si>
  <si>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</si>
  <si>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</si>
  <si>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</si>
  <si>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</si>
  <si>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</si>
  <si>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</si>
  <si>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</si>
  <si>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</si>
  <si>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</si>
  <si>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</si>
  <si>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</si>
  <si>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</si>
  <si>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</si>
  <si>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</si>
  <si>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</si>
  <si>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</si>
  <si>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</si>
  <si>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</si>
  <si>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</si>
  <si>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</si>
  <si>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</si>
  <si>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</si>
  <si>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</si>
  <si>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</si>
  <si>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</si>
  <si>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</si>
  <si>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</si>
  <si>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</si>
  <si>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</si>
  <si>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</si>
  <si>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</si>
  <si>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</si>
  <si>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</si>
  <si>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</si>
  <si>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</si>
  <si>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</si>
  <si>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</si>
  <si>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</si>
  <si>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</si>
  <si>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</si>
  <si>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</si>
  <si>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</si>
  <si>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</si>
  <si>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</si>
  <si>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</si>
  <si>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</si>
  <si>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</si>
  <si>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</si>
  <si>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</si>
  <si>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</si>
  <si>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</si>
  <si>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</si>
  <si>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</si>
  <si>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</si>
  <si>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</si>
  <si>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</si>
  <si>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</si>
  <si>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</si>
  <si>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</si>
  <si>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</si>
  <si>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</si>
  <si>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</si>
  <si>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</si>
  <si>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</si>
  <si>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</si>
  <si>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</si>
  <si>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</si>
  <si>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</si>
  <si>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</si>
  <si>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</si>
  <si>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</si>
  <si>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</si>
  <si>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</si>
  <si>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</si>
  <si>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</si>
  <si>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</si>
  <si>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</si>
  <si>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</si>
  <si>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</si>
  <si>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</si>
  <si>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</si>
  <si>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</si>
  <si>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</si>
  <si>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</si>
  <si>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</si>
  <si>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</si>
  <si>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</si>
  <si>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</si>
  <si>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</si>
  <si>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</si>
  <si>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</si>
  <si>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</si>
  <si>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</si>
  <si>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</si>
  <si>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</si>
  <si>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</si>
  <si>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</si>
  <si>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</si>
  <si>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</si>
  <si>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</si>
  <si>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</si>
  <si>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</si>
  <si>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</si>
  <si>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</si>
  <si>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</si>
  <si>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</si>
  <si>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</si>
  <si>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</si>
  <si>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</si>
  <si>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</si>
  <si>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</si>
  <si>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</si>
  <si>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</si>
  <si>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</si>
  <si>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</si>
  <si>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</si>
  <si>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</si>
  <si>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</si>
  <si>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</si>
  <si>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</si>
  <si>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</si>
  <si>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</si>
  <si>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</si>
  <si>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</si>
  <si>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</si>
  <si>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</si>
  <si>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</si>
  <si>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</si>
  <si>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</si>
  <si>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</si>
  <si>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</si>
  <si>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</si>
  <si>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</si>
  <si>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</si>
  <si>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</si>
  <si>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</si>
  <si>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</si>
  <si>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</si>
  <si>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</si>
  <si>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</si>
  <si>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</si>
  <si>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</si>
  <si>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</si>
  <si>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</si>
  <si>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</si>
  <si>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</si>
  <si>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</si>
  <si>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</si>
  <si>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</si>
  <si>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</si>
  <si>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</si>
  <si>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</si>
  <si>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</si>
  <si>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</si>
  <si>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</si>
  <si>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</si>
  <si>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</si>
  <si>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</si>
  <si>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</si>
  <si>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</si>
  <si>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</si>
  <si>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</si>
  <si>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</si>
  <si>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</si>
  <si>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</si>
  <si>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</si>
  <si>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</si>
  <si>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</si>
  <si>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</si>
  <si>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</si>
  <si>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</si>
  <si>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</si>
  <si>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</si>
  <si>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</si>
  <si>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</si>
  <si>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</si>
  <si>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</si>
  <si>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</si>
  <si>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</si>
  <si>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</si>
  <si>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</si>
  <si>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</si>
  <si>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</si>
  <si>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</si>
  <si>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</si>
  <si>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</si>
  <si>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03305</t>
  </si>
  <si>
    <t>03321</t>
  </si>
  <si>
    <t>03322</t>
  </si>
  <si>
    <t>03366</t>
  </si>
  <si>
    <t>03381</t>
  </si>
  <si>
    <t>03402</t>
  </si>
  <si>
    <t>03422</t>
  </si>
  <si>
    <t>03441</t>
  </si>
  <si>
    <t>03461</t>
  </si>
  <si>
    <t>03482</t>
  </si>
  <si>
    <t>03483</t>
  </si>
  <si>
    <t>03484</t>
  </si>
  <si>
    <t>03485</t>
  </si>
  <si>
    <t>03487</t>
  </si>
  <si>
    <t>03501</t>
  </si>
  <si>
    <t>03503</t>
  </si>
  <si>
    <t>03506</t>
  </si>
  <si>
    <t>03507</t>
  </si>
  <si>
    <t>03524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</si>
  <si>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</si>
  <si>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</si>
  <si>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</si>
  <si>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</si>
  <si>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</si>
  <si>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</si>
  <si>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</si>
  <si>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</si>
  <si>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</si>
  <si>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</si>
  <si>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</si>
  <si>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</si>
  <si>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</si>
  <si>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</si>
  <si>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</si>
  <si>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</si>
  <si>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</si>
  <si>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</si>
  <si>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</si>
  <si>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</si>
  <si>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</si>
  <si>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</si>
  <si>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</si>
  <si>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</si>
  <si>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</si>
  <si>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</si>
  <si>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</si>
  <si>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</si>
  <si>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</si>
  <si>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</si>
  <si>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</si>
  <si>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</si>
  <si>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</si>
  <si>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</si>
  <si>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</si>
  <si>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○</t>
  </si>
  <si>
    <t>岩手県</t>
  </si>
  <si>
    <t>03000</t>
  </si>
  <si>
    <t>合計</t>
  </si>
  <si>
    <t>03000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</si>
</sst>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337</v>
      </c>
      <c r="B7" s="100" t="s">
        <v>338</v>
      </c>
      <c r="C7" s="99" t="s">
        <v>339</v>
      </c>
      <c r="D7" s="101">
        <f>SUM(D8:D42)</f>
        <v>1363973</v>
      </c>
      <c r="E7" s="101">
        <f>SUM(E8:E42)</f>
        <v>511883</v>
      </c>
      <c r="F7" s="102">
        <f>IF(D7&gt;0,E7/D7*100,0)</f>
        <v>37.528822051462896</v>
      </c>
      <c r="G7" s="101">
        <f>SUM(G8:G42)</f>
        <v>508925</v>
      </c>
      <c r="H7" s="101">
        <f>SUM(H8:H42)</f>
        <v>2958</v>
      </c>
      <c r="I7" s="101">
        <f>SUM(I8:I42)</f>
        <v>852090</v>
      </c>
      <c r="J7" s="102">
        <f>IF($D7&gt;0,I7/$D7*100,0)</f>
        <v>62.471177948537104</v>
      </c>
      <c r="K7" s="101">
        <f>SUM(K8:K42)</f>
        <v>587024</v>
      </c>
      <c r="L7" s="102">
        <f>IF($D7&gt;0,K7/$D7*100,0)</f>
        <v>43.0378020679295</v>
      </c>
      <c r="M7" s="101">
        <f>SUM(M8:M42)</f>
        <v>3387</v>
      </c>
      <c r="N7" s="102">
        <f>IF($D7&gt;0,M7/$D7*100,0)</f>
        <v>0.24831869839065732</v>
      </c>
      <c r="O7" s="101">
        <f>SUM(O8:O42)</f>
        <v>261679</v>
      </c>
      <c r="P7" s="101">
        <f>SUM(P8:P42)</f>
        <v>199384</v>
      </c>
      <c r="Q7" s="102">
        <f>IF($D7&gt;0,O7/$D7*100,0)</f>
        <v>19.18505718221695</v>
      </c>
      <c r="R7" s="101">
        <f>SUM(R8:R42)</f>
        <v>6280</v>
      </c>
      <c r="S7" s="101">
        <f aca="true" t="shared" si="0" ref="S7:Z7">COUNTIF(S8:S42,"○")</f>
        <v>35</v>
      </c>
      <c r="T7" s="101">
        <f t="shared" si="0"/>
        <v>0</v>
      </c>
      <c r="U7" s="101">
        <f t="shared" si="0"/>
        <v>0</v>
      </c>
      <c r="V7" s="101">
        <f t="shared" si="0"/>
        <v>0</v>
      </c>
      <c r="W7" s="101">
        <f t="shared" si="0"/>
        <v>34</v>
      </c>
      <c r="X7" s="101">
        <f t="shared" si="0"/>
        <v>0</v>
      </c>
      <c r="Y7" s="101">
        <f t="shared" si="0"/>
        <v>0</v>
      </c>
      <c r="Z7" s="101">
        <f t="shared" si="0"/>
        <v>1</v>
      </c>
    </row>
    <row r="8" spans="1:58" ht="12" customHeight="1">
      <c r="A8" s="103" t="s">
        <v>130</v>
      </c>
      <c r="B8" s="104" t="s">
        <v>266</v>
      </c>
      <c r="C8" s="103" t="s">
        <v>301</v>
      </c>
      <c r="D8" s="101">
        <f>+SUM(E8,+I8)</f>
        <v>292958</v>
      </c>
      <c r="E8" s="101">
        <f>+SUM(G8,+H8)</f>
        <v>19116</v>
      </c>
      <c r="F8" s="102">
        <f>IF(D8&gt;0,E8/D8*100,0)</f>
        <v>6.52516743014357</v>
      </c>
      <c r="G8" s="101">
        <v>19116</v>
      </c>
      <c r="H8" s="101">
        <v>0</v>
      </c>
      <c r="I8" s="101">
        <f>+SUM(K8,+M8,+O8)</f>
        <v>273842</v>
      </c>
      <c r="J8" s="102">
        <f>IF($D8&gt;0,I8/$D8*100,0)</f>
        <v>93.47483256985643</v>
      </c>
      <c r="K8" s="101">
        <v>241285</v>
      </c>
      <c r="L8" s="102">
        <f>IF($D8&gt;0,K8/$D8*100,0)</f>
        <v>82.361635456277</v>
      </c>
      <c r="M8" s="101">
        <v>1414</v>
      </c>
      <c r="N8" s="102">
        <f>IF($D8&gt;0,M8/$D8*100,0)</f>
        <v>0.482663043849289</v>
      </c>
      <c r="O8" s="101">
        <v>31143</v>
      </c>
      <c r="P8" s="101">
        <v>22264</v>
      </c>
      <c r="Q8" s="102">
        <f>IF($D8&gt;0,O8/$D8*100,0)</f>
        <v>10.630534069730132</v>
      </c>
      <c r="R8" s="101">
        <v>1265</v>
      </c>
      <c r="S8" s="101" t="s">
        <v>336</v>
      </c>
      <c r="T8" s="101"/>
      <c r="U8" s="101"/>
      <c r="V8" s="101"/>
      <c r="W8" s="105" t="s">
        <v>336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130</v>
      </c>
      <c r="B9" s="104" t="s">
        <v>267</v>
      </c>
      <c r="C9" s="103" t="s">
        <v>302</v>
      </c>
      <c r="D9" s="101">
        <f aca="true" t="shared" si="1" ref="D9:D42">+SUM(E9,+I9)</f>
        <v>58560</v>
      </c>
      <c r="E9" s="101">
        <f aca="true" t="shared" si="2" ref="E9:E42">+SUM(G9,+H9)</f>
        <v>23269</v>
      </c>
      <c r="F9" s="102">
        <f aca="true" t="shared" si="3" ref="F9:F42">IF(D9&gt;0,E9/D9*100,0)</f>
        <v>39.735314207650276</v>
      </c>
      <c r="G9" s="101">
        <v>23269</v>
      </c>
      <c r="H9" s="101">
        <v>0</v>
      </c>
      <c r="I9" s="101">
        <f aca="true" t="shared" si="4" ref="I9:I42">+SUM(K9,+M9,+O9)</f>
        <v>35291</v>
      </c>
      <c r="J9" s="102">
        <f aca="true" t="shared" si="5" ref="J9:J42">IF($D9&gt;0,I9/$D9*100,0)</f>
        <v>60.264685792349724</v>
      </c>
      <c r="K9" s="101">
        <v>27226</v>
      </c>
      <c r="L9" s="102">
        <f aca="true" t="shared" si="6" ref="L9:L42">IF($D9&gt;0,K9/$D9*100,0)</f>
        <v>46.49248633879781</v>
      </c>
      <c r="M9" s="101">
        <v>0</v>
      </c>
      <c r="N9" s="102">
        <f aca="true" t="shared" si="7" ref="N9:N42">IF($D9&gt;0,M9/$D9*100,0)</f>
        <v>0</v>
      </c>
      <c r="O9" s="101">
        <v>8065</v>
      </c>
      <c r="P9" s="101">
        <v>6742</v>
      </c>
      <c r="Q9" s="102">
        <f aca="true" t="shared" si="8" ref="Q9:Q42">IF($D9&gt;0,O9/$D9*100,0)</f>
        <v>13.772199453551911</v>
      </c>
      <c r="R9" s="101">
        <v>122</v>
      </c>
      <c r="S9" s="101" t="s">
        <v>336</v>
      </c>
      <c r="T9" s="101"/>
      <c r="U9" s="101"/>
      <c r="V9" s="101"/>
      <c r="W9" s="105" t="s">
        <v>336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130</v>
      </c>
      <c r="B10" s="104" t="s">
        <v>268</v>
      </c>
      <c r="C10" s="103" t="s">
        <v>303</v>
      </c>
      <c r="D10" s="101">
        <f t="shared" si="1"/>
        <v>41760</v>
      </c>
      <c r="E10" s="101">
        <f t="shared" si="2"/>
        <v>22811</v>
      </c>
      <c r="F10" s="102">
        <f t="shared" si="3"/>
        <v>54.62404214559386</v>
      </c>
      <c r="G10" s="101">
        <v>22811</v>
      </c>
      <c r="H10" s="101">
        <v>0</v>
      </c>
      <c r="I10" s="101">
        <f t="shared" si="4"/>
        <v>18949</v>
      </c>
      <c r="J10" s="102">
        <f t="shared" si="5"/>
        <v>45.37595785440613</v>
      </c>
      <c r="K10" s="101">
        <v>6542</v>
      </c>
      <c r="L10" s="102">
        <f t="shared" si="6"/>
        <v>15.665708812260537</v>
      </c>
      <c r="M10" s="101">
        <v>0</v>
      </c>
      <c r="N10" s="102">
        <f t="shared" si="7"/>
        <v>0</v>
      </c>
      <c r="O10" s="101">
        <v>12407</v>
      </c>
      <c r="P10" s="101">
        <v>11277</v>
      </c>
      <c r="Q10" s="102">
        <f t="shared" si="8"/>
        <v>29.71024904214559</v>
      </c>
      <c r="R10" s="101">
        <v>308</v>
      </c>
      <c r="S10" s="101" t="s">
        <v>336</v>
      </c>
      <c r="T10" s="101"/>
      <c r="U10" s="101"/>
      <c r="V10" s="101"/>
      <c r="W10" s="105" t="s">
        <v>336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130</v>
      </c>
      <c r="B11" s="104" t="s">
        <v>269</v>
      </c>
      <c r="C11" s="103" t="s">
        <v>304</v>
      </c>
      <c r="D11" s="101">
        <f t="shared" si="1"/>
        <v>104768</v>
      </c>
      <c r="E11" s="101">
        <f t="shared" si="2"/>
        <v>30372</v>
      </c>
      <c r="F11" s="102">
        <f t="shared" si="3"/>
        <v>28.989767868051313</v>
      </c>
      <c r="G11" s="101">
        <v>30372</v>
      </c>
      <c r="H11" s="101">
        <v>0</v>
      </c>
      <c r="I11" s="101">
        <f t="shared" si="4"/>
        <v>74396</v>
      </c>
      <c r="J11" s="102">
        <f t="shared" si="5"/>
        <v>71.0102321319487</v>
      </c>
      <c r="K11" s="101">
        <v>48970</v>
      </c>
      <c r="L11" s="102">
        <f t="shared" si="6"/>
        <v>46.741371411117896</v>
      </c>
      <c r="M11" s="101">
        <v>84</v>
      </c>
      <c r="N11" s="102">
        <f t="shared" si="7"/>
        <v>0.08017715332926084</v>
      </c>
      <c r="O11" s="101">
        <v>25342</v>
      </c>
      <c r="P11" s="101">
        <v>13372</v>
      </c>
      <c r="Q11" s="102">
        <f t="shared" si="8"/>
        <v>24.188683567501528</v>
      </c>
      <c r="R11" s="101">
        <v>464</v>
      </c>
      <c r="S11" s="101" t="s">
        <v>336</v>
      </c>
      <c r="T11" s="101"/>
      <c r="U11" s="101"/>
      <c r="V11" s="101"/>
      <c r="W11" s="105" t="s">
        <v>336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130</v>
      </c>
      <c r="B12" s="104" t="s">
        <v>270</v>
      </c>
      <c r="C12" s="103" t="s">
        <v>305</v>
      </c>
      <c r="D12" s="101">
        <f t="shared" si="1"/>
        <v>93992</v>
      </c>
      <c r="E12" s="101">
        <f t="shared" si="2"/>
        <v>32768</v>
      </c>
      <c r="F12" s="102">
        <f t="shared" si="3"/>
        <v>34.862541492893016</v>
      </c>
      <c r="G12" s="101">
        <v>32340</v>
      </c>
      <c r="H12" s="101">
        <v>428</v>
      </c>
      <c r="I12" s="101">
        <f t="shared" si="4"/>
        <v>61224</v>
      </c>
      <c r="J12" s="102">
        <f t="shared" si="5"/>
        <v>65.137458507107</v>
      </c>
      <c r="K12" s="101">
        <v>44709</v>
      </c>
      <c r="L12" s="102">
        <f t="shared" si="6"/>
        <v>47.56681419695293</v>
      </c>
      <c r="M12" s="101">
        <v>131</v>
      </c>
      <c r="N12" s="102">
        <f t="shared" si="7"/>
        <v>0.13937356370754958</v>
      </c>
      <c r="O12" s="101">
        <v>16384</v>
      </c>
      <c r="P12" s="101">
        <v>15628</v>
      </c>
      <c r="Q12" s="102">
        <f t="shared" si="8"/>
        <v>17.431270746446508</v>
      </c>
      <c r="R12" s="101">
        <v>322</v>
      </c>
      <c r="S12" s="101" t="s">
        <v>336</v>
      </c>
      <c r="T12" s="101"/>
      <c r="U12" s="101"/>
      <c r="V12" s="101"/>
      <c r="W12" s="105"/>
      <c r="X12" s="105"/>
      <c r="Y12" s="105"/>
      <c r="Z12" s="105" t="s">
        <v>336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130</v>
      </c>
      <c r="B13" s="104" t="s">
        <v>271</v>
      </c>
      <c r="C13" s="103" t="s">
        <v>306</v>
      </c>
      <c r="D13" s="101">
        <f t="shared" si="1"/>
        <v>39033</v>
      </c>
      <c r="E13" s="101">
        <f t="shared" si="2"/>
        <v>28050</v>
      </c>
      <c r="F13" s="102">
        <f t="shared" si="3"/>
        <v>71.86227038659597</v>
      </c>
      <c r="G13" s="101">
        <v>27587</v>
      </c>
      <c r="H13" s="101">
        <v>463</v>
      </c>
      <c r="I13" s="101">
        <f t="shared" si="4"/>
        <v>10983</v>
      </c>
      <c r="J13" s="102">
        <f t="shared" si="5"/>
        <v>28.137729613404044</v>
      </c>
      <c r="K13" s="101">
        <v>5511</v>
      </c>
      <c r="L13" s="102">
        <f t="shared" si="6"/>
        <v>14.118822534778264</v>
      </c>
      <c r="M13" s="101">
        <v>53</v>
      </c>
      <c r="N13" s="102">
        <f t="shared" si="7"/>
        <v>0.1357825429764558</v>
      </c>
      <c r="O13" s="101">
        <v>5419</v>
      </c>
      <c r="P13" s="101">
        <v>3378</v>
      </c>
      <c r="Q13" s="102">
        <f t="shared" si="8"/>
        <v>13.883124535649321</v>
      </c>
      <c r="R13" s="101">
        <v>208</v>
      </c>
      <c r="S13" s="101" t="s">
        <v>336</v>
      </c>
      <c r="T13" s="101"/>
      <c r="U13" s="101"/>
      <c r="V13" s="101"/>
      <c r="W13" s="105" t="s">
        <v>336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130</v>
      </c>
      <c r="B14" s="104" t="s">
        <v>272</v>
      </c>
      <c r="C14" s="103" t="s">
        <v>307</v>
      </c>
      <c r="D14" s="101">
        <f t="shared" si="1"/>
        <v>31187</v>
      </c>
      <c r="E14" s="101">
        <f t="shared" si="2"/>
        <v>18116</v>
      </c>
      <c r="F14" s="102">
        <f t="shared" si="3"/>
        <v>58.08830602494629</v>
      </c>
      <c r="G14" s="101">
        <v>18116</v>
      </c>
      <c r="H14" s="101">
        <v>0</v>
      </c>
      <c r="I14" s="101">
        <f t="shared" si="4"/>
        <v>13071</v>
      </c>
      <c r="J14" s="102">
        <f t="shared" si="5"/>
        <v>41.91169397505371</v>
      </c>
      <c r="K14" s="101">
        <v>8328</v>
      </c>
      <c r="L14" s="102">
        <f t="shared" si="6"/>
        <v>26.703434123192356</v>
      </c>
      <c r="M14" s="101">
        <v>0</v>
      </c>
      <c r="N14" s="102">
        <f t="shared" si="7"/>
        <v>0</v>
      </c>
      <c r="O14" s="101">
        <v>4743</v>
      </c>
      <c r="P14" s="101">
        <v>4743</v>
      </c>
      <c r="Q14" s="102">
        <f t="shared" si="8"/>
        <v>15.208259851861353</v>
      </c>
      <c r="R14" s="101">
        <v>108</v>
      </c>
      <c r="S14" s="101" t="s">
        <v>336</v>
      </c>
      <c r="T14" s="101"/>
      <c r="U14" s="101"/>
      <c r="V14" s="101"/>
      <c r="W14" s="105" t="s">
        <v>336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130</v>
      </c>
      <c r="B15" s="104" t="s">
        <v>273</v>
      </c>
      <c r="C15" s="103" t="s">
        <v>308</v>
      </c>
      <c r="D15" s="101">
        <f t="shared" si="1"/>
        <v>122834</v>
      </c>
      <c r="E15" s="101">
        <f t="shared" si="2"/>
        <v>74163</v>
      </c>
      <c r="F15" s="102">
        <f t="shared" si="3"/>
        <v>60.37660582574858</v>
      </c>
      <c r="G15" s="101">
        <v>74163</v>
      </c>
      <c r="H15" s="101">
        <v>0</v>
      </c>
      <c r="I15" s="101">
        <f t="shared" si="4"/>
        <v>48671</v>
      </c>
      <c r="J15" s="102">
        <f t="shared" si="5"/>
        <v>39.62339417425143</v>
      </c>
      <c r="K15" s="101">
        <v>25765</v>
      </c>
      <c r="L15" s="102">
        <f t="shared" si="6"/>
        <v>20.97546281974046</v>
      </c>
      <c r="M15" s="101">
        <v>402</v>
      </c>
      <c r="N15" s="102">
        <f t="shared" si="7"/>
        <v>0.32727095103961445</v>
      </c>
      <c r="O15" s="101">
        <v>22504</v>
      </c>
      <c r="P15" s="101">
        <v>22504</v>
      </c>
      <c r="Q15" s="102">
        <f t="shared" si="8"/>
        <v>18.32066040347135</v>
      </c>
      <c r="R15" s="101">
        <v>1035</v>
      </c>
      <c r="S15" s="101" t="s">
        <v>336</v>
      </c>
      <c r="T15" s="101"/>
      <c r="U15" s="101"/>
      <c r="V15" s="101"/>
      <c r="W15" s="105" t="s">
        <v>336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130</v>
      </c>
      <c r="B16" s="104" t="s">
        <v>274</v>
      </c>
      <c r="C16" s="103" t="s">
        <v>309</v>
      </c>
      <c r="D16" s="101">
        <f t="shared" si="1"/>
        <v>24650</v>
      </c>
      <c r="E16" s="101">
        <f t="shared" si="2"/>
        <v>12925</v>
      </c>
      <c r="F16" s="102">
        <f t="shared" si="3"/>
        <v>52.43407707910751</v>
      </c>
      <c r="G16" s="101">
        <v>12757</v>
      </c>
      <c r="H16" s="101">
        <v>168</v>
      </c>
      <c r="I16" s="101">
        <f t="shared" si="4"/>
        <v>11725</v>
      </c>
      <c r="J16" s="102">
        <f t="shared" si="5"/>
        <v>47.5659229208925</v>
      </c>
      <c r="K16" s="101">
        <v>5113</v>
      </c>
      <c r="L16" s="102">
        <f t="shared" si="6"/>
        <v>20.742393509127787</v>
      </c>
      <c r="M16" s="101">
        <v>0</v>
      </c>
      <c r="N16" s="102">
        <f t="shared" si="7"/>
        <v>0</v>
      </c>
      <c r="O16" s="101">
        <v>6612</v>
      </c>
      <c r="P16" s="101">
        <v>3620</v>
      </c>
      <c r="Q16" s="102">
        <f t="shared" si="8"/>
        <v>26.823529411764707</v>
      </c>
      <c r="R16" s="101">
        <v>111</v>
      </c>
      <c r="S16" s="101" t="s">
        <v>336</v>
      </c>
      <c r="T16" s="101"/>
      <c r="U16" s="101"/>
      <c r="V16" s="101"/>
      <c r="W16" s="105" t="s">
        <v>336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130</v>
      </c>
      <c r="B17" s="104" t="s">
        <v>275</v>
      </c>
      <c r="C17" s="103" t="s">
        <v>310</v>
      </c>
      <c r="D17" s="101">
        <f t="shared" si="1"/>
        <v>41532</v>
      </c>
      <c r="E17" s="101">
        <f t="shared" si="2"/>
        <v>15127</v>
      </c>
      <c r="F17" s="102">
        <f t="shared" si="3"/>
        <v>36.42251757680825</v>
      </c>
      <c r="G17" s="101">
        <v>15127</v>
      </c>
      <c r="H17" s="101">
        <v>0</v>
      </c>
      <c r="I17" s="101">
        <f t="shared" si="4"/>
        <v>26405</v>
      </c>
      <c r="J17" s="102">
        <f t="shared" si="5"/>
        <v>63.57748242319175</v>
      </c>
      <c r="K17" s="101">
        <v>18540</v>
      </c>
      <c r="L17" s="102">
        <f t="shared" si="6"/>
        <v>44.64027737648079</v>
      </c>
      <c r="M17" s="101">
        <v>0</v>
      </c>
      <c r="N17" s="102">
        <f t="shared" si="7"/>
        <v>0</v>
      </c>
      <c r="O17" s="101">
        <v>7865</v>
      </c>
      <c r="P17" s="101">
        <v>4130</v>
      </c>
      <c r="Q17" s="102">
        <f t="shared" si="8"/>
        <v>18.93720504671097</v>
      </c>
      <c r="R17" s="101">
        <v>137</v>
      </c>
      <c r="S17" s="101" t="s">
        <v>336</v>
      </c>
      <c r="T17" s="101"/>
      <c r="U17" s="101"/>
      <c r="V17" s="101"/>
      <c r="W17" s="105" t="s">
        <v>336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130</v>
      </c>
      <c r="B18" s="104" t="s">
        <v>276</v>
      </c>
      <c r="C18" s="103" t="s">
        <v>311</v>
      </c>
      <c r="D18" s="101">
        <f t="shared" si="1"/>
        <v>31344</v>
      </c>
      <c r="E18" s="101">
        <f t="shared" si="2"/>
        <v>15468</v>
      </c>
      <c r="F18" s="102">
        <f t="shared" si="3"/>
        <v>49.34915773353752</v>
      </c>
      <c r="G18" s="101">
        <v>15468</v>
      </c>
      <c r="H18" s="101">
        <v>0</v>
      </c>
      <c r="I18" s="101">
        <f t="shared" si="4"/>
        <v>15876</v>
      </c>
      <c r="J18" s="102">
        <f t="shared" si="5"/>
        <v>50.65084226646248</v>
      </c>
      <c r="K18" s="101">
        <v>9726</v>
      </c>
      <c r="L18" s="102">
        <f t="shared" si="6"/>
        <v>31.029862174578867</v>
      </c>
      <c r="M18" s="101">
        <v>188</v>
      </c>
      <c r="N18" s="102">
        <f t="shared" si="7"/>
        <v>0.5997958141909138</v>
      </c>
      <c r="O18" s="101">
        <v>5962</v>
      </c>
      <c r="P18" s="101">
        <v>4854</v>
      </c>
      <c r="Q18" s="102">
        <f t="shared" si="8"/>
        <v>19.0211842776927</v>
      </c>
      <c r="R18" s="101">
        <v>161</v>
      </c>
      <c r="S18" s="101" t="s">
        <v>336</v>
      </c>
      <c r="T18" s="101"/>
      <c r="U18" s="101"/>
      <c r="V18" s="101"/>
      <c r="W18" s="105" t="s">
        <v>336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130</v>
      </c>
      <c r="B19" s="104" t="s">
        <v>277</v>
      </c>
      <c r="C19" s="103" t="s">
        <v>312</v>
      </c>
      <c r="D19" s="101">
        <f t="shared" si="1"/>
        <v>30512</v>
      </c>
      <c r="E19" s="101">
        <f t="shared" si="2"/>
        <v>14788</v>
      </c>
      <c r="F19" s="102">
        <f t="shared" si="3"/>
        <v>48.46617724174095</v>
      </c>
      <c r="G19" s="101">
        <v>14232</v>
      </c>
      <c r="H19" s="101">
        <v>556</v>
      </c>
      <c r="I19" s="101">
        <f t="shared" si="4"/>
        <v>15724</v>
      </c>
      <c r="J19" s="102">
        <f t="shared" si="5"/>
        <v>51.53382275825904</v>
      </c>
      <c r="K19" s="101">
        <v>4540</v>
      </c>
      <c r="L19" s="102">
        <f t="shared" si="6"/>
        <v>14.879391714735185</v>
      </c>
      <c r="M19" s="101">
        <v>0</v>
      </c>
      <c r="N19" s="102">
        <f t="shared" si="7"/>
        <v>0</v>
      </c>
      <c r="O19" s="101">
        <v>11184</v>
      </c>
      <c r="P19" s="101">
        <v>10514</v>
      </c>
      <c r="Q19" s="102">
        <f t="shared" si="8"/>
        <v>36.65443104352386</v>
      </c>
      <c r="R19" s="101">
        <v>153</v>
      </c>
      <c r="S19" s="101" t="s">
        <v>336</v>
      </c>
      <c r="T19" s="101"/>
      <c r="U19" s="101"/>
      <c r="V19" s="101"/>
      <c r="W19" s="105" t="s">
        <v>336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130</v>
      </c>
      <c r="B20" s="104" t="s">
        <v>278</v>
      </c>
      <c r="C20" s="103" t="s">
        <v>313</v>
      </c>
      <c r="D20" s="101">
        <f t="shared" si="1"/>
        <v>128814</v>
      </c>
      <c r="E20" s="101">
        <f t="shared" si="2"/>
        <v>58346</v>
      </c>
      <c r="F20" s="102">
        <f t="shared" si="3"/>
        <v>45.294766096852825</v>
      </c>
      <c r="G20" s="101">
        <v>58346</v>
      </c>
      <c r="H20" s="101">
        <v>0</v>
      </c>
      <c r="I20" s="101">
        <f t="shared" si="4"/>
        <v>70468</v>
      </c>
      <c r="J20" s="102">
        <f t="shared" si="5"/>
        <v>54.705233903147175</v>
      </c>
      <c r="K20" s="101">
        <v>37397</v>
      </c>
      <c r="L20" s="102">
        <f t="shared" si="6"/>
        <v>29.031782259692267</v>
      </c>
      <c r="M20" s="101">
        <v>1115</v>
      </c>
      <c r="N20" s="102">
        <f t="shared" si="7"/>
        <v>0.8655891440371387</v>
      </c>
      <c r="O20" s="101">
        <v>31956</v>
      </c>
      <c r="P20" s="101">
        <v>16053</v>
      </c>
      <c r="Q20" s="102">
        <f t="shared" si="8"/>
        <v>24.807862499417766</v>
      </c>
      <c r="R20" s="101">
        <v>566</v>
      </c>
      <c r="S20" s="101" t="s">
        <v>336</v>
      </c>
      <c r="T20" s="101"/>
      <c r="U20" s="101"/>
      <c r="V20" s="101"/>
      <c r="W20" s="105" t="s">
        <v>336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130</v>
      </c>
      <c r="B21" s="104" t="s">
        <v>279</v>
      </c>
      <c r="C21" s="103" t="s">
        <v>314</v>
      </c>
      <c r="D21" s="101">
        <f t="shared" si="1"/>
        <v>18842</v>
      </c>
      <c r="E21" s="101">
        <f t="shared" si="2"/>
        <v>7627</v>
      </c>
      <c r="F21" s="102">
        <f t="shared" si="3"/>
        <v>40.478717758199764</v>
      </c>
      <c r="G21" s="101">
        <v>7627</v>
      </c>
      <c r="H21" s="101">
        <v>0</v>
      </c>
      <c r="I21" s="101">
        <f t="shared" si="4"/>
        <v>11215</v>
      </c>
      <c r="J21" s="102">
        <f t="shared" si="5"/>
        <v>59.521282241800236</v>
      </c>
      <c r="K21" s="101">
        <v>8214</v>
      </c>
      <c r="L21" s="102">
        <f t="shared" si="6"/>
        <v>43.5940982910519</v>
      </c>
      <c r="M21" s="101">
        <v>0</v>
      </c>
      <c r="N21" s="102">
        <f t="shared" si="7"/>
        <v>0</v>
      </c>
      <c r="O21" s="101">
        <v>3001</v>
      </c>
      <c r="P21" s="101">
        <v>2628</v>
      </c>
      <c r="Q21" s="102">
        <f t="shared" si="8"/>
        <v>15.927183950748327</v>
      </c>
      <c r="R21" s="101">
        <v>57</v>
      </c>
      <c r="S21" s="101" t="s">
        <v>336</v>
      </c>
      <c r="T21" s="101"/>
      <c r="U21" s="101"/>
      <c r="V21" s="101"/>
      <c r="W21" s="105" t="s">
        <v>336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130</v>
      </c>
      <c r="B22" s="104" t="s">
        <v>280</v>
      </c>
      <c r="C22" s="103" t="s">
        <v>315</v>
      </c>
      <c r="D22" s="101">
        <f t="shared" si="1"/>
        <v>7870</v>
      </c>
      <c r="E22" s="101">
        <f t="shared" si="2"/>
        <v>4187</v>
      </c>
      <c r="F22" s="102">
        <f t="shared" si="3"/>
        <v>53.202033036848796</v>
      </c>
      <c r="G22" s="101">
        <v>4080</v>
      </c>
      <c r="H22" s="101">
        <v>107</v>
      </c>
      <c r="I22" s="101">
        <f t="shared" si="4"/>
        <v>3683</v>
      </c>
      <c r="J22" s="102">
        <f t="shared" si="5"/>
        <v>46.797966963151204</v>
      </c>
      <c r="K22" s="101">
        <v>0</v>
      </c>
      <c r="L22" s="102">
        <f t="shared" si="6"/>
        <v>0</v>
      </c>
      <c r="M22" s="101">
        <v>0</v>
      </c>
      <c r="N22" s="102">
        <f t="shared" si="7"/>
        <v>0</v>
      </c>
      <c r="O22" s="101">
        <v>3683</v>
      </c>
      <c r="P22" s="101">
        <v>3683</v>
      </c>
      <c r="Q22" s="102">
        <f t="shared" si="8"/>
        <v>46.797966963151204</v>
      </c>
      <c r="R22" s="101">
        <v>12</v>
      </c>
      <c r="S22" s="101" t="s">
        <v>336</v>
      </c>
      <c r="T22" s="101"/>
      <c r="U22" s="101"/>
      <c r="V22" s="101"/>
      <c r="W22" s="105" t="s">
        <v>336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130</v>
      </c>
      <c r="B23" s="104" t="s">
        <v>281</v>
      </c>
      <c r="C23" s="103" t="s">
        <v>316</v>
      </c>
      <c r="D23" s="101">
        <f t="shared" si="1"/>
        <v>16167</v>
      </c>
      <c r="E23" s="101">
        <f t="shared" si="2"/>
        <v>11006</v>
      </c>
      <c r="F23" s="102">
        <f t="shared" si="3"/>
        <v>68.07694686707491</v>
      </c>
      <c r="G23" s="101">
        <v>10976</v>
      </c>
      <c r="H23" s="101">
        <v>30</v>
      </c>
      <c r="I23" s="101">
        <f t="shared" si="4"/>
        <v>5161</v>
      </c>
      <c r="J23" s="102">
        <f t="shared" si="5"/>
        <v>31.923053132925094</v>
      </c>
      <c r="K23" s="101">
        <v>2353</v>
      </c>
      <c r="L23" s="102">
        <f t="shared" si="6"/>
        <v>14.554339085792044</v>
      </c>
      <c r="M23" s="101">
        <v>0</v>
      </c>
      <c r="N23" s="102">
        <f t="shared" si="7"/>
        <v>0</v>
      </c>
      <c r="O23" s="101">
        <v>2808</v>
      </c>
      <c r="P23" s="101">
        <v>2562</v>
      </c>
      <c r="Q23" s="102">
        <f t="shared" si="8"/>
        <v>17.36871404713305</v>
      </c>
      <c r="R23" s="101">
        <v>137</v>
      </c>
      <c r="S23" s="101" t="s">
        <v>336</v>
      </c>
      <c r="T23" s="101"/>
      <c r="U23" s="101"/>
      <c r="V23" s="101"/>
      <c r="W23" s="105" t="s">
        <v>336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130</v>
      </c>
      <c r="B24" s="104" t="s">
        <v>282</v>
      </c>
      <c r="C24" s="103" t="s">
        <v>317</v>
      </c>
      <c r="D24" s="101">
        <f t="shared" si="1"/>
        <v>53097</v>
      </c>
      <c r="E24" s="101">
        <f t="shared" si="2"/>
        <v>16556</v>
      </c>
      <c r="F24" s="102">
        <f t="shared" si="3"/>
        <v>31.18066934101738</v>
      </c>
      <c r="G24" s="101">
        <v>16556</v>
      </c>
      <c r="H24" s="101">
        <v>0</v>
      </c>
      <c r="I24" s="101">
        <f t="shared" si="4"/>
        <v>36541</v>
      </c>
      <c r="J24" s="102">
        <f t="shared" si="5"/>
        <v>68.81933065898261</v>
      </c>
      <c r="K24" s="101">
        <v>25757</v>
      </c>
      <c r="L24" s="102">
        <f t="shared" si="6"/>
        <v>48.50933197732452</v>
      </c>
      <c r="M24" s="101">
        <v>0</v>
      </c>
      <c r="N24" s="102">
        <f t="shared" si="7"/>
        <v>0</v>
      </c>
      <c r="O24" s="101">
        <v>10784</v>
      </c>
      <c r="P24" s="101">
        <v>10458</v>
      </c>
      <c r="Q24" s="102">
        <f t="shared" si="8"/>
        <v>20.309998681658097</v>
      </c>
      <c r="R24" s="101">
        <v>136</v>
      </c>
      <c r="S24" s="101" t="s">
        <v>336</v>
      </c>
      <c r="T24" s="101"/>
      <c r="U24" s="101"/>
      <c r="V24" s="101"/>
      <c r="W24" s="105" t="s">
        <v>336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130</v>
      </c>
      <c r="B25" s="104" t="s">
        <v>283</v>
      </c>
      <c r="C25" s="103" t="s">
        <v>318</v>
      </c>
      <c r="D25" s="101">
        <f t="shared" si="1"/>
        <v>34340</v>
      </c>
      <c r="E25" s="101">
        <f t="shared" si="2"/>
        <v>5419</v>
      </c>
      <c r="F25" s="102">
        <f t="shared" si="3"/>
        <v>15.780430984274899</v>
      </c>
      <c r="G25" s="101">
        <v>5419</v>
      </c>
      <c r="H25" s="101">
        <v>0</v>
      </c>
      <c r="I25" s="101">
        <f t="shared" si="4"/>
        <v>28921</v>
      </c>
      <c r="J25" s="102">
        <f t="shared" si="5"/>
        <v>84.2195690157251</v>
      </c>
      <c r="K25" s="101">
        <v>18051</v>
      </c>
      <c r="L25" s="102">
        <f t="shared" si="6"/>
        <v>52.565521258008154</v>
      </c>
      <c r="M25" s="101">
        <v>0</v>
      </c>
      <c r="N25" s="102">
        <f t="shared" si="7"/>
        <v>0</v>
      </c>
      <c r="O25" s="101">
        <v>10870</v>
      </c>
      <c r="P25" s="101">
        <v>10870</v>
      </c>
      <c r="Q25" s="102">
        <f t="shared" si="8"/>
        <v>31.654047757716945</v>
      </c>
      <c r="R25" s="101">
        <v>131</v>
      </c>
      <c r="S25" s="101" t="s">
        <v>336</v>
      </c>
      <c r="T25" s="101"/>
      <c r="U25" s="101"/>
      <c r="V25" s="101"/>
      <c r="W25" s="105" t="s">
        <v>336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130</v>
      </c>
      <c r="B26" s="104" t="s">
        <v>284</v>
      </c>
      <c r="C26" s="103" t="s">
        <v>319</v>
      </c>
      <c r="D26" s="101">
        <f t="shared" si="1"/>
        <v>27132</v>
      </c>
      <c r="E26" s="101">
        <f t="shared" si="2"/>
        <v>3932</v>
      </c>
      <c r="F26" s="102">
        <f t="shared" si="3"/>
        <v>14.492112634527496</v>
      </c>
      <c r="G26" s="101">
        <v>3932</v>
      </c>
      <c r="H26" s="101">
        <v>0</v>
      </c>
      <c r="I26" s="101">
        <f t="shared" si="4"/>
        <v>23200</v>
      </c>
      <c r="J26" s="102">
        <f t="shared" si="5"/>
        <v>85.5078873654725</v>
      </c>
      <c r="K26" s="101">
        <v>17037</v>
      </c>
      <c r="L26" s="102">
        <f t="shared" si="6"/>
        <v>62.79301194161875</v>
      </c>
      <c r="M26" s="101">
        <v>0</v>
      </c>
      <c r="N26" s="102">
        <f t="shared" si="7"/>
        <v>0</v>
      </c>
      <c r="O26" s="101">
        <v>6163</v>
      </c>
      <c r="P26" s="101">
        <v>1280</v>
      </c>
      <c r="Q26" s="102">
        <f t="shared" si="8"/>
        <v>22.714875423853755</v>
      </c>
      <c r="R26" s="101">
        <v>81</v>
      </c>
      <c r="S26" s="101" t="s">
        <v>336</v>
      </c>
      <c r="T26" s="101"/>
      <c r="U26" s="101"/>
      <c r="V26" s="101"/>
      <c r="W26" s="105" t="s">
        <v>336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130</v>
      </c>
      <c r="B27" s="104" t="s">
        <v>285</v>
      </c>
      <c r="C27" s="103" t="s">
        <v>320</v>
      </c>
      <c r="D27" s="101">
        <f t="shared" si="1"/>
        <v>7204</v>
      </c>
      <c r="E27" s="101">
        <f t="shared" si="2"/>
        <v>2516</v>
      </c>
      <c r="F27" s="102">
        <f t="shared" si="3"/>
        <v>34.92504164353137</v>
      </c>
      <c r="G27" s="101">
        <v>2496</v>
      </c>
      <c r="H27" s="101">
        <v>20</v>
      </c>
      <c r="I27" s="101">
        <f t="shared" si="4"/>
        <v>4688</v>
      </c>
      <c r="J27" s="102">
        <f t="shared" si="5"/>
        <v>65.07495835646863</v>
      </c>
      <c r="K27" s="101">
        <v>3440</v>
      </c>
      <c r="L27" s="102">
        <f t="shared" si="6"/>
        <v>47.751249305941144</v>
      </c>
      <c r="M27" s="101">
        <v>0</v>
      </c>
      <c r="N27" s="102">
        <f t="shared" si="7"/>
        <v>0</v>
      </c>
      <c r="O27" s="101">
        <v>1248</v>
      </c>
      <c r="P27" s="101">
        <v>1248</v>
      </c>
      <c r="Q27" s="102">
        <f t="shared" si="8"/>
        <v>17.323709050527487</v>
      </c>
      <c r="R27" s="101">
        <v>17</v>
      </c>
      <c r="S27" s="101" t="s">
        <v>336</v>
      </c>
      <c r="T27" s="101"/>
      <c r="U27" s="101"/>
      <c r="V27" s="101"/>
      <c r="W27" s="105" t="s">
        <v>336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130</v>
      </c>
      <c r="B28" s="104" t="s">
        <v>286</v>
      </c>
      <c r="C28" s="103" t="s">
        <v>321</v>
      </c>
      <c r="D28" s="101">
        <f t="shared" si="1"/>
        <v>16484</v>
      </c>
      <c r="E28" s="101">
        <f t="shared" si="2"/>
        <v>1536</v>
      </c>
      <c r="F28" s="102">
        <f t="shared" si="3"/>
        <v>9.318126668284398</v>
      </c>
      <c r="G28" s="101">
        <v>1536</v>
      </c>
      <c r="H28" s="101">
        <v>0</v>
      </c>
      <c r="I28" s="101">
        <f t="shared" si="4"/>
        <v>14948</v>
      </c>
      <c r="J28" s="102">
        <f t="shared" si="5"/>
        <v>90.68187333171561</v>
      </c>
      <c r="K28" s="101">
        <v>7567</v>
      </c>
      <c r="L28" s="102">
        <f t="shared" si="6"/>
        <v>45.90512011647658</v>
      </c>
      <c r="M28" s="101">
        <v>0</v>
      </c>
      <c r="N28" s="102">
        <f t="shared" si="7"/>
        <v>0</v>
      </c>
      <c r="O28" s="101">
        <v>7381</v>
      </c>
      <c r="P28" s="101">
        <v>7381</v>
      </c>
      <c r="Q28" s="102">
        <f t="shared" si="8"/>
        <v>44.77675321523902</v>
      </c>
      <c r="R28" s="101">
        <v>106</v>
      </c>
      <c r="S28" s="101" t="s">
        <v>336</v>
      </c>
      <c r="T28" s="101"/>
      <c r="U28" s="101"/>
      <c r="V28" s="101"/>
      <c r="W28" s="105" t="s">
        <v>336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130</v>
      </c>
      <c r="B29" s="104" t="s">
        <v>287</v>
      </c>
      <c r="C29" s="103" t="s">
        <v>322</v>
      </c>
      <c r="D29" s="101">
        <f t="shared" si="1"/>
        <v>8708</v>
      </c>
      <c r="E29" s="101">
        <f t="shared" si="2"/>
        <v>4456</v>
      </c>
      <c r="F29" s="102">
        <f t="shared" si="3"/>
        <v>51.17133670188333</v>
      </c>
      <c r="G29" s="101">
        <v>4440</v>
      </c>
      <c r="H29" s="101">
        <v>16</v>
      </c>
      <c r="I29" s="101">
        <f t="shared" si="4"/>
        <v>4252</v>
      </c>
      <c r="J29" s="102">
        <f t="shared" si="5"/>
        <v>48.82866329811667</v>
      </c>
      <c r="K29" s="101">
        <v>2123</v>
      </c>
      <c r="L29" s="102">
        <f t="shared" si="6"/>
        <v>24.37988056959118</v>
      </c>
      <c r="M29" s="101">
        <v>0</v>
      </c>
      <c r="N29" s="102">
        <f t="shared" si="7"/>
        <v>0</v>
      </c>
      <c r="O29" s="101">
        <v>2129</v>
      </c>
      <c r="P29" s="101">
        <v>2055</v>
      </c>
      <c r="Q29" s="102">
        <f t="shared" si="8"/>
        <v>24.448782728525494</v>
      </c>
      <c r="R29" s="101">
        <v>14</v>
      </c>
      <c r="S29" s="101" t="s">
        <v>336</v>
      </c>
      <c r="T29" s="101"/>
      <c r="U29" s="101"/>
      <c r="V29" s="101"/>
      <c r="W29" s="105" t="s">
        <v>336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130</v>
      </c>
      <c r="B30" s="104" t="s">
        <v>288</v>
      </c>
      <c r="C30" s="103" t="s">
        <v>323</v>
      </c>
      <c r="D30" s="101">
        <f t="shared" si="1"/>
        <v>9562</v>
      </c>
      <c r="E30" s="101">
        <f t="shared" si="2"/>
        <v>6780</v>
      </c>
      <c r="F30" s="102">
        <f t="shared" si="3"/>
        <v>70.90566827023636</v>
      </c>
      <c r="G30" s="101">
        <v>6780</v>
      </c>
      <c r="H30" s="101">
        <v>0</v>
      </c>
      <c r="I30" s="101">
        <f t="shared" si="4"/>
        <v>2782</v>
      </c>
      <c r="J30" s="102">
        <f t="shared" si="5"/>
        <v>29.094331729763645</v>
      </c>
      <c r="K30" s="101">
        <v>0</v>
      </c>
      <c r="L30" s="102">
        <f t="shared" si="6"/>
        <v>0</v>
      </c>
      <c r="M30" s="101">
        <v>0</v>
      </c>
      <c r="N30" s="102">
        <f t="shared" si="7"/>
        <v>0</v>
      </c>
      <c r="O30" s="101">
        <v>2782</v>
      </c>
      <c r="P30" s="101">
        <v>2264</v>
      </c>
      <c r="Q30" s="102">
        <f t="shared" si="8"/>
        <v>29.094331729763645</v>
      </c>
      <c r="R30" s="101">
        <v>78</v>
      </c>
      <c r="S30" s="101" t="s">
        <v>336</v>
      </c>
      <c r="T30" s="101"/>
      <c r="U30" s="101"/>
      <c r="V30" s="101"/>
      <c r="W30" s="105" t="s">
        <v>336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130</v>
      </c>
      <c r="B31" s="104" t="s">
        <v>289</v>
      </c>
      <c r="C31" s="103" t="s">
        <v>324</v>
      </c>
      <c r="D31" s="101">
        <f t="shared" si="1"/>
        <v>6538</v>
      </c>
      <c r="E31" s="101">
        <f t="shared" si="2"/>
        <v>3844</v>
      </c>
      <c r="F31" s="102">
        <f t="shared" si="3"/>
        <v>58.794738452126026</v>
      </c>
      <c r="G31" s="101">
        <v>3744</v>
      </c>
      <c r="H31" s="101">
        <v>100</v>
      </c>
      <c r="I31" s="101">
        <f t="shared" si="4"/>
        <v>2694</v>
      </c>
      <c r="J31" s="102">
        <f t="shared" si="5"/>
        <v>41.20526154787397</v>
      </c>
      <c r="K31" s="101">
        <v>1536</v>
      </c>
      <c r="L31" s="102">
        <f t="shared" si="6"/>
        <v>23.49342306515754</v>
      </c>
      <c r="M31" s="101">
        <v>0</v>
      </c>
      <c r="N31" s="102">
        <f t="shared" si="7"/>
        <v>0</v>
      </c>
      <c r="O31" s="101">
        <v>1158</v>
      </c>
      <c r="P31" s="101">
        <v>987</v>
      </c>
      <c r="Q31" s="102">
        <f t="shared" si="8"/>
        <v>17.711838482716427</v>
      </c>
      <c r="R31" s="101">
        <v>30</v>
      </c>
      <c r="S31" s="101" t="s">
        <v>336</v>
      </c>
      <c r="T31" s="101"/>
      <c r="U31" s="101"/>
      <c r="V31" s="101"/>
      <c r="W31" s="105" t="s">
        <v>336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130</v>
      </c>
      <c r="B32" s="104" t="s">
        <v>290</v>
      </c>
      <c r="C32" s="103" t="s">
        <v>325</v>
      </c>
      <c r="D32" s="101">
        <f t="shared" si="1"/>
        <v>16480</v>
      </c>
      <c r="E32" s="101">
        <f t="shared" si="2"/>
        <v>9781</v>
      </c>
      <c r="F32" s="102">
        <f t="shared" si="3"/>
        <v>59.3507281553398</v>
      </c>
      <c r="G32" s="101">
        <v>9781</v>
      </c>
      <c r="H32" s="101">
        <v>0</v>
      </c>
      <c r="I32" s="101">
        <f t="shared" si="4"/>
        <v>6699</v>
      </c>
      <c r="J32" s="102">
        <f t="shared" si="5"/>
        <v>40.6492718446602</v>
      </c>
      <c r="K32" s="101">
        <v>4783</v>
      </c>
      <c r="L32" s="102">
        <f t="shared" si="6"/>
        <v>29.023058252427187</v>
      </c>
      <c r="M32" s="101">
        <v>0</v>
      </c>
      <c r="N32" s="102">
        <f t="shared" si="7"/>
        <v>0</v>
      </c>
      <c r="O32" s="101">
        <v>1916</v>
      </c>
      <c r="P32" s="101">
        <v>1777</v>
      </c>
      <c r="Q32" s="102">
        <f t="shared" si="8"/>
        <v>11.626213592233011</v>
      </c>
      <c r="R32" s="101">
        <v>63</v>
      </c>
      <c r="S32" s="101" t="s">
        <v>336</v>
      </c>
      <c r="T32" s="101"/>
      <c r="U32" s="101"/>
      <c r="V32" s="101"/>
      <c r="W32" s="105" t="s">
        <v>336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130</v>
      </c>
      <c r="B33" s="104" t="s">
        <v>291</v>
      </c>
      <c r="C33" s="103" t="s">
        <v>326</v>
      </c>
      <c r="D33" s="101">
        <f t="shared" si="1"/>
        <v>19848</v>
      </c>
      <c r="E33" s="101">
        <f t="shared" si="2"/>
        <v>14134</v>
      </c>
      <c r="F33" s="102">
        <f t="shared" si="3"/>
        <v>71.21120515921</v>
      </c>
      <c r="G33" s="101">
        <v>14134</v>
      </c>
      <c r="H33" s="101">
        <v>0</v>
      </c>
      <c r="I33" s="101">
        <f t="shared" si="4"/>
        <v>5714</v>
      </c>
      <c r="J33" s="102">
        <f t="shared" si="5"/>
        <v>28.788794840790004</v>
      </c>
      <c r="K33" s="101">
        <v>1853</v>
      </c>
      <c r="L33" s="102">
        <f t="shared" si="6"/>
        <v>9.335953244659411</v>
      </c>
      <c r="M33" s="101">
        <v>0</v>
      </c>
      <c r="N33" s="102">
        <f t="shared" si="7"/>
        <v>0</v>
      </c>
      <c r="O33" s="101">
        <v>3861</v>
      </c>
      <c r="P33" s="101">
        <v>1979</v>
      </c>
      <c r="Q33" s="102">
        <f t="shared" si="8"/>
        <v>19.452841596130593</v>
      </c>
      <c r="R33" s="101">
        <v>72</v>
      </c>
      <c r="S33" s="101" t="s">
        <v>336</v>
      </c>
      <c r="T33" s="101"/>
      <c r="U33" s="101"/>
      <c r="V33" s="101"/>
      <c r="W33" s="105" t="s">
        <v>336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130</v>
      </c>
      <c r="B34" s="104" t="s">
        <v>292</v>
      </c>
      <c r="C34" s="103" t="s">
        <v>327</v>
      </c>
      <c r="D34" s="101">
        <f t="shared" si="1"/>
        <v>11647</v>
      </c>
      <c r="E34" s="101">
        <f t="shared" si="2"/>
        <v>9053</v>
      </c>
      <c r="F34" s="102">
        <f t="shared" si="3"/>
        <v>77.72817034429467</v>
      </c>
      <c r="G34" s="101">
        <v>9053</v>
      </c>
      <c r="H34" s="101">
        <v>0</v>
      </c>
      <c r="I34" s="101">
        <f t="shared" si="4"/>
        <v>2594</v>
      </c>
      <c r="J34" s="102">
        <f t="shared" si="5"/>
        <v>22.271829655705332</v>
      </c>
      <c r="K34" s="101">
        <v>1410</v>
      </c>
      <c r="L34" s="102">
        <f t="shared" si="6"/>
        <v>12.106121748089636</v>
      </c>
      <c r="M34" s="101">
        <v>0</v>
      </c>
      <c r="N34" s="102">
        <f t="shared" si="7"/>
        <v>0</v>
      </c>
      <c r="O34" s="101">
        <v>1184</v>
      </c>
      <c r="P34" s="101">
        <v>1184</v>
      </c>
      <c r="Q34" s="102">
        <f t="shared" si="8"/>
        <v>10.165707907615696</v>
      </c>
      <c r="R34" s="101">
        <v>21</v>
      </c>
      <c r="S34" s="101" t="s">
        <v>336</v>
      </c>
      <c r="T34" s="101"/>
      <c r="U34" s="101"/>
      <c r="V34" s="101"/>
      <c r="W34" s="105" t="s">
        <v>336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130</v>
      </c>
      <c r="B35" s="104" t="s">
        <v>293</v>
      </c>
      <c r="C35" s="103" t="s">
        <v>328</v>
      </c>
      <c r="D35" s="101">
        <f t="shared" si="1"/>
        <v>4131</v>
      </c>
      <c r="E35" s="101">
        <f t="shared" si="2"/>
        <v>2746</v>
      </c>
      <c r="F35" s="102">
        <f t="shared" si="3"/>
        <v>66.47300895666909</v>
      </c>
      <c r="G35" s="101">
        <v>2746</v>
      </c>
      <c r="H35" s="101">
        <v>0</v>
      </c>
      <c r="I35" s="101">
        <f t="shared" si="4"/>
        <v>1385</v>
      </c>
      <c r="J35" s="102">
        <f t="shared" si="5"/>
        <v>33.52699104333091</v>
      </c>
      <c r="K35" s="101">
        <v>118</v>
      </c>
      <c r="L35" s="102">
        <f t="shared" si="6"/>
        <v>2.8564512224642944</v>
      </c>
      <c r="M35" s="101">
        <v>0</v>
      </c>
      <c r="N35" s="102">
        <f t="shared" si="7"/>
        <v>0</v>
      </c>
      <c r="O35" s="101">
        <v>1267</v>
      </c>
      <c r="P35" s="101">
        <v>649</v>
      </c>
      <c r="Q35" s="102">
        <f t="shared" si="8"/>
        <v>30.670539820866615</v>
      </c>
      <c r="R35" s="101">
        <v>8</v>
      </c>
      <c r="S35" s="101" t="s">
        <v>336</v>
      </c>
      <c r="T35" s="101"/>
      <c r="U35" s="101"/>
      <c r="V35" s="101"/>
      <c r="W35" s="105" t="s">
        <v>336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130</v>
      </c>
      <c r="B36" s="104" t="s">
        <v>294</v>
      </c>
      <c r="C36" s="103" t="s">
        <v>329</v>
      </c>
      <c r="D36" s="101">
        <f t="shared" si="1"/>
        <v>3176</v>
      </c>
      <c r="E36" s="101">
        <f t="shared" si="2"/>
        <v>2343</v>
      </c>
      <c r="F36" s="102">
        <f t="shared" si="3"/>
        <v>73.772040302267</v>
      </c>
      <c r="G36" s="101">
        <v>2245</v>
      </c>
      <c r="H36" s="101">
        <v>98</v>
      </c>
      <c r="I36" s="101">
        <f t="shared" si="4"/>
        <v>833</v>
      </c>
      <c r="J36" s="102">
        <f t="shared" si="5"/>
        <v>26.227959697733</v>
      </c>
      <c r="K36" s="101">
        <v>0</v>
      </c>
      <c r="L36" s="102">
        <f t="shared" si="6"/>
        <v>0</v>
      </c>
      <c r="M36" s="101">
        <v>0</v>
      </c>
      <c r="N36" s="102">
        <f t="shared" si="7"/>
        <v>0</v>
      </c>
      <c r="O36" s="101">
        <v>833</v>
      </c>
      <c r="P36" s="101">
        <v>334</v>
      </c>
      <c r="Q36" s="102">
        <f t="shared" si="8"/>
        <v>26.227959697733</v>
      </c>
      <c r="R36" s="101">
        <v>2</v>
      </c>
      <c r="S36" s="101" t="s">
        <v>336</v>
      </c>
      <c r="T36" s="101"/>
      <c r="U36" s="101"/>
      <c r="V36" s="101"/>
      <c r="W36" s="105" t="s">
        <v>336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130</v>
      </c>
      <c r="B37" s="104" t="s">
        <v>295</v>
      </c>
      <c r="C37" s="103" t="s">
        <v>330</v>
      </c>
      <c r="D37" s="101">
        <f t="shared" si="1"/>
        <v>3294</v>
      </c>
      <c r="E37" s="101">
        <f t="shared" si="2"/>
        <v>2450</v>
      </c>
      <c r="F37" s="102">
        <f t="shared" si="3"/>
        <v>74.37765634486946</v>
      </c>
      <c r="G37" s="101">
        <v>2450</v>
      </c>
      <c r="H37" s="101">
        <v>0</v>
      </c>
      <c r="I37" s="101">
        <f t="shared" si="4"/>
        <v>844</v>
      </c>
      <c r="J37" s="102">
        <f t="shared" si="5"/>
        <v>25.622343655130543</v>
      </c>
      <c r="K37" s="101">
        <v>0</v>
      </c>
      <c r="L37" s="102">
        <f t="shared" si="6"/>
        <v>0</v>
      </c>
      <c r="M37" s="101">
        <v>0</v>
      </c>
      <c r="N37" s="102">
        <f t="shared" si="7"/>
        <v>0</v>
      </c>
      <c r="O37" s="101">
        <v>844</v>
      </c>
      <c r="P37" s="101">
        <v>844</v>
      </c>
      <c r="Q37" s="102">
        <f t="shared" si="8"/>
        <v>25.622343655130543</v>
      </c>
      <c r="R37" s="101">
        <v>13</v>
      </c>
      <c r="S37" s="101" t="s">
        <v>336</v>
      </c>
      <c r="T37" s="101"/>
      <c r="U37" s="101"/>
      <c r="V37" s="101"/>
      <c r="W37" s="105" t="s">
        <v>336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130</v>
      </c>
      <c r="B38" s="104" t="s">
        <v>296</v>
      </c>
      <c r="C38" s="103" t="s">
        <v>331</v>
      </c>
      <c r="D38" s="101">
        <f t="shared" si="1"/>
        <v>11024</v>
      </c>
      <c r="E38" s="101">
        <f t="shared" si="2"/>
        <v>6627</v>
      </c>
      <c r="F38" s="102">
        <f t="shared" si="3"/>
        <v>60.11429608127722</v>
      </c>
      <c r="G38" s="101">
        <v>6426</v>
      </c>
      <c r="H38" s="101">
        <v>201</v>
      </c>
      <c r="I38" s="101">
        <f t="shared" si="4"/>
        <v>4397</v>
      </c>
      <c r="J38" s="102">
        <f t="shared" si="5"/>
        <v>39.88570391872279</v>
      </c>
      <c r="K38" s="101">
        <v>2266</v>
      </c>
      <c r="L38" s="102">
        <f t="shared" si="6"/>
        <v>20.555152394775035</v>
      </c>
      <c r="M38" s="101">
        <v>0</v>
      </c>
      <c r="N38" s="102">
        <f t="shared" si="7"/>
        <v>0</v>
      </c>
      <c r="O38" s="101">
        <v>2131</v>
      </c>
      <c r="P38" s="101">
        <v>2003</v>
      </c>
      <c r="Q38" s="102">
        <f t="shared" si="8"/>
        <v>19.33055152394775</v>
      </c>
      <c r="R38" s="101">
        <v>88</v>
      </c>
      <c r="S38" s="101" t="s">
        <v>336</v>
      </c>
      <c r="T38" s="101"/>
      <c r="U38" s="101"/>
      <c r="V38" s="101"/>
      <c r="W38" s="105" t="s">
        <v>336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130</v>
      </c>
      <c r="B39" s="104" t="s">
        <v>297</v>
      </c>
      <c r="C39" s="103" t="s">
        <v>332</v>
      </c>
      <c r="D39" s="101">
        <f t="shared" si="1"/>
        <v>5008</v>
      </c>
      <c r="E39" s="101">
        <f t="shared" si="2"/>
        <v>2527</v>
      </c>
      <c r="F39" s="102">
        <f t="shared" si="3"/>
        <v>50.45926517571885</v>
      </c>
      <c r="G39" s="101">
        <v>2527</v>
      </c>
      <c r="H39" s="101">
        <v>0</v>
      </c>
      <c r="I39" s="101">
        <f t="shared" si="4"/>
        <v>2481</v>
      </c>
      <c r="J39" s="102">
        <f t="shared" si="5"/>
        <v>49.54073482428115</v>
      </c>
      <c r="K39" s="101">
        <v>1043</v>
      </c>
      <c r="L39" s="102">
        <f t="shared" si="6"/>
        <v>20.826677316293928</v>
      </c>
      <c r="M39" s="101">
        <v>0</v>
      </c>
      <c r="N39" s="102">
        <f t="shared" si="7"/>
        <v>0</v>
      </c>
      <c r="O39" s="101">
        <v>1438</v>
      </c>
      <c r="P39" s="101">
        <v>628</v>
      </c>
      <c r="Q39" s="102">
        <f t="shared" si="8"/>
        <v>28.714057507987224</v>
      </c>
      <c r="R39" s="101">
        <v>21</v>
      </c>
      <c r="S39" s="101" t="s">
        <v>336</v>
      </c>
      <c r="T39" s="101"/>
      <c r="U39" s="101"/>
      <c r="V39" s="101"/>
      <c r="W39" s="105" t="s">
        <v>336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130</v>
      </c>
      <c r="B40" s="104" t="s">
        <v>298</v>
      </c>
      <c r="C40" s="103" t="s">
        <v>333</v>
      </c>
      <c r="D40" s="101">
        <f t="shared" si="1"/>
        <v>6645</v>
      </c>
      <c r="E40" s="101">
        <f t="shared" si="2"/>
        <v>4124</v>
      </c>
      <c r="F40" s="102">
        <f t="shared" si="3"/>
        <v>62.06170052671182</v>
      </c>
      <c r="G40" s="101">
        <v>4124</v>
      </c>
      <c r="H40" s="101">
        <v>0</v>
      </c>
      <c r="I40" s="101">
        <f t="shared" si="4"/>
        <v>2521</v>
      </c>
      <c r="J40" s="102">
        <f t="shared" si="5"/>
        <v>37.93829947328818</v>
      </c>
      <c r="K40" s="101">
        <v>1495</v>
      </c>
      <c r="L40" s="102">
        <f t="shared" si="6"/>
        <v>22.498118886380738</v>
      </c>
      <c r="M40" s="101">
        <v>0</v>
      </c>
      <c r="N40" s="102">
        <f t="shared" si="7"/>
        <v>0</v>
      </c>
      <c r="O40" s="101">
        <v>1026</v>
      </c>
      <c r="P40" s="101">
        <v>1013</v>
      </c>
      <c r="Q40" s="102">
        <f t="shared" si="8"/>
        <v>15.440180586907449</v>
      </c>
      <c r="R40" s="101">
        <v>25</v>
      </c>
      <c r="S40" s="101" t="s">
        <v>336</v>
      </c>
      <c r="T40" s="101"/>
      <c r="U40" s="101"/>
      <c r="V40" s="101"/>
      <c r="W40" s="105" t="s">
        <v>336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130</v>
      </c>
      <c r="B41" s="104" t="s">
        <v>299</v>
      </c>
      <c r="C41" s="103" t="s">
        <v>334</v>
      </c>
      <c r="D41" s="101">
        <f t="shared" si="1"/>
        <v>19997</v>
      </c>
      <c r="E41" s="101">
        <f t="shared" si="2"/>
        <v>14529</v>
      </c>
      <c r="F41" s="102">
        <f t="shared" si="3"/>
        <v>72.6558983847577</v>
      </c>
      <c r="G41" s="101">
        <v>13758</v>
      </c>
      <c r="H41" s="101">
        <v>771</v>
      </c>
      <c r="I41" s="101">
        <f t="shared" si="4"/>
        <v>5468</v>
      </c>
      <c r="J41" s="102">
        <f t="shared" si="5"/>
        <v>27.344101615242288</v>
      </c>
      <c r="K41" s="101">
        <v>1511</v>
      </c>
      <c r="L41" s="102">
        <f t="shared" si="6"/>
        <v>7.556133420013002</v>
      </c>
      <c r="M41" s="101">
        <v>0</v>
      </c>
      <c r="N41" s="102">
        <f t="shared" si="7"/>
        <v>0</v>
      </c>
      <c r="O41" s="101">
        <v>3957</v>
      </c>
      <c r="P41" s="101">
        <v>3260</v>
      </c>
      <c r="Q41" s="102">
        <f t="shared" si="8"/>
        <v>19.787968195229286</v>
      </c>
      <c r="R41" s="101">
        <v>91</v>
      </c>
      <c r="S41" s="101" t="s">
        <v>336</v>
      </c>
      <c r="T41" s="101"/>
      <c r="U41" s="101"/>
      <c r="V41" s="101"/>
      <c r="W41" s="105" t="s">
        <v>336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130</v>
      </c>
      <c r="B42" s="104" t="s">
        <v>300</v>
      </c>
      <c r="C42" s="103" t="s">
        <v>335</v>
      </c>
      <c r="D42" s="101">
        <f t="shared" si="1"/>
        <v>14835</v>
      </c>
      <c r="E42" s="101">
        <f t="shared" si="2"/>
        <v>10391</v>
      </c>
      <c r="F42" s="102">
        <f t="shared" si="3"/>
        <v>70.0438153016515</v>
      </c>
      <c r="G42" s="101">
        <v>10391</v>
      </c>
      <c r="H42" s="101">
        <v>0</v>
      </c>
      <c r="I42" s="101">
        <f t="shared" si="4"/>
        <v>4444</v>
      </c>
      <c r="J42" s="102">
        <f t="shared" si="5"/>
        <v>29.956184698348498</v>
      </c>
      <c r="K42" s="101">
        <v>2815</v>
      </c>
      <c r="L42" s="102">
        <f t="shared" si="6"/>
        <v>18.975396022918773</v>
      </c>
      <c r="M42" s="101">
        <v>0</v>
      </c>
      <c r="N42" s="102">
        <f t="shared" si="7"/>
        <v>0</v>
      </c>
      <c r="O42" s="101">
        <v>1629</v>
      </c>
      <c r="P42" s="101">
        <v>1218</v>
      </c>
      <c r="Q42" s="102">
        <f t="shared" si="8"/>
        <v>10.980788675429727</v>
      </c>
      <c r="R42" s="101">
        <v>117</v>
      </c>
      <c r="S42" s="101" t="s">
        <v>336</v>
      </c>
      <c r="T42" s="101"/>
      <c r="U42" s="101"/>
      <c r="V42" s="101"/>
      <c r="W42" s="105" t="s">
        <v>336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337</v>
      </c>
      <c r="B7" s="109" t="s">
        <v>338</v>
      </c>
      <c r="C7" s="108" t="s">
        <v>339</v>
      </c>
      <c r="D7" s="110">
        <f aca="true" t="shared" si="0" ref="D7:AI7">SUM(D8:D42)</f>
        <v>614506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244009</v>
      </c>
      <c r="I7" s="110">
        <f t="shared" si="0"/>
        <v>231205</v>
      </c>
      <c r="J7" s="110">
        <f t="shared" si="0"/>
        <v>12804</v>
      </c>
      <c r="K7" s="110">
        <f t="shared" si="0"/>
        <v>370497</v>
      </c>
      <c r="L7" s="110">
        <f t="shared" si="0"/>
        <v>250112</v>
      </c>
      <c r="M7" s="110">
        <f t="shared" si="0"/>
        <v>120385</v>
      </c>
      <c r="N7" s="110">
        <f t="shared" si="0"/>
        <v>616407</v>
      </c>
      <c r="O7" s="110">
        <f t="shared" si="0"/>
        <v>481317</v>
      </c>
      <c r="P7" s="110">
        <f t="shared" si="0"/>
        <v>481317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133189</v>
      </c>
      <c r="W7" s="110">
        <f t="shared" si="0"/>
        <v>133189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1901</v>
      </c>
      <c r="AD7" s="110">
        <f t="shared" si="0"/>
        <v>1878</v>
      </c>
      <c r="AE7" s="110">
        <f t="shared" si="0"/>
        <v>23</v>
      </c>
      <c r="AF7" s="110">
        <f t="shared" si="0"/>
        <v>15800</v>
      </c>
      <c r="AG7" s="110">
        <f t="shared" si="0"/>
        <v>15800</v>
      </c>
      <c r="AH7" s="110">
        <f t="shared" si="0"/>
        <v>0</v>
      </c>
      <c r="AI7" s="110">
        <f t="shared" si="0"/>
        <v>0</v>
      </c>
      <c r="AJ7" s="110">
        <f aca="true" t="shared" si="1" ref="AJ7:BC7">SUM(AJ8:AJ42)</f>
        <v>16535</v>
      </c>
      <c r="AK7" s="110">
        <f t="shared" si="1"/>
        <v>410</v>
      </c>
      <c r="AL7" s="110">
        <f t="shared" si="1"/>
        <v>513</v>
      </c>
      <c r="AM7" s="110">
        <f t="shared" si="1"/>
        <v>7923</v>
      </c>
      <c r="AN7" s="110">
        <f t="shared" si="1"/>
        <v>157</v>
      </c>
      <c r="AO7" s="110">
        <f t="shared" si="1"/>
        <v>0</v>
      </c>
      <c r="AP7" s="110">
        <f t="shared" si="1"/>
        <v>0</v>
      </c>
      <c r="AQ7" s="110">
        <f t="shared" si="1"/>
        <v>422</v>
      </c>
      <c r="AR7" s="110">
        <f t="shared" si="1"/>
        <v>3</v>
      </c>
      <c r="AS7" s="110">
        <f t="shared" si="1"/>
        <v>7107</v>
      </c>
      <c r="AT7" s="110">
        <f t="shared" si="1"/>
        <v>595</v>
      </c>
      <c r="AU7" s="110">
        <f t="shared" si="1"/>
        <v>188</v>
      </c>
      <c r="AV7" s="110">
        <f t="shared" si="1"/>
        <v>0</v>
      </c>
      <c r="AW7" s="110">
        <f t="shared" si="1"/>
        <v>407</v>
      </c>
      <c r="AX7" s="110">
        <f t="shared" si="1"/>
        <v>0</v>
      </c>
      <c r="AY7" s="110">
        <f t="shared" si="1"/>
        <v>0</v>
      </c>
      <c r="AZ7" s="110">
        <f t="shared" si="1"/>
        <v>2430</v>
      </c>
      <c r="BA7" s="110">
        <f t="shared" si="1"/>
        <v>2430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130</v>
      </c>
      <c r="B8" s="112" t="s">
        <v>266</v>
      </c>
      <c r="C8" s="111" t="s">
        <v>301</v>
      </c>
      <c r="D8" s="101">
        <f>SUM(E8,+H8,+K8)</f>
        <v>38087</v>
      </c>
      <c r="E8" s="101">
        <f>SUM(F8:G8)</f>
        <v>0</v>
      </c>
      <c r="F8" s="101">
        <v>0</v>
      </c>
      <c r="G8" s="101">
        <v>0</v>
      </c>
      <c r="H8" s="101">
        <f>SUM(I8:J8)</f>
        <v>16990</v>
      </c>
      <c r="I8" s="101">
        <v>15405</v>
      </c>
      <c r="J8" s="101">
        <v>1585</v>
      </c>
      <c r="K8" s="101">
        <f>SUM(L8:M8)</f>
        <v>21097</v>
      </c>
      <c r="L8" s="101">
        <v>13711</v>
      </c>
      <c r="M8" s="101">
        <v>7386</v>
      </c>
      <c r="N8" s="101">
        <f>SUM(O8,+V8,+AC8)</f>
        <v>38087</v>
      </c>
      <c r="O8" s="101">
        <f>SUM(P8:U8)</f>
        <v>29116</v>
      </c>
      <c r="P8" s="101">
        <v>29116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8971</v>
      </c>
      <c r="W8" s="101">
        <v>8971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29</v>
      </c>
      <c r="AG8" s="101">
        <v>29</v>
      </c>
      <c r="AH8" s="101">
        <v>0</v>
      </c>
      <c r="AI8" s="101">
        <v>0</v>
      </c>
      <c r="AJ8" s="101">
        <f>SUM(AK8:AS8)</f>
        <v>6</v>
      </c>
      <c r="AK8" s="101">
        <v>0</v>
      </c>
      <c r="AL8" s="101">
        <v>0</v>
      </c>
      <c r="AM8" s="101">
        <v>6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23</v>
      </c>
      <c r="AU8" s="101">
        <v>23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233</v>
      </c>
      <c r="BA8" s="101">
        <v>233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130</v>
      </c>
      <c r="B9" s="112" t="s">
        <v>267</v>
      </c>
      <c r="C9" s="111" t="s">
        <v>302</v>
      </c>
      <c r="D9" s="101">
        <f aca="true" t="shared" si="2" ref="D9:D42">SUM(E9,+H9,+K9)</f>
        <v>31681</v>
      </c>
      <c r="E9" s="101">
        <f aca="true" t="shared" si="3" ref="E9:E42">SUM(F9:G9)</f>
        <v>0</v>
      </c>
      <c r="F9" s="101">
        <v>0</v>
      </c>
      <c r="G9" s="101">
        <v>0</v>
      </c>
      <c r="H9" s="101">
        <f aca="true" t="shared" si="4" ref="H9:H42">SUM(I9:J9)</f>
        <v>0</v>
      </c>
      <c r="I9" s="101">
        <v>0</v>
      </c>
      <c r="J9" s="101">
        <v>0</v>
      </c>
      <c r="K9" s="101">
        <f aca="true" t="shared" si="5" ref="K9:K42">SUM(L9:M9)</f>
        <v>31681</v>
      </c>
      <c r="L9" s="101">
        <v>27578</v>
      </c>
      <c r="M9" s="101">
        <v>4103</v>
      </c>
      <c r="N9" s="101">
        <f aca="true" t="shared" si="6" ref="N9:N42">SUM(O9,+V9,+AC9)</f>
        <v>31681</v>
      </c>
      <c r="O9" s="101">
        <f aca="true" t="shared" si="7" ref="O9:O42">SUM(P9:U9)</f>
        <v>27578</v>
      </c>
      <c r="P9" s="101">
        <v>27578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2">SUM(W9:AB9)</f>
        <v>4103</v>
      </c>
      <c r="W9" s="101">
        <v>4103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2">SUM(AD9:AE9)</f>
        <v>0</v>
      </c>
      <c r="AD9" s="101">
        <v>0</v>
      </c>
      <c r="AE9" s="101">
        <v>0</v>
      </c>
      <c r="AF9" s="101">
        <f aca="true" t="shared" si="10" ref="AF9:AF42">SUM(AG9:AI9)</f>
        <v>1207</v>
      </c>
      <c r="AG9" s="101">
        <v>1207</v>
      </c>
      <c r="AH9" s="101">
        <v>0</v>
      </c>
      <c r="AI9" s="101">
        <v>0</v>
      </c>
      <c r="AJ9" s="101">
        <f aca="true" t="shared" si="11" ref="AJ9:AJ42">SUM(AK9:AS9)</f>
        <v>1207</v>
      </c>
      <c r="AK9" s="101">
        <v>0</v>
      </c>
      <c r="AL9" s="101">
        <v>0</v>
      </c>
      <c r="AM9" s="101">
        <v>1205</v>
      </c>
      <c r="AN9" s="101">
        <v>0</v>
      </c>
      <c r="AO9" s="101">
        <v>0</v>
      </c>
      <c r="AP9" s="101">
        <v>0</v>
      </c>
      <c r="AQ9" s="101">
        <v>0</v>
      </c>
      <c r="AR9" s="101">
        <v>2</v>
      </c>
      <c r="AS9" s="101">
        <v>0</v>
      </c>
      <c r="AT9" s="101">
        <f aca="true" t="shared" si="12" ref="AT9:AT42">SUM(AU9:AY9)</f>
        <v>104</v>
      </c>
      <c r="AU9" s="101">
        <v>0</v>
      </c>
      <c r="AV9" s="101">
        <v>0</v>
      </c>
      <c r="AW9" s="101">
        <v>104</v>
      </c>
      <c r="AX9" s="101">
        <v>0</v>
      </c>
      <c r="AY9" s="101">
        <v>0</v>
      </c>
      <c r="AZ9" s="101">
        <f aca="true" t="shared" si="13" ref="AZ9:AZ4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130</v>
      </c>
      <c r="B10" s="112" t="s">
        <v>268</v>
      </c>
      <c r="C10" s="111" t="s">
        <v>303</v>
      </c>
      <c r="D10" s="101">
        <f t="shared" si="2"/>
        <v>33245</v>
      </c>
      <c r="E10" s="101">
        <f t="shared" si="3"/>
        <v>0</v>
      </c>
      <c r="F10" s="101">
        <v>0</v>
      </c>
      <c r="G10" s="101">
        <v>0</v>
      </c>
      <c r="H10" s="101">
        <f t="shared" si="4"/>
        <v>25451</v>
      </c>
      <c r="I10" s="101">
        <v>25451</v>
      </c>
      <c r="J10" s="101">
        <v>0</v>
      </c>
      <c r="K10" s="101">
        <f t="shared" si="5"/>
        <v>7794</v>
      </c>
      <c r="L10" s="101">
        <v>0</v>
      </c>
      <c r="M10" s="101">
        <v>7794</v>
      </c>
      <c r="N10" s="101">
        <f t="shared" si="6"/>
        <v>33245</v>
      </c>
      <c r="O10" s="101">
        <f t="shared" si="7"/>
        <v>25451</v>
      </c>
      <c r="P10" s="101">
        <v>25451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7794</v>
      </c>
      <c r="W10" s="101">
        <v>7794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103</v>
      </c>
      <c r="AG10" s="101">
        <v>103</v>
      </c>
      <c r="AH10" s="101">
        <v>0</v>
      </c>
      <c r="AI10" s="101">
        <v>0</v>
      </c>
      <c r="AJ10" s="101">
        <f t="shared" si="11"/>
        <v>103</v>
      </c>
      <c r="AK10" s="101">
        <v>0</v>
      </c>
      <c r="AL10" s="101">
        <v>0</v>
      </c>
      <c r="AM10" s="101">
        <v>0</v>
      </c>
      <c r="AN10" s="101">
        <v>103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130</v>
      </c>
      <c r="B11" s="112" t="s">
        <v>269</v>
      </c>
      <c r="C11" s="111" t="s">
        <v>304</v>
      </c>
      <c r="D11" s="101">
        <f t="shared" si="2"/>
        <v>53557</v>
      </c>
      <c r="E11" s="101">
        <f t="shared" si="3"/>
        <v>0</v>
      </c>
      <c r="F11" s="101">
        <v>0</v>
      </c>
      <c r="G11" s="101">
        <v>0</v>
      </c>
      <c r="H11" s="101">
        <f t="shared" si="4"/>
        <v>31887</v>
      </c>
      <c r="I11" s="101">
        <v>31887</v>
      </c>
      <c r="J11" s="101">
        <v>0</v>
      </c>
      <c r="K11" s="101">
        <f t="shared" si="5"/>
        <v>21670</v>
      </c>
      <c r="L11" s="101">
        <v>3546</v>
      </c>
      <c r="M11" s="101">
        <v>18124</v>
      </c>
      <c r="N11" s="101">
        <f t="shared" si="6"/>
        <v>53557</v>
      </c>
      <c r="O11" s="101">
        <f t="shared" si="7"/>
        <v>35433</v>
      </c>
      <c r="P11" s="101">
        <v>35433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18124</v>
      </c>
      <c r="W11" s="101">
        <v>18124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1481</v>
      </c>
      <c r="AG11" s="101">
        <v>1481</v>
      </c>
      <c r="AH11" s="101">
        <v>0</v>
      </c>
      <c r="AI11" s="101">
        <v>0</v>
      </c>
      <c r="AJ11" s="101">
        <f t="shared" si="11"/>
        <v>1531</v>
      </c>
      <c r="AK11" s="101">
        <v>52</v>
      </c>
      <c r="AL11" s="101">
        <v>0</v>
      </c>
      <c r="AM11" s="101">
        <v>6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1473</v>
      </c>
      <c r="AT11" s="101">
        <f t="shared" si="12"/>
        <v>2</v>
      </c>
      <c r="AU11" s="101">
        <v>2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130</v>
      </c>
      <c r="B12" s="112" t="s">
        <v>270</v>
      </c>
      <c r="C12" s="111" t="s">
        <v>305</v>
      </c>
      <c r="D12" s="101">
        <f t="shared" si="2"/>
        <v>39120</v>
      </c>
      <c r="E12" s="101">
        <f t="shared" si="3"/>
        <v>0</v>
      </c>
      <c r="F12" s="101">
        <v>0</v>
      </c>
      <c r="G12" s="101">
        <v>0</v>
      </c>
      <c r="H12" s="101">
        <f t="shared" si="4"/>
        <v>28303</v>
      </c>
      <c r="I12" s="101">
        <v>28303</v>
      </c>
      <c r="J12" s="101">
        <v>0</v>
      </c>
      <c r="K12" s="101">
        <f t="shared" si="5"/>
        <v>10817</v>
      </c>
      <c r="L12" s="101">
        <v>0</v>
      </c>
      <c r="M12" s="101">
        <v>10817</v>
      </c>
      <c r="N12" s="101">
        <f t="shared" si="6"/>
        <v>39339</v>
      </c>
      <c r="O12" s="101">
        <f t="shared" si="7"/>
        <v>28303</v>
      </c>
      <c r="P12" s="101">
        <v>28303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10817</v>
      </c>
      <c r="W12" s="101">
        <v>10817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219</v>
      </c>
      <c r="AD12" s="101">
        <v>219</v>
      </c>
      <c r="AE12" s="101">
        <v>0</v>
      </c>
      <c r="AF12" s="101">
        <f t="shared" si="10"/>
        <v>1400</v>
      </c>
      <c r="AG12" s="101">
        <v>1400</v>
      </c>
      <c r="AH12" s="101">
        <v>0</v>
      </c>
      <c r="AI12" s="101">
        <v>0</v>
      </c>
      <c r="AJ12" s="101">
        <f t="shared" si="11"/>
        <v>1447</v>
      </c>
      <c r="AK12" s="101">
        <v>49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1398</v>
      </c>
      <c r="AT12" s="101">
        <f t="shared" si="12"/>
        <v>2</v>
      </c>
      <c r="AU12" s="101">
        <v>2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130</v>
      </c>
      <c r="B13" s="112" t="s">
        <v>271</v>
      </c>
      <c r="C13" s="111" t="s">
        <v>306</v>
      </c>
      <c r="D13" s="101">
        <f t="shared" si="2"/>
        <v>27212</v>
      </c>
      <c r="E13" s="101">
        <f t="shared" si="3"/>
        <v>0</v>
      </c>
      <c r="F13" s="101">
        <v>0</v>
      </c>
      <c r="G13" s="101">
        <v>0</v>
      </c>
      <c r="H13" s="101">
        <f t="shared" si="4"/>
        <v>23123</v>
      </c>
      <c r="I13" s="101">
        <v>23123</v>
      </c>
      <c r="J13" s="101">
        <v>0</v>
      </c>
      <c r="K13" s="101">
        <f t="shared" si="5"/>
        <v>4089</v>
      </c>
      <c r="L13" s="101">
        <v>0</v>
      </c>
      <c r="M13" s="101">
        <v>4089</v>
      </c>
      <c r="N13" s="101">
        <f t="shared" si="6"/>
        <v>27482</v>
      </c>
      <c r="O13" s="101">
        <f t="shared" si="7"/>
        <v>23123</v>
      </c>
      <c r="P13" s="101">
        <v>23123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4089</v>
      </c>
      <c r="W13" s="101">
        <v>4089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270</v>
      </c>
      <c r="AD13" s="101">
        <v>270</v>
      </c>
      <c r="AE13" s="101">
        <v>0</v>
      </c>
      <c r="AF13" s="101">
        <f t="shared" si="10"/>
        <v>1036</v>
      </c>
      <c r="AG13" s="101">
        <v>1036</v>
      </c>
      <c r="AH13" s="101">
        <v>0</v>
      </c>
      <c r="AI13" s="101">
        <v>0</v>
      </c>
      <c r="AJ13" s="101">
        <f t="shared" si="11"/>
        <v>1036</v>
      </c>
      <c r="AK13" s="101">
        <v>0</v>
      </c>
      <c r="AL13" s="101">
        <v>0</v>
      </c>
      <c r="AM13" s="101">
        <v>28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1008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130</v>
      </c>
      <c r="B14" s="112" t="s">
        <v>272</v>
      </c>
      <c r="C14" s="111" t="s">
        <v>307</v>
      </c>
      <c r="D14" s="101">
        <f t="shared" si="2"/>
        <v>20183</v>
      </c>
      <c r="E14" s="101">
        <f t="shared" si="3"/>
        <v>0</v>
      </c>
      <c r="F14" s="101">
        <v>0</v>
      </c>
      <c r="G14" s="101">
        <v>0</v>
      </c>
      <c r="H14" s="101">
        <f t="shared" si="4"/>
        <v>20183</v>
      </c>
      <c r="I14" s="101">
        <v>17378</v>
      </c>
      <c r="J14" s="101">
        <v>2805</v>
      </c>
      <c r="K14" s="101">
        <f t="shared" si="5"/>
        <v>0</v>
      </c>
      <c r="L14" s="101">
        <v>0</v>
      </c>
      <c r="M14" s="101">
        <v>0</v>
      </c>
      <c r="N14" s="101">
        <f t="shared" si="6"/>
        <v>20183</v>
      </c>
      <c r="O14" s="101">
        <f t="shared" si="7"/>
        <v>17378</v>
      </c>
      <c r="P14" s="101">
        <v>17378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2805</v>
      </c>
      <c r="W14" s="101">
        <v>2805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874</v>
      </c>
      <c r="AG14" s="101">
        <v>874</v>
      </c>
      <c r="AH14" s="101">
        <v>0</v>
      </c>
      <c r="AI14" s="101">
        <v>0</v>
      </c>
      <c r="AJ14" s="101">
        <f t="shared" si="11"/>
        <v>874</v>
      </c>
      <c r="AK14" s="101">
        <v>0</v>
      </c>
      <c r="AL14" s="101">
        <v>0</v>
      </c>
      <c r="AM14" s="101">
        <v>494</v>
      </c>
      <c r="AN14" s="101">
        <v>0</v>
      </c>
      <c r="AO14" s="101">
        <v>0</v>
      </c>
      <c r="AP14" s="101">
        <v>0</v>
      </c>
      <c r="AQ14" s="101">
        <v>180</v>
      </c>
      <c r="AR14" s="101">
        <v>0</v>
      </c>
      <c r="AS14" s="101">
        <v>200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130</v>
      </c>
      <c r="B15" s="112" t="s">
        <v>273</v>
      </c>
      <c r="C15" s="111" t="s">
        <v>308</v>
      </c>
      <c r="D15" s="101">
        <f t="shared" si="2"/>
        <v>81842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81842</v>
      </c>
      <c r="L15" s="101">
        <v>69871</v>
      </c>
      <c r="M15" s="101">
        <v>11971</v>
      </c>
      <c r="N15" s="101">
        <f t="shared" si="6"/>
        <v>81842</v>
      </c>
      <c r="O15" s="101">
        <f t="shared" si="7"/>
        <v>69871</v>
      </c>
      <c r="P15" s="101">
        <v>69871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11971</v>
      </c>
      <c r="W15" s="101">
        <v>11971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3384</v>
      </c>
      <c r="AG15" s="101">
        <v>3384</v>
      </c>
      <c r="AH15" s="101">
        <v>0</v>
      </c>
      <c r="AI15" s="101">
        <v>0</v>
      </c>
      <c r="AJ15" s="101">
        <f t="shared" si="11"/>
        <v>3384</v>
      </c>
      <c r="AK15" s="101">
        <v>0</v>
      </c>
      <c r="AL15" s="101">
        <v>0</v>
      </c>
      <c r="AM15" s="101">
        <v>1032</v>
      </c>
      <c r="AN15" s="101">
        <v>0</v>
      </c>
      <c r="AO15" s="101">
        <v>0</v>
      </c>
      <c r="AP15" s="101">
        <v>0</v>
      </c>
      <c r="AQ15" s="101">
        <v>163</v>
      </c>
      <c r="AR15" s="101">
        <v>0</v>
      </c>
      <c r="AS15" s="101">
        <v>2189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130</v>
      </c>
      <c r="B16" s="112" t="s">
        <v>274</v>
      </c>
      <c r="C16" s="111" t="s">
        <v>309</v>
      </c>
      <c r="D16" s="101">
        <f t="shared" si="2"/>
        <v>14405</v>
      </c>
      <c r="E16" s="101">
        <f t="shared" si="3"/>
        <v>0</v>
      </c>
      <c r="F16" s="101">
        <v>0</v>
      </c>
      <c r="G16" s="101">
        <v>0</v>
      </c>
      <c r="H16" s="101">
        <f t="shared" si="4"/>
        <v>10542</v>
      </c>
      <c r="I16" s="101">
        <v>10542</v>
      </c>
      <c r="J16" s="101">
        <v>0</v>
      </c>
      <c r="K16" s="101">
        <f t="shared" si="5"/>
        <v>3863</v>
      </c>
      <c r="L16" s="101">
        <v>0</v>
      </c>
      <c r="M16" s="101">
        <v>3863</v>
      </c>
      <c r="N16" s="101">
        <f t="shared" si="6"/>
        <v>14490</v>
      </c>
      <c r="O16" s="101">
        <f t="shared" si="7"/>
        <v>10542</v>
      </c>
      <c r="P16" s="101">
        <v>10542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3863</v>
      </c>
      <c r="W16" s="101">
        <v>3863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85</v>
      </c>
      <c r="AD16" s="101">
        <v>85</v>
      </c>
      <c r="AE16" s="101">
        <v>0</v>
      </c>
      <c r="AF16" s="101">
        <f t="shared" si="10"/>
        <v>45</v>
      </c>
      <c r="AG16" s="101">
        <v>45</v>
      </c>
      <c r="AH16" s="101">
        <v>0</v>
      </c>
      <c r="AI16" s="101">
        <v>0</v>
      </c>
      <c r="AJ16" s="101">
        <f t="shared" si="11"/>
        <v>45</v>
      </c>
      <c r="AK16" s="101">
        <v>0</v>
      </c>
      <c r="AL16" s="101">
        <v>0</v>
      </c>
      <c r="AM16" s="101">
        <v>0</v>
      </c>
      <c r="AN16" s="101">
        <v>45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130</v>
      </c>
      <c r="B17" s="112" t="s">
        <v>275</v>
      </c>
      <c r="C17" s="111" t="s">
        <v>310</v>
      </c>
      <c r="D17" s="101">
        <f t="shared" si="2"/>
        <v>20621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20621</v>
      </c>
      <c r="L17" s="101">
        <v>16823</v>
      </c>
      <c r="M17" s="101">
        <v>3798</v>
      </c>
      <c r="N17" s="101">
        <f t="shared" si="6"/>
        <v>20621</v>
      </c>
      <c r="O17" s="101">
        <f t="shared" si="7"/>
        <v>16823</v>
      </c>
      <c r="P17" s="101">
        <v>16823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3798</v>
      </c>
      <c r="W17" s="101">
        <v>3798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58</v>
      </c>
      <c r="AG17" s="101">
        <v>58</v>
      </c>
      <c r="AH17" s="101">
        <v>0</v>
      </c>
      <c r="AI17" s="101">
        <v>0</v>
      </c>
      <c r="AJ17" s="101">
        <f t="shared" si="11"/>
        <v>179</v>
      </c>
      <c r="AK17" s="101">
        <v>0</v>
      </c>
      <c r="AL17" s="101">
        <v>121</v>
      </c>
      <c r="AM17" s="101">
        <v>58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121</v>
      </c>
      <c r="BA17" s="101">
        <v>121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130</v>
      </c>
      <c r="B18" s="112" t="s">
        <v>276</v>
      </c>
      <c r="C18" s="111" t="s">
        <v>311</v>
      </c>
      <c r="D18" s="101">
        <f t="shared" si="2"/>
        <v>19043</v>
      </c>
      <c r="E18" s="101">
        <f t="shared" si="3"/>
        <v>0</v>
      </c>
      <c r="F18" s="101">
        <v>0</v>
      </c>
      <c r="G18" s="101">
        <v>0</v>
      </c>
      <c r="H18" s="101">
        <f t="shared" si="4"/>
        <v>16300</v>
      </c>
      <c r="I18" s="101">
        <v>16300</v>
      </c>
      <c r="J18" s="101">
        <v>0</v>
      </c>
      <c r="K18" s="101">
        <f t="shared" si="5"/>
        <v>2743</v>
      </c>
      <c r="L18" s="101">
        <v>0</v>
      </c>
      <c r="M18" s="101">
        <v>2743</v>
      </c>
      <c r="N18" s="101">
        <f t="shared" si="6"/>
        <v>19043</v>
      </c>
      <c r="O18" s="101">
        <f t="shared" si="7"/>
        <v>16300</v>
      </c>
      <c r="P18" s="101">
        <v>16300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2743</v>
      </c>
      <c r="W18" s="101">
        <v>2743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1125</v>
      </c>
      <c r="AG18" s="101">
        <v>1125</v>
      </c>
      <c r="AH18" s="101">
        <v>0</v>
      </c>
      <c r="AI18" s="101">
        <v>0</v>
      </c>
      <c r="AJ18" s="101">
        <f t="shared" si="11"/>
        <v>1125</v>
      </c>
      <c r="AK18" s="101">
        <v>0</v>
      </c>
      <c r="AL18" s="101">
        <v>0</v>
      </c>
      <c r="AM18" s="101">
        <v>1125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130</v>
      </c>
      <c r="B19" s="112" t="s">
        <v>277</v>
      </c>
      <c r="C19" s="111" t="s">
        <v>312</v>
      </c>
      <c r="D19" s="101">
        <f t="shared" si="2"/>
        <v>18042</v>
      </c>
      <c r="E19" s="101">
        <f t="shared" si="3"/>
        <v>0</v>
      </c>
      <c r="F19" s="101">
        <v>0</v>
      </c>
      <c r="G19" s="101">
        <v>0</v>
      </c>
      <c r="H19" s="101">
        <f t="shared" si="4"/>
        <v>18042</v>
      </c>
      <c r="I19" s="101">
        <v>13338</v>
      </c>
      <c r="J19" s="101">
        <v>4704</v>
      </c>
      <c r="K19" s="101">
        <f t="shared" si="5"/>
        <v>0</v>
      </c>
      <c r="L19" s="101">
        <v>0</v>
      </c>
      <c r="M19" s="101">
        <v>0</v>
      </c>
      <c r="N19" s="101">
        <f t="shared" si="6"/>
        <v>18598</v>
      </c>
      <c r="O19" s="101">
        <f t="shared" si="7"/>
        <v>13338</v>
      </c>
      <c r="P19" s="101">
        <v>13338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4704</v>
      </c>
      <c r="W19" s="101">
        <v>4704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556</v>
      </c>
      <c r="AD19" s="101">
        <v>556</v>
      </c>
      <c r="AE19" s="101">
        <v>0</v>
      </c>
      <c r="AF19" s="101">
        <f t="shared" si="10"/>
        <v>124</v>
      </c>
      <c r="AG19" s="101">
        <v>124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124</v>
      </c>
      <c r="AU19" s="101">
        <v>124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130</v>
      </c>
      <c r="B20" s="112" t="s">
        <v>278</v>
      </c>
      <c r="C20" s="111" t="s">
        <v>313</v>
      </c>
      <c r="D20" s="101">
        <f t="shared" si="2"/>
        <v>74897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74897</v>
      </c>
      <c r="L20" s="101">
        <v>57778</v>
      </c>
      <c r="M20" s="101">
        <v>17119</v>
      </c>
      <c r="N20" s="101">
        <f t="shared" si="6"/>
        <v>74897</v>
      </c>
      <c r="O20" s="101">
        <f t="shared" si="7"/>
        <v>57778</v>
      </c>
      <c r="P20" s="101">
        <v>57778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17119</v>
      </c>
      <c r="W20" s="101">
        <v>17119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1804</v>
      </c>
      <c r="AG20" s="101">
        <v>1804</v>
      </c>
      <c r="AH20" s="101">
        <v>0</v>
      </c>
      <c r="AI20" s="101">
        <v>0</v>
      </c>
      <c r="AJ20" s="101">
        <f t="shared" si="11"/>
        <v>1867</v>
      </c>
      <c r="AK20" s="101">
        <v>0</v>
      </c>
      <c r="AL20" s="101">
        <v>63</v>
      </c>
      <c r="AM20" s="101">
        <v>1741</v>
      </c>
      <c r="AN20" s="101">
        <v>0</v>
      </c>
      <c r="AO20" s="101">
        <v>0</v>
      </c>
      <c r="AP20" s="101">
        <v>0</v>
      </c>
      <c r="AQ20" s="101">
        <v>63</v>
      </c>
      <c r="AR20" s="101">
        <v>0</v>
      </c>
      <c r="AS20" s="101">
        <v>0</v>
      </c>
      <c r="AT20" s="101">
        <f t="shared" si="12"/>
        <v>188</v>
      </c>
      <c r="AU20" s="101">
        <v>0</v>
      </c>
      <c r="AV20" s="101">
        <v>0</v>
      </c>
      <c r="AW20" s="101">
        <v>188</v>
      </c>
      <c r="AX20" s="101">
        <v>0</v>
      </c>
      <c r="AY20" s="101">
        <v>0</v>
      </c>
      <c r="AZ20" s="101">
        <f t="shared" si="13"/>
        <v>1641</v>
      </c>
      <c r="BA20" s="101">
        <v>1641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130</v>
      </c>
      <c r="B21" s="112" t="s">
        <v>279</v>
      </c>
      <c r="C21" s="111" t="s">
        <v>314</v>
      </c>
      <c r="D21" s="101">
        <f t="shared" si="2"/>
        <v>6767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6767</v>
      </c>
      <c r="L21" s="101">
        <v>4604</v>
      </c>
      <c r="M21" s="101">
        <v>2163</v>
      </c>
      <c r="N21" s="101">
        <f t="shared" si="6"/>
        <v>6767</v>
      </c>
      <c r="O21" s="101">
        <f t="shared" si="7"/>
        <v>4604</v>
      </c>
      <c r="P21" s="101">
        <v>4604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2163</v>
      </c>
      <c r="W21" s="101">
        <v>2163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90</v>
      </c>
      <c r="BA21" s="101">
        <v>90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130</v>
      </c>
      <c r="B22" s="112" t="s">
        <v>280</v>
      </c>
      <c r="C22" s="111" t="s">
        <v>315</v>
      </c>
      <c r="D22" s="101">
        <f t="shared" si="2"/>
        <v>3191</v>
      </c>
      <c r="E22" s="101">
        <f t="shared" si="3"/>
        <v>0</v>
      </c>
      <c r="F22" s="101">
        <v>0</v>
      </c>
      <c r="G22" s="101">
        <v>0</v>
      </c>
      <c r="H22" s="101">
        <f t="shared" si="4"/>
        <v>3191</v>
      </c>
      <c r="I22" s="101">
        <v>2199</v>
      </c>
      <c r="J22" s="101">
        <v>992</v>
      </c>
      <c r="K22" s="101">
        <f t="shared" si="5"/>
        <v>0</v>
      </c>
      <c r="L22" s="101">
        <v>0</v>
      </c>
      <c r="M22" s="101">
        <v>0</v>
      </c>
      <c r="N22" s="101">
        <f t="shared" si="6"/>
        <v>3311</v>
      </c>
      <c r="O22" s="101">
        <f t="shared" si="7"/>
        <v>2199</v>
      </c>
      <c r="P22" s="101">
        <v>2199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992</v>
      </c>
      <c r="W22" s="101">
        <v>992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120</v>
      </c>
      <c r="AD22" s="101">
        <v>120</v>
      </c>
      <c r="AE22" s="101">
        <v>0</v>
      </c>
      <c r="AF22" s="101">
        <f t="shared" si="10"/>
        <v>10</v>
      </c>
      <c r="AG22" s="101">
        <v>10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10</v>
      </c>
      <c r="AU22" s="101">
        <v>10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130</v>
      </c>
      <c r="B23" s="112" t="s">
        <v>281</v>
      </c>
      <c r="C23" s="111" t="s">
        <v>316</v>
      </c>
      <c r="D23" s="101">
        <f t="shared" si="2"/>
        <v>8435</v>
      </c>
      <c r="E23" s="101">
        <f t="shared" si="3"/>
        <v>0</v>
      </c>
      <c r="F23" s="101">
        <v>0</v>
      </c>
      <c r="G23" s="101">
        <v>0</v>
      </c>
      <c r="H23" s="101">
        <f t="shared" si="4"/>
        <v>8435</v>
      </c>
      <c r="I23" s="101">
        <v>7328</v>
      </c>
      <c r="J23" s="101">
        <v>1107</v>
      </c>
      <c r="K23" s="101">
        <f t="shared" si="5"/>
        <v>0</v>
      </c>
      <c r="L23" s="101">
        <v>0</v>
      </c>
      <c r="M23" s="101">
        <v>0</v>
      </c>
      <c r="N23" s="101">
        <f t="shared" si="6"/>
        <v>8455</v>
      </c>
      <c r="O23" s="101">
        <f t="shared" si="7"/>
        <v>7328</v>
      </c>
      <c r="P23" s="101">
        <v>7328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1107</v>
      </c>
      <c r="W23" s="101">
        <v>1107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20</v>
      </c>
      <c r="AD23" s="101">
        <v>20</v>
      </c>
      <c r="AE23" s="101">
        <v>0</v>
      </c>
      <c r="AF23" s="101">
        <f t="shared" si="10"/>
        <v>27</v>
      </c>
      <c r="AG23" s="101">
        <v>27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27</v>
      </c>
      <c r="AU23" s="101">
        <v>27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130</v>
      </c>
      <c r="B24" s="112" t="s">
        <v>282</v>
      </c>
      <c r="C24" s="111" t="s">
        <v>317</v>
      </c>
      <c r="D24" s="101">
        <f t="shared" si="2"/>
        <v>20638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20638</v>
      </c>
      <c r="L24" s="101">
        <v>15744</v>
      </c>
      <c r="M24" s="101">
        <v>4894</v>
      </c>
      <c r="N24" s="101">
        <f t="shared" si="6"/>
        <v>20638</v>
      </c>
      <c r="O24" s="101">
        <f t="shared" si="7"/>
        <v>15744</v>
      </c>
      <c r="P24" s="101">
        <v>15744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4894</v>
      </c>
      <c r="W24" s="101">
        <v>4894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274</v>
      </c>
      <c r="AK24" s="101">
        <v>0</v>
      </c>
      <c r="AL24" s="101">
        <v>274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274</v>
      </c>
      <c r="BA24" s="101">
        <v>274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130</v>
      </c>
      <c r="B25" s="112" t="s">
        <v>283</v>
      </c>
      <c r="C25" s="111" t="s">
        <v>318</v>
      </c>
      <c r="D25" s="101">
        <f t="shared" si="2"/>
        <v>11680</v>
      </c>
      <c r="E25" s="101">
        <f t="shared" si="3"/>
        <v>0</v>
      </c>
      <c r="F25" s="101">
        <v>0</v>
      </c>
      <c r="G25" s="101">
        <v>0</v>
      </c>
      <c r="H25" s="101">
        <f t="shared" si="4"/>
        <v>7580</v>
      </c>
      <c r="I25" s="101">
        <v>7580</v>
      </c>
      <c r="J25" s="101">
        <v>0</v>
      </c>
      <c r="K25" s="101">
        <f t="shared" si="5"/>
        <v>4100</v>
      </c>
      <c r="L25" s="101">
        <v>0</v>
      </c>
      <c r="M25" s="101">
        <v>4100</v>
      </c>
      <c r="N25" s="101">
        <f t="shared" si="6"/>
        <v>11680</v>
      </c>
      <c r="O25" s="101">
        <f t="shared" si="7"/>
        <v>7580</v>
      </c>
      <c r="P25" s="101">
        <v>7580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4100</v>
      </c>
      <c r="W25" s="101">
        <v>4100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5</v>
      </c>
      <c r="AG25" s="101">
        <v>5</v>
      </c>
      <c r="AH25" s="101">
        <v>0</v>
      </c>
      <c r="AI25" s="101">
        <v>0</v>
      </c>
      <c r="AJ25" s="101">
        <f t="shared" si="11"/>
        <v>5</v>
      </c>
      <c r="AK25" s="101">
        <v>0</v>
      </c>
      <c r="AL25" s="101">
        <v>0</v>
      </c>
      <c r="AM25" s="101">
        <v>5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130</v>
      </c>
      <c r="B26" s="112" t="s">
        <v>284</v>
      </c>
      <c r="C26" s="111" t="s">
        <v>319</v>
      </c>
      <c r="D26" s="101">
        <f t="shared" si="2"/>
        <v>5833</v>
      </c>
      <c r="E26" s="101">
        <f t="shared" si="3"/>
        <v>0</v>
      </c>
      <c r="F26" s="101">
        <v>0</v>
      </c>
      <c r="G26" s="101">
        <v>0</v>
      </c>
      <c r="H26" s="101">
        <f t="shared" si="4"/>
        <v>3391</v>
      </c>
      <c r="I26" s="101">
        <v>3391</v>
      </c>
      <c r="J26" s="101">
        <v>0</v>
      </c>
      <c r="K26" s="101">
        <f t="shared" si="5"/>
        <v>2442</v>
      </c>
      <c r="L26" s="101">
        <v>0</v>
      </c>
      <c r="M26" s="101">
        <v>2442</v>
      </c>
      <c r="N26" s="101">
        <f t="shared" si="6"/>
        <v>5833</v>
      </c>
      <c r="O26" s="101">
        <f t="shared" si="7"/>
        <v>3391</v>
      </c>
      <c r="P26" s="101">
        <v>3391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2442</v>
      </c>
      <c r="W26" s="101">
        <v>2442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3</v>
      </c>
      <c r="AG26" s="101">
        <v>3</v>
      </c>
      <c r="AH26" s="101">
        <v>0</v>
      </c>
      <c r="AI26" s="101">
        <v>0</v>
      </c>
      <c r="AJ26" s="101">
        <f t="shared" si="11"/>
        <v>308</v>
      </c>
      <c r="AK26" s="101">
        <v>305</v>
      </c>
      <c r="AL26" s="101">
        <v>0</v>
      </c>
      <c r="AM26" s="101">
        <v>3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130</v>
      </c>
      <c r="B27" s="112" t="s">
        <v>285</v>
      </c>
      <c r="C27" s="111" t="s">
        <v>320</v>
      </c>
      <c r="D27" s="101">
        <f t="shared" si="2"/>
        <v>2758</v>
      </c>
      <c r="E27" s="101">
        <f t="shared" si="3"/>
        <v>0</v>
      </c>
      <c r="F27" s="101">
        <v>0</v>
      </c>
      <c r="G27" s="101">
        <v>0</v>
      </c>
      <c r="H27" s="101">
        <f t="shared" si="4"/>
        <v>2758</v>
      </c>
      <c r="I27" s="101">
        <v>2005</v>
      </c>
      <c r="J27" s="101">
        <v>753</v>
      </c>
      <c r="K27" s="101">
        <f t="shared" si="5"/>
        <v>0</v>
      </c>
      <c r="L27" s="101">
        <v>0</v>
      </c>
      <c r="M27" s="101">
        <v>0</v>
      </c>
      <c r="N27" s="101">
        <f t="shared" si="6"/>
        <v>2776</v>
      </c>
      <c r="O27" s="101">
        <f t="shared" si="7"/>
        <v>2005</v>
      </c>
      <c r="P27" s="101">
        <v>2005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753</v>
      </c>
      <c r="W27" s="101">
        <v>753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18</v>
      </c>
      <c r="AD27" s="101">
        <v>18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4</v>
      </c>
      <c r="AK27" s="101">
        <v>4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130</v>
      </c>
      <c r="B28" s="112" t="s">
        <v>286</v>
      </c>
      <c r="C28" s="111" t="s">
        <v>321</v>
      </c>
      <c r="D28" s="101">
        <f t="shared" si="2"/>
        <v>5814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5814</v>
      </c>
      <c r="L28" s="101">
        <v>4170</v>
      </c>
      <c r="M28" s="101">
        <v>1644</v>
      </c>
      <c r="N28" s="101">
        <f t="shared" si="6"/>
        <v>5814</v>
      </c>
      <c r="O28" s="101">
        <f t="shared" si="7"/>
        <v>4170</v>
      </c>
      <c r="P28" s="101">
        <v>4170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1644</v>
      </c>
      <c r="W28" s="101">
        <v>1644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139</v>
      </c>
      <c r="AG28" s="101">
        <v>139</v>
      </c>
      <c r="AH28" s="101">
        <v>0</v>
      </c>
      <c r="AI28" s="101">
        <v>0</v>
      </c>
      <c r="AJ28" s="101">
        <f t="shared" si="11"/>
        <v>139</v>
      </c>
      <c r="AK28" s="101">
        <v>0</v>
      </c>
      <c r="AL28" s="101">
        <v>0</v>
      </c>
      <c r="AM28" s="101">
        <v>139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16</v>
      </c>
      <c r="AU28" s="101">
        <v>0</v>
      </c>
      <c r="AV28" s="101">
        <v>0</v>
      </c>
      <c r="AW28" s="101">
        <v>16</v>
      </c>
      <c r="AX28" s="101">
        <v>0</v>
      </c>
      <c r="AY28" s="101">
        <v>0</v>
      </c>
      <c r="AZ28" s="101">
        <f t="shared" si="13"/>
        <v>16</v>
      </c>
      <c r="BA28" s="101">
        <v>16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130</v>
      </c>
      <c r="B29" s="112" t="s">
        <v>287</v>
      </c>
      <c r="C29" s="111" t="s">
        <v>322</v>
      </c>
      <c r="D29" s="101">
        <f t="shared" si="2"/>
        <v>5182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5182</v>
      </c>
      <c r="L29" s="101">
        <v>4077</v>
      </c>
      <c r="M29" s="101">
        <v>1105</v>
      </c>
      <c r="N29" s="101">
        <f t="shared" si="6"/>
        <v>5197</v>
      </c>
      <c r="O29" s="101">
        <f t="shared" si="7"/>
        <v>4077</v>
      </c>
      <c r="P29" s="101">
        <v>4077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1105</v>
      </c>
      <c r="W29" s="101">
        <v>1105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15</v>
      </c>
      <c r="AD29" s="101">
        <v>15</v>
      </c>
      <c r="AE29" s="101">
        <v>0</v>
      </c>
      <c r="AF29" s="101">
        <f t="shared" si="10"/>
        <v>186</v>
      </c>
      <c r="AG29" s="101">
        <v>186</v>
      </c>
      <c r="AH29" s="101">
        <v>0</v>
      </c>
      <c r="AI29" s="101">
        <v>0</v>
      </c>
      <c r="AJ29" s="101">
        <f t="shared" si="11"/>
        <v>186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16</v>
      </c>
      <c r="AR29" s="101">
        <v>0</v>
      </c>
      <c r="AS29" s="101">
        <v>170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130</v>
      </c>
      <c r="B30" s="112" t="s">
        <v>288</v>
      </c>
      <c r="C30" s="111" t="s">
        <v>323</v>
      </c>
      <c r="D30" s="101">
        <f t="shared" si="2"/>
        <v>6155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6155</v>
      </c>
      <c r="L30" s="101">
        <v>5112</v>
      </c>
      <c r="M30" s="101">
        <v>1043</v>
      </c>
      <c r="N30" s="101">
        <f t="shared" si="6"/>
        <v>6155</v>
      </c>
      <c r="O30" s="101">
        <f t="shared" si="7"/>
        <v>5112</v>
      </c>
      <c r="P30" s="101">
        <v>5112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1043</v>
      </c>
      <c r="W30" s="101">
        <v>1043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323</v>
      </c>
      <c r="AG30" s="101">
        <v>323</v>
      </c>
      <c r="AH30" s="101">
        <v>0</v>
      </c>
      <c r="AI30" s="101">
        <v>0</v>
      </c>
      <c r="AJ30" s="101">
        <f t="shared" si="11"/>
        <v>323</v>
      </c>
      <c r="AK30" s="101">
        <v>0</v>
      </c>
      <c r="AL30" s="101">
        <v>0</v>
      </c>
      <c r="AM30" s="101">
        <v>228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95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130</v>
      </c>
      <c r="B31" s="112" t="s">
        <v>289</v>
      </c>
      <c r="C31" s="111" t="s">
        <v>324</v>
      </c>
      <c r="D31" s="101">
        <f t="shared" si="2"/>
        <v>3035</v>
      </c>
      <c r="E31" s="101">
        <f t="shared" si="3"/>
        <v>0</v>
      </c>
      <c r="F31" s="101">
        <v>0</v>
      </c>
      <c r="G31" s="101">
        <v>0</v>
      </c>
      <c r="H31" s="101">
        <f t="shared" si="4"/>
        <v>2191</v>
      </c>
      <c r="I31" s="101">
        <v>2191</v>
      </c>
      <c r="J31" s="101">
        <v>0</v>
      </c>
      <c r="K31" s="101">
        <f t="shared" si="5"/>
        <v>844</v>
      </c>
      <c r="L31" s="101">
        <v>0</v>
      </c>
      <c r="M31" s="101">
        <v>844</v>
      </c>
      <c r="N31" s="101">
        <f t="shared" si="6"/>
        <v>3120</v>
      </c>
      <c r="O31" s="101">
        <f t="shared" si="7"/>
        <v>2191</v>
      </c>
      <c r="P31" s="101">
        <v>2191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844</v>
      </c>
      <c r="W31" s="101">
        <v>844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85</v>
      </c>
      <c r="AD31" s="101">
        <v>85</v>
      </c>
      <c r="AE31" s="101">
        <v>0</v>
      </c>
      <c r="AF31" s="101">
        <f t="shared" si="10"/>
        <v>9</v>
      </c>
      <c r="AG31" s="101">
        <v>9</v>
      </c>
      <c r="AH31" s="101">
        <v>0</v>
      </c>
      <c r="AI31" s="101">
        <v>0</v>
      </c>
      <c r="AJ31" s="101">
        <f t="shared" si="11"/>
        <v>9</v>
      </c>
      <c r="AK31" s="101">
        <v>0</v>
      </c>
      <c r="AL31" s="101">
        <v>0</v>
      </c>
      <c r="AM31" s="101">
        <v>0</v>
      </c>
      <c r="AN31" s="101">
        <v>9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130</v>
      </c>
      <c r="B32" s="112" t="s">
        <v>290</v>
      </c>
      <c r="C32" s="111" t="s">
        <v>325</v>
      </c>
      <c r="D32" s="101">
        <f t="shared" si="2"/>
        <v>9328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9328</v>
      </c>
      <c r="L32" s="101">
        <v>7891</v>
      </c>
      <c r="M32" s="101">
        <v>1437</v>
      </c>
      <c r="N32" s="101">
        <f t="shared" si="6"/>
        <v>9328</v>
      </c>
      <c r="O32" s="101">
        <f t="shared" si="7"/>
        <v>7891</v>
      </c>
      <c r="P32" s="101">
        <v>7891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1437</v>
      </c>
      <c r="W32" s="101">
        <v>1437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26</v>
      </c>
      <c r="AG32" s="101">
        <v>26</v>
      </c>
      <c r="AH32" s="101">
        <v>0</v>
      </c>
      <c r="AI32" s="101">
        <v>0</v>
      </c>
      <c r="AJ32" s="101">
        <f t="shared" si="11"/>
        <v>81</v>
      </c>
      <c r="AK32" s="101">
        <v>0</v>
      </c>
      <c r="AL32" s="101">
        <v>55</v>
      </c>
      <c r="AM32" s="101">
        <v>26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55</v>
      </c>
      <c r="BA32" s="101">
        <v>55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130</v>
      </c>
      <c r="B33" s="112" t="s">
        <v>291</v>
      </c>
      <c r="C33" s="111" t="s">
        <v>326</v>
      </c>
      <c r="D33" s="101">
        <f t="shared" si="2"/>
        <v>11757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11757</v>
      </c>
      <c r="L33" s="101">
        <v>10801</v>
      </c>
      <c r="M33" s="101">
        <v>956</v>
      </c>
      <c r="N33" s="101">
        <f t="shared" si="6"/>
        <v>11757</v>
      </c>
      <c r="O33" s="101">
        <f t="shared" si="7"/>
        <v>10801</v>
      </c>
      <c r="P33" s="101">
        <v>10801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956</v>
      </c>
      <c r="W33" s="101">
        <v>956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448</v>
      </c>
      <c r="AG33" s="101">
        <v>448</v>
      </c>
      <c r="AH33" s="101">
        <v>0</v>
      </c>
      <c r="AI33" s="101">
        <v>0</v>
      </c>
      <c r="AJ33" s="101">
        <f t="shared" si="11"/>
        <v>448</v>
      </c>
      <c r="AK33" s="101">
        <v>0</v>
      </c>
      <c r="AL33" s="101">
        <v>0</v>
      </c>
      <c r="AM33" s="101">
        <v>447</v>
      </c>
      <c r="AN33" s="101">
        <v>0</v>
      </c>
      <c r="AO33" s="101">
        <v>0</v>
      </c>
      <c r="AP33" s="101">
        <v>0</v>
      </c>
      <c r="AQ33" s="101">
        <v>0</v>
      </c>
      <c r="AR33" s="101">
        <v>1</v>
      </c>
      <c r="AS33" s="101">
        <v>0</v>
      </c>
      <c r="AT33" s="101">
        <f t="shared" si="12"/>
        <v>39</v>
      </c>
      <c r="AU33" s="101">
        <v>0</v>
      </c>
      <c r="AV33" s="101">
        <v>0</v>
      </c>
      <c r="AW33" s="101">
        <v>39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130</v>
      </c>
      <c r="B34" s="112" t="s">
        <v>292</v>
      </c>
      <c r="C34" s="111" t="s">
        <v>327</v>
      </c>
      <c r="D34" s="101">
        <f t="shared" si="2"/>
        <v>6091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6091</v>
      </c>
      <c r="L34" s="101">
        <v>5509</v>
      </c>
      <c r="M34" s="101">
        <v>582</v>
      </c>
      <c r="N34" s="101">
        <f t="shared" si="6"/>
        <v>6091</v>
      </c>
      <c r="O34" s="101">
        <f t="shared" si="7"/>
        <v>5509</v>
      </c>
      <c r="P34" s="101">
        <v>5509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582</v>
      </c>
      <c r="W34" s="101">
        <v>582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232</v>
      </c>
      <c r="AG34" s="101">
        <v>232</v>
      </c>
      <c r="AH34" s="101">
        <v>0</v>
      </c>
      <c r="AI34" s="101">
        <v>0</v>
      </c>
      <c r="AJ34" s="101">
        <f t="shared" si="11"/>
        <v>232</v>
      </c>
      <c r="AK34" s="101">
        <v>0</v>
      </c>
      <c r="AL34" s="101">
        <v>0</v>
      </c>
      <c r="AM34" s="101">
        <v>232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20</v>
      </c>
      <c r="AU34" s="101">
        <v>0</v>
      </c>
      <c r="AV34" s="101">
        <v>0</v>
      </c>
      <c r="AW34" s="101">
        <v>20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130</v>
      </c>
      <c r="B35" s="112" t="s">
        <v>293</v>
      </c>
      <c r="C35" s="111" t="s">
        <v>328</v>
      </c>
      <c r="D35" s="101">
        <f t="shared" si="2"/>
        <v>1725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1725</v>
      </c>
      <c r="L35" s="101">
        <v>1472</v>
      </c>
      <c r="M35" s="101">
        <v>253</v>
      </c>
      <c r="N35" s="101">
        <f t="shared" si="6"/>
        <v>1725</v>
      </c>
      <c r="O35" s="101">
        <f t="shared" si="7"/>
        <v>1472</v>
      </c>
      <c r="P35" s="101">
        <v>1472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253</v>
      </c>
      <c r="W35" s="101">
        <v>253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66</v>
      </c>
      <c r="AG35" s="101">
        <v>66</v>
      </c>
      <c r="AH35" s="101">
        <v>0</v>
      </c>
      <c r="AI35" s="101">
        <v>0</v>
      </c>
      <c r="AJ35" s="101">
        <f t="shared" si="11"/>
        <v>66</v>
      </c>
      <c r="AK35" s="101">
        <v>0</v>
      </c>
      <c r="AL35" s="101">
        <v>0</v>
      </c>
      <c r="AM35" s="101">
        <v>66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6</v>
      </c>
      <c r="AU35" s="101">
        <v>0</v>
      </c>
      <c r="AV35" s="101">
        <v>0</v>
      </c>
      <c r="AW35" s="101">
        <v>6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130</v>
      </c>
      <c r="B36" s="112" t="s">
        <v>294</v>
      </c>
      <c r="C36" s="111" t="s">
        <v>329</v>
      </c>
      <c r="D36" s="101">
        <f t="shared" si="2"/>
        <v>2126</v>
      </c>
      <c r="E36" s="101">
        <f t="shared" si="3"/>
        <v>0</v>
      </c>
      <c r="F36" s="101">
        <v>0</v>
      </c>
      <c r="G36" s="101">
        <v>0</v>
      </c>
      <c r="H36" s="101">
        <f t="shared" si="4"/>
        <v>1589</v>
      </c>
      <c r="I36" s="101">
        <v>1589</v>
      </c>
      <c r="J36" s="101">
        <v>0</v>
      </c>
      <c r="K36" s="101">
        <f t="shared" si="5"/>
        <v>537</v>
      </c>
      <c r="L36" s="101">
        <v>0</v>
      </c>
      <c r="M36" s="101">
        <v>537</v>
      </c>
      <c r="N36" s="101">
        <f t="shared" si="6"/>
        <v>2218</v>
      </c>
      <c r="O36" s="101">
        <f t="shared" si="7"/>
        <v>1589</v>
      </c>
      <c r="P36" s="101">
        <v>1589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537</v>
      </c>
      <c r="W36" s="101">
        <v>537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92</v>
      </c>
      <c r="AD36" s="101">
        <v>69</v>
      </c>
      <c r="AE36" s="101">
        <v>23</v>
      </c>
      <c r="AF36" s="101">
        <f t="shared" si="10"/>
        <v>81</v>
      </c>
      <c r="AG36" s="101">
        <v>81</v>
      </c>
      <c r="AH36" s="101">
        <v>0</v>
      </c>
      <c r="AI36" s="101">
        <v>0</v>
      </c>
      <c r="AJ36" s="101">
        <f t="shared" si="11"/>
        <v>81</v>
      </c>
      <c r="AK36" s="101">
        <v>0</v>
      </c>
      <c r="AL36" s="101">
        <v>0</v>
      </c>
      <c r="AM36" s="101">
        <v>2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79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130</v>
      </c>
      <c r="B37" s="112" t="s">
        <v>295</v>
      </c>
      <c r="C37" s="111" t="s">
        <v>330</v>
      </c>
      <c r="D37" s="101">
        <f t="shared" si="2"/>
        <v>1765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1765</v>
      </c>
      <c r="L37" s="101">
        <v>1425</v>
      </c>
      <c r="M37" s="101">
        <v>340</v>
      </c>
      <c r="N37" s="101">
        <f t="shared" si="6"/>
        <v>1765</v>
      </c>
      <c r="O37" s="101">
        <f t="shared" si="7"/>
        <v>1425</v>
      </c>
      <c r="P37" s="101">
        <v>1425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340</v>
      </c>
      <c r="W37" s="101">
        <v>340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67</v>
      </c>
      <c r="AG37" s="101">
        <v>67</v>
      </c>
      <c r="AH37" s="101">
        <v>0</v>
      </c>
      <c r="AI37" s="101">
        <v>0</v>
      </c>
      <c r="AJ37" s="101">
        <f t="shared" si="11"/>
        <v>67</v>
      </c>
      <c r="AK37" s="101">
        <v>0</v>
      </c>
      <c r="AL37" s="101">
        <v>0</v>
      </c>
      <c r="AM37" s="101">
        <v>67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6</v>
      </c>
      <c r="AU37" s="101">
        <v>0</v>
      </c>
      <c r="AV37" s="101">
        <v>0</v>
      </c>
      <c r="AW37" s="101">
        <v>6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130</v>
      </c>
      <c r="B38" s="112" t="s">
        <v>296</v>
      </c>
      <c r="C38" s="111" t="s">
        <v>331</v>
      </c>
      <c r="D38" s="101">
        <f t="shared" si="2"/>
        <v>6043</v>
      </c>
      <c r="E38" s="101">
        <f t="shared" si="3"/>
        <v>0</v>
      </c>
      <c r="F38" s="101">
        <v>0</v>
      </c>
      <c r="G38" s="101">
        <v>0</v>
      </c>
      <c r="H38" s="101">
        <f t="shared" si="4"/>
        <v>4787</v>
      </c>
      <c r="I38" s="101">
        <v>4787</v>
      </c>
      <c r="J38" s="101">
        <v>0</v>
      </c>
      <c r="K38" s="101">
        <f t="shared" si="5"/>
        <v>1256</v>
      </c>
      <c r="L38" s="101">
        <v>0</v>
      </c>
      <c r="M38" s="101">
        <v>1256</v>
      </c>
      <c r="N38" s="101">
        <f t="shared" si="6"/>
        <v>6130</v>
      </c>
      <c r="O38" s="101">
        <f t="shared" si="7"/>
        <v>4787</v>
      </c>
      <c r="P38" s="101">
        <v>4787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1256</v>
      </c>
      <c r="W38" s="101">
        <v>1256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87</v>
      </c>
      <c r="AD38" s="101">
        <v>87</v>
      </c>
      <c r="AE38" s="101">
        <v>0</v>
      </c>
      <c r="AF38" s="101">
        <f t="shared" si="10"/>
        <v>357</v>
      </c>
      <c r="AG38" s="101">
        <v>357</v>
      </c>
      <c r="AH38" s="101">
        <v>0</v>
      </c>
      <c r="AI38" s="101">
        <v>0</v>
      </c>
      <c r="AJ38" s="101">
        <f t="shared" si="11"/>
        <v>357</v>
      </c>
      <c r="AK38" s="101">
        <v>0</v>
      </c>
      <c r="AL38" s="101">
        <v>0</v>
      </c>
      <c r="AM38" s="101">
        <v>357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28</v>
      </c>
      <c r="AU38" s="101">
        <v>0</v>
      </c>
      <c r="AV38" s="101">
        <v>0</v>
      </c>
      <c r="AW38" s="101">
        <v>28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130</v>
      </c>
      <c r="B39" s="112" t="s">
        <v>297</v>
      </c>
      <c r="C39" s="111" t="s">
        <v>332</v>
      </c>
      <c r="D39" s="101">
        <f t="shared" si="2"/>
        <v>2417</v>
      </c>
      <c r="E39" s="101">
        <f t="shared" si="3"/>
        <v>0</v>
      </c>
      <c r="F39" s="101">
        <v>0</v>
      </c>
      <c r="G39" s="101">
        <v>0</v>
      </c>
      <c r="H39" s="101">
        <f t="shared" si="4"/>
        <v>2417</v>
      </c>
      <c r="I39" s="101">
        <v>1559</v>
      </c>
      <c r="J39" s="101">
        <v>858</v>
      </c>
      <c r="K39" s="101">
        <f t="shared" si="5"/>
        <v>0</v>
      </c>
      <c r="L39" s="101">
        <v>0</v>
      </c>
      <c r="M39" s="101">
        <v>0</v>
      </c>
      <c r="N39" s="101">
        <f t="shared" si="6"/>
        <v>2417</v>
      </c>
      <c r="O39" s="101">
        <f t="shared" si="7"/>
        <v>1559</v>
      </c>
      <c r="P39" s="101">
        <v>1559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858</v>
      </c>
      <c r="W39" s="101">
        <v>858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92</v>
      </c>
      <c r="AG39" s="101">
        <v>92</v>
      </c>
      <c r="AH39" s="101">
        <v>0</v>
      </c>
      <c r="AI39" s="101">
        <v>0</v>
      </c>
      <c r="AJ39" s="101">
        <f t="shared" si="11"/>
        <v>92</v>
      </c>
      <c r="AK39" s="101">
        <v>0</v>
      </c>
      <c r="AL39" s="101">
        <v>0</v>
      </c>
      <c r="AM39" s="101">
        <v>3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89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130</v>
      </c>
      <c r="B40" s="112" t="s">
        <v>298</v>
      </c>
      <c r="C40" s="111" t="s">
        <v>333</v>
      </c>
      <c r="D40" s="101">
        <f t="shared" si="2"/>
        <v>2803</v>
      </c>
      <c r="E40" s="101">
        <f t="shared" si="3"/>
        <v>0</v>
      </c>
      <c r="F40" s="101">
        <v>0</v>
      </c>
      <c r="G40" s="101">
        <v>0</v>
      </c>
      <c r="H40" s="101">
        <f t="shared" si="4"/>
        <v>2488</v>
      </c>
      <c r="I40" s="101">
        <v>2488</v>
      </c>
      <c r="J40" s="101">
        <v>0</v>
      </c>
      <c r="K40" s="101">
        <f t="shared" si="5"/>
        <v>315</v>
      </c>
      <c r="L40" s="101">
        <v>0</v>
      </c>
      <c r="M40" s="101">
        <v>315</v>
      </c>
      <c r="N40" s="101">
        <f t="shared" si="6"/>
        <v>2803</v>
      </c>
      <c r="O40" s="101">
        <f t="shared" si="7"/>
        <v>2488</v>
      </c>
      <c r="P40" s="101">
        <v>2488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315</v>
      </c>
      <c r="W40" s="101">
        <v>315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166</v>
      </c>
      <c r="AG40" s="101">
        <v>166</v>
      </c>
      <c r="AH40" s="101">
        <v>0</v>
      </c>
      <c r="AI40" s="101">
        <v>0</v>
      </c>
      <c r="AJ40" s="101">
        <f t="shared" si="11"/>
        <v>166</v>
      </c>
      <c r="AK40" s="101">
        <v>0</v>
      </c>
      <c r="AL40" s="101">
        <v>0</v>
      </c>
      <c r="AM40" s="101">
        <v>166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130</v>
      </c>
      <c r="B41" s="112" t="s">
        <v>299</v>
      </c>
      <c r="C41" s="111" t="s">
        <v>334</v>
      </c>
      <c r="D41" s="101">
        <f t="shared" si="2"/>
        <v>10966</v>
      </c>
      <c r="E41" s="101">
        <f t="shared" si="3"/>
        <v>0</v>
      </c>
      <c r="F41" s="101">
        <v>0</v>
      </c>
      <c r="G41" s="101">
        <v>0</v>
      </c>
      <c r="H41" s="101">
        <f t="shared" si="4"/>
        <v>7814</v>
      </c>
      <c r="I41" s="101">
        <v>7814</v>
      </c>
      <c r="J41" s="101">
        <v>0</v>
      </c>
      <c r="K41" s="101">
        <f t="shared" si="5"/>
        <v>3152</v>
      </c>
      <c r="L41" s="101">
        <v>0</v>
      </c>
      <c r="M41" s="101">
        <v>3152</v>
      </c>
      <c r="N41" s="101">
        <f t="shared" si="6"/>
        <v>11300</v>
      </c>
      <c r="O41" s="101">
        <f t="shared" si="7"/>
        <v>7814</v>
      </c>
      <c r="P41" s="101">
        <v>7814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3152</v>
      </c>
      <c r="W41" s="101">
        <v>3152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334</v>
      </c>
      <c r="AD41" s="101">
        <v>334</v>
      </c>
      <c r="AE41" s="101">
        <v>0</v>
      </c>
      <c r="AF41" s="101">
        <f t="shared" si="10"/>
        <v>417</v>
      </c>
      <c r="AG41" s="101">
        <v>417</v>
      </c>
      <c r="AH41" s="101">
        <v>0</v>
      </c>
      <c r="AI41" s="101">
        <v>0</v>
      </c>
      <c r="AJ41" s="101">
        <f t="shared" si="11"/>
        <v>417</v>
      </c>
      <c r="AK41" s="101">
        <v>0</v>
      </c>
      <c r="AL41" s="101">
        <v>0</v>
      </c>
      <c r="AM41" s="101">
        <v>11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406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130</v>
      </c>
      <c r="B42" s="112" t="s">
        <v>300</v>
      </c>
      <c r="C42" s="111" t="s">
        <v>335</v>
      </c>
      <c r="D42" s="101">
        <f t="shared" si="2"/>
        <v>8062</v>
      </c>
      <c r="E42" s="101">
        <f t="shared" si="3"/>
        <v>0</v>
      </c>
      <c r="F42" s="101">
        <v>0</v>
      </c>
      <c r="G42" s="101">
        <v>0</v>
      </c>
      <c r="H42" s="101">
        <f t="shared" si="4"/>
        <v>6547</v>
      </c>
      <c r="I42" s="101">
        <v>6547</v>
      </c>
      <c r="J42" s="101">
        <v>0</v>
      </c>
      <c r="K42" s="101">
        <f t="shared" si="5"/>
        <v>1515</v>
      </c>
      <c r="L42" s="101">
        <v>0</v>
      </c>
      <c r="M42" s="101">
        <v>1515</v>
      </c>
      <c r="N42" s="101">
        <f t="shared" si="6"/>
        <v>8062</v>
      </c>
      <c r="O42" s="101">
        <f t="shared" si="7"/>
        <v>6547</v>
      </c>
      <c r="P42" s="101">
        <v>6547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1515</v>
      </c>
      <c r="W42" s="101">
        <v>1515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476</v>
      </c>
      <c r="AG42" s="101">
        <v>476</v>
      </c>
      <c r="AH42" s="101">
        <v>0</v>
      </c>
      <c r="AI42" s="101">
        <v>0</v>
      </c>
      <c r="AJ42" s="101">
        <f t="shared" si="11"/>
        <v>476</v>
      </c>
      <c r="AK42" s="101">
        <v>0</v>
      </c>
      <c r="AL42" s="101">
        <v>0</v>
      </c>
      <c r="AM42" s="101">
        <v>476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340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03</v>
      </c>
      <c r="M2" s="19" t="str">
        <f>IF(L2&lt;&gt;"",VLOOKUP(L2,$AI$6:$AJ$52,2,FALSE),"-")</f>
        <v>岩手県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508925</v>
      </c>
      <c r="F7" s="164" t="s">
        <v>45</v>
      </c>
      <c r="G7" s="23" t="s">
        <v>46</v>
      </c>
      <c r="H7" s="37">
        <f aca="true" t="shared" si="0" ref="H7:H12">AD14</f>
        <v>481317</v>
      </c>
      <c r="I7" s="37">
        <f aca="true" t="shared" si="1" ref="I7:I12">AD24</f>
        <v>133189</v>
      </c>
      <c r="J7" s="37">
        <f aca="true" t="shared" si="2" ref="J7:J12">SUM(H7:I7)</f>
        <v>614506</v>
      </c>
      <c r="K7" s="38">
        <f aca="true" t="shared" si="3" ref="K7:K12">IF(J$13&gt;0,J7/J$13,0)</f>
        <v>1</v>
      </c>
      <c r="L7" s="39">
        <f>AD34</f>
        <v>15800</v>
      </c>
      <c r="M7" s="40">
        <f>AD37</f>
        <v>2430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508925</v>
      </c>
      <c r="AF7" s="28" t="str">
        <f>'水洗化人口等'!B7</f>
        <v>03000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2958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2958</v>
      </c>
      <c r="AF8" s="28" t="str">
        <f>'水洗化人口等'!B8</f>
        <v>03201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511883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587024</v>
      </c>
      <c r="AF9" s="28" t="str">
        <f>'水洗化人口等'!B9</f>
        <v>03202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587024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3387</v>
      </c>
      <c r="AF10" s="28" t="str">
        <f>'水洗化人口等'!B10</f>
        <v>03203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3387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261679</v>
      </c>
      <c r="AF11" s="28" t="str">
        <f>'水洗化人口等'!B11</f>
        <v>03205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261679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199384</v>
      </c>
      <c r="AF12" s="28" t="str">
        <f>'水洗化人口等'!B12</f>
        <v>03206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852090</v>
      </c>
      <c r="F13" s="166"/>
      <c r="G13" s="23" t="s">
        <v>49</v>
      </c>
      <c r="H13" s="37">
        <f>SUM(H7:H12)</f>
        <v>481317</v>
      </c>
      <c r="I13" s="37">
        <f>SUM(I7:I12)</f>
        <v>133189</v>
      </c>
      <c r="J13" s="37">
        <f>SUM(J7:J12)</f>
        <v>614506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6280</v>
      </c>
      <c r="AF13" s="28" t="str">
        <f>'水洗化人口等'!B13</f>
        <v>03207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1363973</v>
      </c>
      <c r="F14" s="167" t="s">
        <v>59</v>
      </c>
      <c r="G14" s="168"/>
      <c r="H14" s="37">
        <f>AD20</f>
        <v>1878</v>
      </c>
      <c r="I14" s="37">
        <f>AD30</f>
        <v>23</v>
      </c>
      <c r="J14" s="37">
        <f>SUM(H14:I14)</f>
        <v>1901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481317</v>
      </c>
      <c r="AF14" s="28" t="str">
        <f>'水洗化人口等'!B14</f>
        <v>03208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6280</v>
      </c>
      <c r="F15" s="156" t="s">
        <v>4</v>
      </c>
      <c r="G15" s="157"/>
      <c r="H15" s="47">
        <f>SUM(H13:H14)</f>
        <v>483195</v>
      </c>
      <c r="I15" s="47">
        <f>SUM(I13:I14)</f>
        <v>133212</v>
      </c>
      <c r="J15" s="47">
        <f>SUM(J13:J14)</f>
        <v>616407</v>
      </c>
      <c r="K15" s="48" t="s">
        <v>152</v>
      </c>
      <c r="L15" s="49">
        <f>SUM(L7:L9)</f>
        <v>15800</v>
      </c>
      <c r="M15" s="50">
        <f>SUM(M7:M9)</f>
        <v>2430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03209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03210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199384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03211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03213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0.624711779485371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03214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0.37528822051462896</v>
      </c>
      <c r="F20" s="167" t="s">
        <v>67</v>
      </c>
      <c r="G20" s="168"/>
      <c r="H20" s="37">
        <f>AD22</f>
        <v>231205</v>
      </c>
      <c r="I20" s="37">
        <f>AD32</f>
        <v>12804</v>
      </c>
      <c r="J20" s="41">
        <f>SUM(H20:I20)</f>
        <v>244009</v>
      </c>
      <c r="AA20" s="20" t="s">
        <v>59</v>
      </c>
      <c r="AB20" s="81" t="s">
        <v>83</v>
      </c>
      <c r="AC20" s="81" t="s">
        <v>158</v>
      </c>
      <c r="AD20" s="28">
        <f ca="1" t="shared" si="4"/>
        <v>1878</v>
      </c>
      <c r="AF20" s="28" t="str">
        <f>'水洗化人口等'!B20</f>
        <v>03215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0.430378020679295</v>
      </c>
      <c r="F21" s="167" t="s">
        <v>69</v>
      </c>
      <c r="G21" s="168"/>
      <c r="H21" s="37">
        <f>AD23</f>
        <v>250112</v>
      </c>
      <c r="I21" s="37">
        <f>AD33</f>
        <v>120385</v>
      </c>
      <c r="J21" s="41">
        <f>SUM(H21:I21)</f>
        <v>370497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03301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0.1918505718221695</v>
      </c>
      <c r="F22" s="156" t="s">
        <v>4</v>
      </c>
      <c r="G22" s="157"/>
      <c r="H22" s="47">
        <f>SUM(H19:H21)</f>
        <v>481317</v>
      </c>
      <c r="I22" s="47">
        <f>SUM(I19:I21)</f>
        <v>133189</v>
      </c>
      <c r="J22" s="52">
        <f>SUM(J19:J21)</f>
        <v>614506</v>
      </c>
      <c r="AA22" s="20" t="s">
        <v>67</v>
      </c>
      <c r="AB22" s="81" t="s">
        <v>83</v>
      </c>
      <c r="AC22" s="81" t="s">
        <v>160</v>
      </c>
      <c r="AD22" s="28">
        <f ca="1" t="shared" si="4"/>
        <v>231205</v>
      </c>
      <c r="AF22" s="28" t="str">
        <f>'水洗化人口等'!B22</f>
        <v>03302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0.146178846648724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250112</v>
      </c>
      <c r="AF23" s="28" t="str">
        <f>'水洗化人口等'!B23</f>
        <v>03303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0.9942213357349238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133189</v>
      </c>
      <c r="AF24" s="28" t="str">
        <f>'水洗化人口等'!B24</f>
        <v>03305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0.005778664265076199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03321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03322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410</v>
      </c>
      <c r="J27" s="55">
        <f>AD49</f>
        <v>188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03366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513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03381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7923</v>
      </c>
      <c r="J29" s="55">
        <f>AD51</f>
        <v>407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03402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157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23</v>
      </c>
      <c r="AF30" s="28" t="str">
        <f>'水洗化人口等'!B30</f>
        <v>03422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03441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12804</v>
      </c>
      <c r="AF32" s="28" t="str">
        <f>'水洗化人口等'!B32</f>
        <v>03461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422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120385</v>
      </c>
      <c r="AF33" s="28" t="str">
        <f>'水洗化人口等'!B33</f>
        <v>03482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15800</v>
      </c>
      <c r="AF34" s="28" t="str">
        <f>'水洗化人口等'!B34</f>
        <v>03483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7107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03484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16535</v>
      </c>
      <c r="J36" s="57">
        <f>SUM(J27:J31)</f>
        <v>595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03485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2430</v>
      </c>
      <c r="AF37" s="28" t="str">
        <f>'水洗化人口等'!B37</f>
        <v>03487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03501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03503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410</v>
      </c>
      <c r="AF40" s="28" t="str">
        <f>'水洗化人口等'!B40</f>
        <v>03506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513</v>
      </c>
      <c r="AF41" s="28" t="str">
        <f>'水洗化人口等'!B41</f>
        <v>03507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7923</v>
      </c>
      <c r="AF42" s="28" t="str">
        <f>'水洗化人口等'!B42</f>
        <v>03524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157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422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7107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188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407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2010-04-10T01:35:15Z</dcterms:modified>
  <cp:category/>
  <cp:version/>
  <cp:contentType/>
  <cp:contentStatus/>
</cp:coreProperties>
</file>