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<sst xmlns="http://schemas.openxmlformats.org/spreadsheetml/2006/main" count="868" uniqueCount="367">
  <si>
    <t>43000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</si>
  <si>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</si>
  <si>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</si>
  <si>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</si>
  <si>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</si>
  <si>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</si>
  <si>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</si>
  <si>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</si>
  <si>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</si>
  <si>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</si>
  <si>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</si>
  <si>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</si>
  <si>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</si>
  <si>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</si>
  <si>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</si>
  <si>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</si>
  <si>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</si>
  <si>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</si>
  <si>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</si>
  <si>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</si>
  <si>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</si>
  <si>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</si>
  <si>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</si>
  <si>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</si>
  <si>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</si>
  <si>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</si>
  <si>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</si>
  <si>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</si>
  <si>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</si>
  <si>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43341</t>
  </si>
  <si>
    <t>城南町</t>
  </si>
  <si>
    <t>43342</t>
  </si>
  <si>
    <t>富合町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</si>
  <si>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</si>
  <si>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</si>
  <si>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</si>
  <si>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</si>
  <si>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</si>
  <si>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</si>
  <si>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</si>
  <si>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</si>
  <si>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</si>
  <si>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43385</t>
  </si>
  <si>
    <t>植木町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</si>
  <si>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</si>
  <si>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</si>
  <si>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</si>
  <si>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</si>
  <si>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</si>
  <si>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</si>
  <si>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</si>
  <si>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</si>
  <si>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</si>
  <si>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</si>
  <si>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</si>
  <si>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</si>
  <si>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</si>
  <si>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</si>
  <si>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</si>
  <si>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</si>
  <si>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</si>
  <si>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</si>
  <si>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</si>
  <si>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</si>
  <si>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</si>
  <si>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</si>
  <si>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</si>
  <si>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</si>
  <si>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</si>
  <si>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</si>
  <si>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</si>
  <si>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</si>
  <si>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</si>
  <si>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</si>
  <si>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</si>
  <si>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</si>
  <si>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</si>
  <si>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</si>
  <si>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</si>
  <si>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</si>
  <si>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</si>
  <si>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</si>
  <si>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</si>
  <si>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</si>
  <si>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</si>
  <si>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</si>
  <si>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</si>
  <si>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</si>
  <si>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</si>
  <si>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</si>
  <si>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</si>
  <si>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</si>
  <si>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</si>
  <si>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</si>
  <si>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</si>
  <si>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</si>
  <si>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</si>
  <si>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</si>
  <si>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</si>
  <si>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</si>
  <si>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</si>
  <si>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</si>
  <si>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</si>
  <si>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</si>
  <si>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</si>
  <si>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</si>
  <si>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</si>
  <si>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</si>
  <si>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</si>
  <si>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</si>
  <si>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</si>
  <si>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</si>
  <si>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</si>
  <si>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</si>
  <si>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</si>
  <si>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</si>
  <si>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</si>
  <si>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</si>
  <si>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</si>
  <si>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</si>
  <si>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</si>
  <si>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</si>
  <si>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</si>
  <si>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</si>
  <si>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</si>
  <si>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</si>
  <si>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</si>
  <si>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</si>
  <si>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</si>
  <si>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</si>
  <si>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</si>
  <si>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</si>
  <si>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</si>
  <si>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</si>
  <si>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</si>
  <si>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</si>
  <si>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</si>
  <si>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</si>
  <si>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</si>
  <si>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</si>
  <si>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</si>
  <si>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</si>
  <si>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</si>
  <si>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</si>
  <si>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</si>
  <si>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</si>
  <si>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</si>
  <si>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</si>
  <si>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</si>
  <si>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</si>
  <si>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</si>
  <si>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</si>
  <si>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</si>
  <si>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</si>
  <si>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</si>
  <si>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</si>
  <si>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</si>
  <si>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</si>
  <si>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</si>
  <si>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</si>
  <si>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</si>
  <si>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</si>
  <si>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</si>
  <si>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</si>
  <si>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</si>
  <si>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</si>
  <si>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</si>
  <si>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</si>
  <si>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</si>
  <si>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</si>
  <si>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</si>
  <si>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</si>
  <si>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</si>
  <si>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</si>
  <si>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</si>
  <si>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</si>
  <si>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</si>
  <si>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</si>
  <si>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</si>
  <si>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</si>
  <si>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</si>
  <si>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</si>
  <si>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</si>
  <si>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</si>
  <si>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</si>
  <si>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</si>
  <si>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</si>
  <si>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</si>
  <si>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</si>
  <si>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</si>
  <si>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</si>
  <si>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</si>
  <si>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</si>
  <si>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</si>
  <si>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</si>
  <si>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</si>
  <si>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</si>
  <si>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</si>
  <si>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</si>
  <si>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</si>
  <si>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</si>
  <si>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</si>
  <si>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</si>
  <si>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</si>
  <si>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</si>
  <si>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</si>
  <si>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</si>
  <si>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</si>
  <si>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</si>
  <si>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</si>
  <si>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</si>
  <si>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</si>
  <si>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</si>
  <si>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</si>
  <si>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</si>
  <si>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</si>
  <si>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</si>
  <si>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</si>
  <si>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</si>
  <si>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</si>
  <si>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</si>
  <si>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</si>
  <si>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</si>
  <si>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</si>
  <si>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</si>
  <si>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</si>
  <si>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</si>
  <si>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</si>
  <si>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</si>
  <si>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</si>
  <si>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</si>
  <si>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</si>
  <si>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</si>
  <si>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</si>
  <si>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</si>
  <si>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</si>
  <si>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</si>
  <si>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</si>
  <si>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</si>
  <si>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</si>
  <si>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</si>
  <si>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</si>
  <si>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</si>
  <si>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</si>
  <si>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</si>
  <si>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</si>
  <si>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</si>
  <si>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</si>
  <si>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</si>
  <si>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</si>
  <si>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</si>
  <si>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</si>
  <si>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</si>
  <si>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</si>
  <si>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</si>
  <si>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</si>
  <si>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</si>
  <si>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</si>
  <si>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</si>
  <si>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</si>
  <si>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</si>
  <si>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</si>
  <si>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</si>
  <si>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</si>
  <si>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</si>
  <si>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</si>
  <si>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</si>
  <si>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</si>
  <si>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</si>
  <si>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</si>
  <si>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</si>
  <si>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</si>
  <si>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</si>
  <si>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</si>
  <si>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</si>
  <si>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</si>
  <si>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</si>
  <si>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</si>
  <si>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</si>
  <si>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</si>
  <si>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</si>
  <si>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</si>
  <si>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</si>
  <si>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</si>
  <si>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</si>
  <si>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</si>
  <si>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</si>
  <si>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</si>
  <si>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</si>
  <si>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</si>
  <si>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</si>
  <si>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</si>
  <si>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</si>
  <si>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</si>
  <si>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</si>
  <si>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</si>
  <si>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</si>
  <si>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</si>
  <si>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</si>
  <si>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</si>
  <si>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</si>
  <si>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</si>
  <si>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</si>
  <si>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</si>
  <si>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</si>
  <si>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</si>
  <si>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</si>
  <si>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</si>
  <si>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</si>
  <si>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</si>
  <si>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</si>
  <si>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</si>
  <si>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</si>
  <si>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</si>
  <si>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</si>
  <si>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</si>
  <si>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</si>
  <si>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</si>
  <si>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</si>
  <si>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</si>
  <si>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</si>
  <si>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</si>
  <si>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</si>
  <si>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</si>
  <si>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</si>
  <si>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</si>
  <si>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</si>
  <si>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</si>
  <si>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</si>
  <si>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</si>
  <si>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</si>
  <si>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</si>
  <si>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</si>
  <si>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</si>
  <si>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</si>
  <si>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</si>
  <si>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</si>
  <si>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</si>
  <si>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</si>
  <si>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</si>
  <si>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</si>
  <si>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</si>
  <si>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</si>
  <si>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</si>
  <si>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</si>
  <si>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</si>
  <si>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</si>
  <si>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</si>
  <si>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</si>
  <si>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</si>
  <si>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</si>
  <si>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</si>
  <si>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</si>
  <si>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</si>
  <si>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</si>
  <si>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</si>
  <si>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</si>
  <si>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</si>
  <si>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</si>
  <si>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</si>
  <si>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</si>
  <si>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</si>
  <si>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</si>
  <si>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</si>
  <si>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美里町</t>
  </si>
  <si>
    <t>小国町</t>
  </si>
  <si>
    <t>高森町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</si>
</sst>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8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219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94</v>
      </c>
      <c r="B2" s="112" t="s">
        <v>289</v>
      </c>
      <c r="C2" s="114" t="s">
        <v>290</v>
      </c>
      <c r="D2" s="6" t="s">
        <v>95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224</v>
      </c>
      <c r="S2" s="116" t="s">
        <v>96</v>
      </c>
      <c r="T2" s="106"/>
      <c r="U2" s="106"/>
      <c r="V2" s="107"/>
      <c r="W2" s="122" t="s">
        <v>97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98</v>
      </c>
      <c r="F3" s="7"/>
      <c r="G3" s="7"/>
      <c r="H3" s="11"/>
      <c r="I3" s="10" t="s">
        <v>291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99</v>
      </c>
      <c r="F4" s="118" t="s">
        <v>292</v>
      </c>
      <c r="G4" s="118" t="s">
        <v>293</v>
      </c>
      <c r="H4" s="118" t="s">
        <v>294</v>
      </c>
      <c r="I4" s="12" t="s">
        <v>99</v>
      </c>
      <c r="J4" s="118" t="s">
        <v>295</v>
      </c>
      <c r="K4" s="118" t="s">
        <v>296</v>
      </c>
      <c r="L4" s="118" t="s">
        <v>297</v>
      </c>
      <c r="M4" s="118" t="s">
        <v>298</v>
      </c>
      <c r="N4" s="118" t="s">
        <v>299</v>
      </c>
      <c r="O4" s="123" t="s">
        <v>300</v>
      </c>
      <c r="P4" s="13"/>
      <c r="Q4" s="118" t="s">
        <v>301</v>
      </c>
      <c r="R4" s="41"/>
      <c r="S4" s="118" t="s">
        <v>100</v>
      </c>
      <c r="T4" s="118" t="s">
        <v>101</v>
      </c>
      <c r="U4" s="120" t="s">
        <v>102</v>
      </c>
      <c r="V4" s="120" t="s">
        <v>103</v>
      </c>
      <c r="W4" s="118" t="s">
        <v>100</v>
      </c>
      <c r="X4" s="118" t="s">
        <v>101</v>
      </c>
      <c r="Y4" s="120" t="s">
        <v>102</v>
      </c>
      <c r="Z4" s="120" t="s">
        <v>103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104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105</v>
      </c>
      <c r="E6" s="37" t="s">
        <v>105</v>
      </c>
      <c r="F6" s="14" t="s">
        <v>302</v>
      </c>
      <c r="G6" s="37" t="s">
        <v>105</v>
      </c>
      <c r="H6" s="37" t="s">
        <v>105</v>
      </c>
      <c r="I6" s="37" t="s">
        <v>105</v>
      </c>
      <c r="J6" s="14" t="s">
        <v>302</v>
      </c>
      <c r="K6" s="37" t="s">
        <v>105</v>
      </c>
      <c r="L6" s="14" t="s">
        <v>302</v>
      </c>
      <c r="M6" s="37" t="s">
        <v>105</v>
      </c>
      <c r="N6" s="14" t="s">
        <v>302</v>
      </c>
      <c r="O6" s="37" t="s">
        <v>105</v>
      </c>
      <c r="P6" s="37" t="s">
        <v>105</v>
      </c>
      <c r="Q6" s="14" t="s">
        <v>302</v>
      </c>
      <c r="R6" s="43" t="s">
        <v>225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176</v>
      </c>
      <c r="B7" s="174" t="s">
        <v>0</v>
      </c>
      <c r="C7" s="173" t="s">
        <v>362</v>
      </c>
      <c r="D7" s="99">
        <f>SUM(D8:D300)</f>
        <v>1849387</v>
      </c>
      <c r="E7" s="99">
        <f>SUM(E8:E300)</f>
        <v>316715</v>
      </c>
      <c r="F7" s="96">
        <f>IF(D7&gt;0,E7/D7*100,0)</f>
        <v>17.125404255572253</v>
      </c>
      <c r="G7" s="99">
        <f>SUM(G8:G300)</f>
        <v>309820</v>
      </c>
      <c r="H7" s="99">
        <f>SUM(H8:H300)</f>
        <v>6895</v>
      </c>
      <c r="I7" s="99">
        <f>SUM(I8:I300)</f>
        <v>1532672</v>
      </c>
      <c r="J7" s="96">
        <f>IF($D7&gt;0,I7/$D7*100,0)</f>
        <v>82.87459574442775</v>
      </c>
      <c r="K7" s="99">
        <f>SUM(K8:K300)</f>
        <v>961804</v>
      </c>
      <c r="L7" s="96">
        <f>IF($D7&gt;0,K7/$D7*100,0)</f>
        <v>52.00663787514458</v>
      </c>
      <c r="M7" s="99">
        <f>SUM(M8:M300)</f>
        <v>1493</v>
      </c>
      <c r="N7" s="96">
        <f>IF($D7&gt;0,M7/$D7*100,0)</f>
        <v>0.0807294525158877</v>
      </c>
      <c r="O7" s="99">
        <f>SUM(O8:O300)</f>
        <v>569375</v>
      </c>
      <c r="P7" s="99">
        <f>SUM(P8:P300)</f>
        <v>244423</v>
      </c>
      <c r="Q7" s="96">
        <f>IF($D7&gt;0,O7/$D7*100,0)</f>
        <v>30.787228416767288</v>
      </c>
      <c r="R7" s="99">
        <f>SUM(R8:R300)</f>
        <v>8199</v>
      </c>
      <c r="S7" s="175">
        <f>COUNTIF(S8:S300,"○")</f>
        <v>44</v>
      </c>
      <c r="T7" s="175">
        <f>COUNTIF(T8:T300,"○")</f>
        <v>2</v>
      </c>
      <c r="U7" s="175">
        <f>COUNTIF(U8:U300,"○")</f>
        <v>1</v>
      </c>
      <c r="V7" s="175">
        <f>COUNTIF(V8:V300,"○")</f>
        <v>1</v>
      </c>
      <c r="W7" s="175">
        <f>COUNTIF(W8:W300,"○")</f>
        <v>32</v>
      </c>
      <c r="X7" s="175">
        <f>COUNTIF(X8:X300,"○")</f>
        <v>12</v>
      </c>
      <c r="Y7" s="175">
        <f>COUNTIF(Y8:Y300,"○")</f>
        <v>1</v>
      </c>
      <c r="Z7" s="175">
        <f>COUNTIF(Z8:Z300,"○")</f>
        <v>3</v>
      </c>
    </row>
    <row r="8" spans="1:26" s="92" customFormat="1" ht="11.25">
      <c r="A8" s="94" t="s">
        <v>176</v>
      </c>
      <c r="B8" s="95" t="s">
        <v>1</v>
      </c>
      <c r="C8" s="94" t="s">
        <v>2</v>
      </c>
      <c r="D8" s="93">
        <v>664127</v>
      </c>
      <c r="E8" s="93">
        <v>16020</v>
      </c>
      <c r="F8" s="97">
        <f aca="true" t="shared" si="0" ref="F7:F55">IF(D8&gt;0,E8/D8*100,0)</f>
        <v>2.4121892348903144</v>
      </c>
      <c r="G8" s="93">
        <v>15956</v>
      </c>
      <c r="H8" s="93">
        <v>64</v>
      </c>
      <c r="I8" s="93">
        <v>648107</v>
      </c>
      <c r="J8" s="97">
        <f aca="true" t="shared" si="1" ref="J7:J55">IF($D8&gt;0,I8/$D8*100,0)</f>
        <v>97.58781076510968</v>
      </c>
      <c r="K8" s="93">
        <v>540748</v>
      </c>
      <c r="L8" s="97">
        <f aca="true" t="shared" si="2" ref="L7:L55">IF($D8&gt;0,K8/$D8*100,0)</f>
        <v>81.42237855109038</v>
      </c>
      <c r="M8" s="93">
        <v>0</v>
      </c>
      <c r="N8" s="97">
        <f aca="true" t="shared" si="3" ref="N7:N55">IF($D8&gt;0,M8/$D8*100,0)</f>
        <v>0</v>
      </c>
      <c r="O8" s="93">
        <v>107359</v>
      </c>
      <c r="P8" s="93">
        <v>26351</v>
      </c>
      <c r="Q8" s="97">
        <f aca="true" t="shared" si="4" ref="Q7:Q55">IF($D8&gt;0,O8/$D8*100,0)</f>
        <v>16.165432214019308</v>
      </c>
      <c r="R8" s="93">
        <v>3766</v>
      </c>
      <c r="S8" s="94"/>
      <c r="T8" s="94" t="s">
        <v>363</v>
      </c>
      <c r="U8" s="94"/>
      <c r="V8" s="94"/>
      <c r="W8" s="94"/>
      <c r="X8" s="94" t="s">
        <v>363</v>
      </c>
      <c r="Y8" s="94"/>
      <c r="Z8" s="94"/>
    </row>
    <row r="9" spans="1:26" s="92" customFormat="1" ht="11.25">
      <c r="A9" s="94" t="s">
        <v>176</v>
      </c>
      <c r="B9" s="95" t="s">
        <v>3</v>
      </c>
      <c r="C9" s="94" t="s">
        <v>4</v>
      </c>
      <c r="D9" s="93">
        <v>136096</v>
      </c>
      <c r="E9" s="93">
        <v>23953</v>
      </c>
      <c r="F9" s="97">
        <f t="shared" si="0"/>
        <v>17.600076416647074</v>
      </c>
      <c r="G9" s="93">
        <v>23246</v>
      </c>
      <c r="H9" s="93">
        <v>707</v>
      </c>
      <c r="I9" s="93">
        <v>112143</v>
      </c>
      <c r="J9" s="97">
        <f t="shared" si="1"/>
        <v>82.39992358335293</v>
      </c>
      <c r="K9" s="93">
        <v>33307</v>
      </c>
      <c r="L9" s="97">
        <f t="shared" si="2"/>
        <v>24.473166000470258</v>
      </c>
      <c r="M9" s="93">
        <v>0</v>
      </c>
      <c r="N9" s="97">
        <f t="shared" si="3"/>
        <v>0</v>
      </c>
      <c r="O9" s="93">
        <v>78836</v>
      </c>
      <c r="P9" s="93">
        <v>18781</v>
      </c>
      <c r="Q9" s="97">
        <f t="shared" si="4"/>
        <v>57.92675758288267</v>
      </c>
      <c r="R9" s="93">
        <v>876</v>
      </c>
      <c r="S9" s="94" t="s">
        <v>363</v>
      </c>
      <c r="T9" s="94"/>
      <c r="U9" s="94"/>
      <c r="V9" s="94"/>
      <c r="W9" s="94" t="s">
        <v>363</v>
      </c>
      <c r="X9" s="94"/>
      <c r="Y9" s="94"/>
      <c r="Z9" s="94"/>
    </row>
    <row r="10" spans="1:26" s="92" customFormat="1" ht="11.25">
      <c r="A10" s="94" t="s">
        <v>176</v>
      </c>
      <c r="B10" s="95" t="s">
        <v>5</v>
      </c>
      <c r="C10" s="94" t="s">
        <v>6</v>
      </c>
      <c r="D10" s="93">
        <v>36857</v>
      </c>
      <c r="E10" s="93">
        <v>7512</v>
      </c>
      <c r="F10" s="97">
        <f t="shared" si="0"/>
        <v>20.381474346799795</v>
      </c>
      <c r="G10" s="93">
        <v>7409</v>
      </c>
      <c r="H10" s="93">
        <v>103</v>
      </c>
      <c r="I10" s="93">
        <v>29345</v>
      </c>
      <c r="J10" s="97">
        <f t="shared" si="1"/>
        <v>79.61852565320021</v>
      </c>
      <c r="K10" s="93">
        <v>23444</v>
      </c>
      <c r="L10" s="97">
        <f t="shared" si="2"/>
        <v>63.60799848061427</v>
      </c>
      <c r="M10" s="93">
        <v>0</v>
      </c>
      <c r="N10" s="97">
        <f t="shared" si="3"/>
        <v>0</v>
      </c>
      <c r="O10" s="93">
        <v>5901</v>
      </c>
      <c r="P10" s="93">
        <v>2366</v>
      </c>
      <c r="Q10" s="97">
        <f t="shared" si="4"/>
        <v>16.010527172585938</v>
      </c>
      <c r="R10" s="93">
        <v>134</v>
      </c>
      <c r="S10" s="94" t="s">
        <v>363</v>
      </c>
      <c r="T10" s="94"/>
      <c r="U10" s="94"/>
      <c r="V10" s="94"/>
      <c r="W10" s="94"/>
      <c r="X10" s="94" t="s">
        <v>363</v>
      </c>
      <c r="Y10" s="94"/>
      <c r="Z10" s="94"/>
    </row>
    <row r="11" spans="1:26" s="92" customFormat="1" ht="11.25">
      <c r="A11" s="94" t="s">
        <v>176</v>
      </c>
      <c r="B11" s="95" t="s">
        <v>7</v>
      </c>
      <c r="C11" s="94" t="s">
        <v>8</v>
      </c>
      <c r="D11" s="93">
        <v>56919</v>
      </c>
      <c r="E11" s="93">
        <v>18090</v>
      </c>
      <c r="F11" s="97">
        <f t="shared" si="0"/>
        <v>31.78200600853845</v>
      </c>
      <c r="G11" s="93">
        <v>18090</v>
      </c>
      <c r="H11" s="93">
        <v>0</v>
      </c>
      <c r="I11" s="93">
        <v>38829</v>
      </c>
      <c r="J11" s="97">
        <f t="shared" si="1"/>
        <v>68.21799399146154</v>
      </c>
      <c r="K11" s="93">
        <v>32795</v>
      </c>
      <c r="L11" s="97">
        <f t="shared" si="2"/>
        <v>57.61696445826525</v>
      </c>
      <c r="M11" s="93">
        <v>0</v>
      </c>
      <c r="N11" s="97">
        <f t="shared" si="3"/>
        <v>0</v>
      </c>
      <c r="O11" s="93">
        <v>6034</v>
      </c>
      <c r="P11" s="93">
        <v>4385</v>
      </c>
      <c r="Q11" s="97">
        <f t="shared" si="4"/>
        <v>10.601029533196296</v>
      </c>
      <c r="R11" s="93">
        <v>202</v>
      </c>
      <c r="S11" s="94"/>
      <c r="T11" s="94" t="s">
        <v>363</v>
      </c>
      <c r="U11" s="94"/>
      <c r="V11" s="94"/>
      <c r="W11" s="94"/>
      <c r="X11" s="94"/>
      <c r="Y11" s="94"/>
      <c r="Z11" s="94" t="s">
        <v>363</v>
      </c>
    </row>
    <row r="12" spans="1:26" s="92" customFormat="1" ht="11.25">
      <c r="A12" s="94" t="s">
        <v>176</v>
      </c>
      <c r="B12" s="95" t="s">
        <v>9</v>
      </c>
      <c r="C12" s="94" t="s">
        <v>10</v>
      </c>
      <c r="D12" s="93">
        <v>28965</v>
      </c>
      <c r="E12" s="93">
        <v>9955</v>
      </c>
      <c r="F12" s="97">
        <f t="shared" si="0"/>
        <v>34.369066114275846</v>
      </c>
      <c r="G12" s="93">
        <v>9305</v>
      </c>
      <c r="H12" s="93">
        <v>650</v>
      </c>
      <c r="I12" s="93">
        <v>19010</v>
      </c>
      <c r="J12" s="97">
        <f t="shared" si="1"/>
        <v>65.63093388572415</v>
      </c>
      <c r="K12" s="93">
        <v>10969</v>
      </c>
      <c r="L12" s="97">
        <f t="shared" si="2"/>
        <v>37.869842913861554</v>
      </c>
      <c r="M12" s="93">
        <v>0</v>
      </c>
      <c r="N12" s="97">
        <f t="shared" si="3"/>
        <v>0</v>
      </c>
      <c r="O12" s="93">
        <v>8041</v>
      </c>
      <c r="P12" s="93">
        <v>4504</v>
      </c>
      <c r="Q12" s="97">
        <f t="shared" si="4"/>
        <v>27.761090971862597</v>
      </c>
      <c r="R12" s="93">
        <v>93</v>
      </c>
      <c r="S12" s="94" t="s">
        <v>363</v>
      </c>
      <c r="T12" s="94"/>
      <c r="U12" s="94"/>
      <c r="V12" s="94"/>
      <c r="W12" s="94" t="s">
        <v>363</v>
      </c>
      <c r="X12" s="94"/>
      <c r="Y12" s="94"/>
      <c r="Z12" s="94"/>
    </row>
    <row r="13" spans="1:26" s="92" customFormat="1" ht="11.25">
      <c r="A13" s="94" t="s">
        <v>176</v>
      </c>
      <c r="B13" s="95" t="s">
        <v>11</v>
      </c>
      <c r="C13" s="94" t="s">
        <v>12</v>
      </c>
      <c r="D13" s="93">
        <v>72125</v>
      </c>
      <c r="E13" s="93">
        <v>17861</v>
      </c>
      <c r="F13" s="97">
        <f t="shared" si="0"/>
        <v>24.763951473136913</v>
      </c>
      <c r="G13" s="93">
        <v>17654</v>
      </c>
      <c r="H13" s="93">
        <v>207</v>
      </c>
      <c r="I13" s="93">
        <v>54264</v>
      </c>
      <c r="J13" s="97">
        <f t="shared" si="1"/>
        <v>75.23604852686309</v>
      </c>
      <c r="K13" s="93">
        <v>26988</v>
      </c>
      <c r="L13" s="97">
        <f t="shared" si="2"/>
        <v>37.418370883882154</v>
      </c>
      <c r="M13" s="93">
        <v>0</v>
      </c>
      <c r="N13" s="97">
        <f t="shared" si="3"/>
        <v>0</v>
      </c>
      <c r="O13" s="93">
        <v>27276</v>
      </c>
      <c r="P13" s="93">
        <v>17141</v>
      </c>
      <c r="Q13" s="97">
        <f t="shared" si="4"/>
        <v>37.81767764298093</v>
      </c>
      <c r="R13" s="93">
        <v>374</v>
      </c>
      <c r="S13" s="94" t="s">
        <v>363</v>
      </c>
      <c r="T13" s="94"/>
      <c r="U13" s="94"/>
      <c r="V13" s="94"/>
      <c r="W13" s="94" t="s">
        <v>363</v>
      </c>
      <c r="X13" s="94"/>
      <c r="Y13" s="94"/>
      <c r="Z13" s="94"/>
    </row>
    <row r="14" spans="1:26" s="92" customFormat="1" ht="11.25">
      <c r="A14" s="94" t="s">
        <v>176</v>
      </c>
      <c r="B14" s="95" t="s">
        <v>13</v>
      </c>
      <c r="C14" s="94" t="s">
        <v>14</v>
      </c>
      <c r="D14" s="93">
        <v>58846</v>
      </c>
      <c r="E14" s="93">
        <v>11622</v>
      </c>
      <c r="F14" s="97">
        <f t="shared" si="0"/>
        <v>19.749855555177923</v>
      </c>
      <c r="G14" s="93">
        <v>10402</v>
      </c>
      <c r="H14" s="93">
        <v>1220</v>
      </c>
      <c r="I14" s="93">
        <v>47224</v>
      </c>
      <c r="J14" s="97">
        <f t="shared" si="1"/>
        <v>80.25014444482208</v>
      </c>
      <c r="K14" s="93">
        <v>19615</v>
      </c>
      <c r="L14" s="97">
        <f t="shared" si="2"/>
        <v>33.332766883050674</v>
      </c>
      <c r="M14" s="93">
        <v>0</v>
      </c>
      <c r="N14" s="97">
        <f t="shared" si="3"/>
        <v>0</v>
      </c>
      <c r="O14" s="93">
        <v>27609</v>
      </c>
      <c r="P14" s="93">
        <v>8340</v>
      </c>
      <c r="Q14" s="97">
        <f t="shared" si="4"/>
        <v>46.9173775617714</v>
      </c>
      <c r="R14" s="93">
        <v>210</v>
      </c>
      <c r="S14" s="94" t="s">
        <v>363</v>
      </c>
      <c r="T14" s="94"/>
      <c r="U14" s="94"/>
      <c r="V14" s="94"/>
      <c r="W14" s="94" t="s">
        <v>363</v>
      </c>
      <c r="X14" s="94"/>
      <c r="Y14" s="94"/>
      <c r="Z14" s="94"/>
    </row>
    <row r="15" spans="1:26" s="92" customFormat="1" ht="11.25">
      <c r="A15" s="94" t="s">
        <v>176</v>
      </c>
      <c r="B15" s="95" t="s">
        <v>15</v>
      </c>
      <c r="C15" s="94" t="s">
        <v>16</v>
      </c>
      <c r="D15" s="93">
        <v>52500</v>
      </c>
      <c r="E15" s="93">
        <v>11748</v>
      </c>
      <c r="F15" s="97">
        <f t="shared" si="0"/>
        <v>22.377142857142857</v>
      </c>
      <c r="G15" s="93">
        <v>10440</v>
      </c>
      <c r="H15" s="93">
        <v>1308</v>
      </c>
      <c r="I15" s="93">
        <v>40752</v>
      </c>
      <c r="J15" s="97">
        <f t="shared" si="1"/>
        <v>77.62285714285714</v>
      </c>
      <c r="K15" s="93">
        <v>18651</v>
      </c>
      <c r="L15" s="97">
        <f t="shared" si="2"/>
        <v>35.52571428571429</v>
      </c>
      <c r="M15" s="93">
        <v>0</v>
      </c>
      <c r="N15" s="97">
        <f t="shared" si="3"/>
        <v>0</v>
      </c>
      <c r="O15" s="93">
        <v>22101</v>
      </c>
      <c r="P15" s="93">
        <v>15667</v>
      </c>
      <c r="Q15" s="97">
        <f t="shared" si="4"/>
        <v>42.097142857142856</v>
      </c>
      <c r="R15" s="93">
        <v>224</v>
      </c>
      <c r="S15" s="94" t="s">
        <v>363</v>
      </c>
      <c r="T15" s="94"/>
      <c r="U15" s="94"/>
      <c r="V15" s="94"/>
      <c r="W15" s="94" t="s">
        <v>363</v>
      </c>
      <c r="X15" s="94"/>
      <c r="Y15" s="94"/>
      <c r="Z15" s="94"/>
    </row>
    <row r="16" spans="1:26" s="92" customFormat="1" ht="11.25">
      <c r="A16" s="94" t="s">
        <v>176</v>
      </c>
      <c r="B16" s="95" t="s">
        <v>17</v>
      </c>
      <c r="C16" s="94" t="s">
        <v>18</v>
      </c>
      <c r="D16" s="93">
        <v>38597</v>
      </c>
      <c r="E16" s="93">
        <v>5461</v>
      </c>
      <c r="F16" s="97">
        <f t="shared" si="0"/>
        <v>14.148768038966757</v>
      </c>
      <c r="G16" s="93">
        <v>5461</v>
      </c>
      <c r="H16" s="93">
        <v>0</v>
      </c>
      <c r="I16" s="93">
        <v>33136</v>
      </c>
      <c r="J16" s="97">
        <f t="shared" si="1"/>
        <v>85.85123196103324</v>
      </c>
      <c r="K16" s="93">
        <v>22451</v>
      </c>
      <c r="L16" s="97">
        <f t="shared" si="2"/>
        <v>58.16773324351634</v>
      </c>
      <c r="M16" s="93">
        <v>0</v>
      </c>
      <c r="N16" s="97">
        <f t="shared" si="3"/>
        <v>0</v>
      </c>
      <c r="O16" s="93">
        <v>10685</v>
      </c>
      <c r="P16" s="93">
        <v>3030</v>
      </c>
      <c r="Q16" s="97">
        <f t="shared" si="4"/>
        <v>27.68349871751691</v>
      </c>
      <c r="R16" s="93">
        <v>99</v>
      </c>
      <c r="S16" s="94" t="s">
        <v>363</v>
      </c>
      <c r="T16" s="94"/>
      <c r="U16" s="94"/>
      <c r="V16" s="94"/>
      <c r="W16" s="94" t="s">
        <v>363</v>
      </c>
      <c r="X16" s="94"/>
      <c r="Y16" s="94"/>
      <c r="Z16" s="94"/>
    </row>
    <row r="17" spans="1:26" s="92" customFormat="1" ht="11.25">
      <c r="A17" s="94" t="s">
        <v>176</v>
      </c>
      <c r="B17" s="95" t="s">
        <v>19</v>
      </c>
      <c r="C17" s="94" t="s">
        <v>20</v>
      </c>
      <c r="D17" s="93">
        <v>33821</v>
      </c>
      <c r="E17" s="93">
        <v>15858</v>
      </c>
      <c r="F17" s="97">
        <f t="shared" si="0"/>
        <v>46.88802814819195</v>
      </c>
      <c r="G17" s="93">
        <v>15676</v>
      </c>
      <c r="H17" s="93">
        <v>182</v>
      </c>
      <c r="I17" s="93">
        <v>17963</v>
      </c>
      <c r="J17" s="97">
        <f t="shared" si="1"/>
        <v>53.11197185180805</v>
      </c>
      <c r="K17" s="93">
        <v>3250</v>
      </c>
      <c r="L17" s="97">
        <f t="shared" si="2"/>
        <v>9.609414269241004</v>
      </c>
      <c r="M17" s="93">
        <v>670</v>
      </c>
      <c r="N17" s="97">
        <f t="shared" si="3"/>
        <v>1.9810177108896838</v>
      </c>
      <c r="O17" s="93">
        <v>14043</v>
      </c>
      <c r="P17" s="93">
        <v>0</v>
      </c>
      <c r="Q17" s="97">
        <f t="shared" si="4"/>
        <v>41.52153987167736</v>
      </c>
      <c r="R17" s="93">
        <v>111</v>
      </c>
      <c r="S17" s="94" t="s">
        <v>363</v>
      </c>
      <c r="T17" s="94"/>
      <c r="U17" s="94"/>
      <c r="V17" s="94"/>
      <c r="W17" s="94" t="s">
        <v>363</v>
      </c>
      <c r="X17" s="94"/>
      <c r="Y17" s="94"/>
      <c r="Z17" s="94"/>
    </row>
    <row r="18" spans="1:26" s="92" customFormat="1" ht="11.25">
      <c r="A18" s="94" t="s">
        <v>176</v>
      </c>
      <c r="B18" s="95" t="s">
        <v>21</v>
      </c>
      <c r="C18" s="94" t="s">
        <v>22</v>
      </c>
      <c r="D18" s="93">
        <v>64016</v>
      </c>
      <c r="E18" s="93">
        <v>16998</v>
      </c>
      <c r="F18" s="97">
        <f t="shared" si="0"/>
        <v>26.552736815796052</v>
      </c>
      <c r="G18" s="93">
        <v>16886</v>
      </c>
      <c r="H18" s="93">
        <v>112</v>
      </c>
      <c r="I18" s="93">
        <v>47018</v>
      </c>
      <c r="J18" s="97">
        <f t="shared" si="1"/>
        <v>73.44726318420395</v>
      </c>
      <c r="K18" s="93">
        <v>22962</v>
      </c>
      <c r="L18" s="97">
        <f t="shared" si="2"/>
        <v>35.86915771057236</v>
      </c>
      <c r="M18" s="93">
        <v>0</v>
      </c>
      <c r="N18" s="97">
        <f t="shared" si="3"/>
        <v>0</v>
      </c>
      <c r="O18" s="93">
        <v>24056</v>
      </c>
      <c r="P18" s="93">
        <v>10926</v>
      </c>
      <c r="Q18" s="97">
        <f t="shared" si="4"/>
        <v>37.57810547363159</v>
      </c>
      <c r="R18" s="93">
        <v>0</v>
      </c>
      <c r="S18" s="94" t="s">
        <v>363</v>
      </c>
      <c r="T18" s="94"/>
      <c r="U18" s="94"/>
      <c r="V18" s="94"/>
      <c r="W18" s="94" t="s">
        <v>363</v>
      </c>
      <c r="X18" s="94"/>
      <c r="Y18" s="94"/>
      <c r="Z18" s="94"/>
    </row>
    <row r="19" spans="1:26" s="92" customFormat="1" ht="11.25">
      <c r="A19" s="94" t="s">
        <v>176</v>
      </c>
      <c r="B19" s="95" t="s">
        <v>23</v>
      </c>
      <c r="C19" s="94" t="s">
        <v>24</v>
      </c>
      <c r="D19" s="93">
        <v>29547</v>
      </c>
      <c r="E19" s="93">
        <v>8286</v>
      </c>
      <c r="F19" s="97">
        <f t="shared" si="0"/>
        <v>28.043456188445525</v>
      </c>
      <c r="G19" s="93">
        <v>8286</v>
      </c>
      <c r="H19" s="93">
        <v>0</v>
      </c>
      <c r="I19" s="93">
        <v>21261</v>
      </c>
      <c r="J19" s="97">
        <f t="shared" si="1"/>
        <v>71.95654381155447</v>
      </c>
      <c r="K19" s="93">
        <v>3828</v>
      </c>
      <c r="L19" s="97">
        <f t="shared" si="2"/>
        <v>12.95563001319931</v>
      </c>
      <c r="M19" s="93">
        <v>0</v>
      </c>
      <c r="N19" s="97">
        <f t="shared" si="3"/>
        <v>0</v>
      </c>
      <c r="O19" s="93">
        <v>17433</v>
      </c>
      <c r="P19" s="93">
        <v>6453</v>
      </c>
      <c r="Q19" s="97">
        <f t="shared" si="4"/>
        <v>59.00091379835516</v>
      </c>
      <c r="R19" s="93">
        <v>0</v>
      </c>
      <c r="S19" s="94" t="s">
        <v>363</v>
      </c>
      <c r="T19" s="94"/>
      <c r="U19" s="94"/>
      <c r="V19" s="94"/>
      <c r="W19" s="94" t="s">
        <v>363</v>
      </c>
      <c r="X19" s="94"/>
      <c r="Y19" s="94"/>
      <c r="Z19" s="94"/>
    </row>
    <row r="20" spans="1:26" s="92" customFormat="1" ht="11.25">
      <c r="A20" s="94" t="s">
        <v>176</v>
      </c>
      <c r="B20" s="95" t="s">
        <v>25</v>
      </c>
      <c r="C20" s="94" t="s">
        <v>26</v>
      </c>
      <c r="D20" s="93">
        <v>97401</v>
      </c>
      <c r="E20" s="93">
        <v>34097</v>
      </c>
      <c r="F20" s="97">
        <f t="shared" si="0"/>
        <v>35.006827445303436</v>
      </c>
      <c r="G20" s="93">
        <v>33863</v>
      </c>
      <c r="H20" s="93">
        <v>234</v>
      </c>
      <c r="I20" s="93">
        <v>63304</v>
      </c>
      <c r="J20" s="97">
        <f t="shared" si="1"/>
        <v>64.99317255469657</v>
      </c>
      <c r="K20" s="93">
        <v>25763</v>
      </c>
      <c r="L20" s="97">
        <f t="shared" si="2"/>
        <v>26.45044712066611</v>
      </c>
      <c r="M20" s="93">
        <v>0</v>
      </c>
      <c r="N20" s="97">
        <f t="shared" si="3"/>
        <v>0</v>
      </c>
      <c r="O20" s="93">
        <v>37541</v>
      </c>
      <c r="P20" s="93">
        <v>17157</v>
      </c>
      <c r="Q20" s="97">
        <f t="shared" si="4"/>
        <v>38.54272543403045</v>
      </c>
      <c r="R20" s="93">
        <v>275</v>
      </c>
      <c r="S20" s="94" t="s">
        <v>363</v>
      </c>
      <c r="T20" s="94"/>
      <c r="U20" s="94"/>
      <c r="V20" s="94"/>
      <c r="W20" s="94" t="s">
        <v>363</v>
      </c>
      <c r="X20" s="94"/>
      <c r="Y20" s="94"/>
      <c r="Z20" s="94"/>
    </row>
    <row r="21" spans="1:26" s="92" customFormat="1" ht="11.25">
      <c r="A21" s="94" t="s">
        <v>176</v>
      </c>
      <c r="B21" s="95" t="s">
        <v>27</v>
      </c>
      <c r="C21" s="94" t="s">
        <v>28</v>
      </c>
      <c r="D21" s="93">
        <v>53867</v>
      </c>
      <c r="E21" s="93">
        <v>2807</v>
      </c>
      <c r="F21" s="97">
        <f t="shared" si="0"/>
        <v>5.21098260530566</v>
      </c>
      <c r="G21" s="93">
        <v>2787</v>
      </c>
      <c r="H21" s="93">
        <v>20</v>
      </c>
      <c r="I21" s="93">
        <v>51060</v>
      </c>
      <c r="J21" s="97">
        <f t="shared" si="1"/>
        <v>94.78901739469434</v>
      </c>
      <c r="K21" s="93">
        <v>50157</v>
      </c>
      <c r="L21" s="97">
        <f t="shared" si="2"/>
        <v>93.11266638201496</v>
      </c>
      <c r="M21" s="93">
        <v>0</v>
      </c>
      <c r="N21" s="97">
        <f t="shared" si="3"/>
        <v>0</v>
      </c>
      <c r="O21" s="93">
        <v>903</v>
      </c>
      <c r="P21" s="93">
        <v>160</v>
      </c>
      <c r="Q21" s="97">
        <f t="shared" si="4"/>
        <v>1.6763510126793768</v>
      </c>
      <c r="R21" s="93">
        <v>162</v>
      </c>
      <c r="S21" s="94" t="s">
        <v>363</v>
      </c>
      <c r="T21" s="94"/>
      <c r="U21" s="94"/>
      <c r="V21" s="94"/>
      <c r="W21" s="94" t="s">
        <v>363</v>
      </c>
      <c r="X21" s="94"/>
      <c r="Y21" s="94"/>
      <c r="Z21" s="94"/>
    </row>
    <row r="22" spans="1:26" s="92" customFormat="1" ht="11.25">
      <c r="A22" s="94" t="s">
        <v>176</v>
      </c>
      <c r="B22" s="95" t="s">
        <v>29</v>
      </c>
      <c r="C22" s="94" t="s">
        <v>30</v>
      </c>
      <c r="D22" s="93">
        <v>19748</v>
      </c>
      <c r="E22" s="93">
        <v>4522</v>
      </c>
      <c r="F22" s="97">
        <f t="shared" si="0"/>
        <v>22.898521369252585</v>
      </c>
      <c r="G22" s="93">
        <v>4522</v>
      </c>
      <c r="H22" s="93">
        <v>0</v>
      </c>
      <c r="I22" s="93">
        <v>15226</v>
      </c>
      <c r="J22" s="97">
        <f t="shared" si="1"/>
        <v>77.10147863074742</v>
      </c>
      <c r="K22" s="93">
        <v>6379</v>
      </c>
      <c r="L22" s="97">
        <f t="shared" si="2"/>
        <v>32.30200526635609</v>
      </c>
      <c r="M22" s="93">
        <v>0</v>
      </c>
      <c r="N22" s="97">
        <f t="shared" si="3"/>
        <v>0</v>
      </c>
      <c r="O22" s="93">
        <v>8847</v>
      </c>
      <c r="P22" s="93">
        <v>2971</v>
      </c>
      <c r="Q22" s="97">
        <f t="shared" si="4"/>
        <v>44.79947336439133</v>
      </c>
      <c r="R22" s="93">
        <v>39</v>
      </c>
      <c r="S22" s="94" t="s">
        <v>363</v>
      </c>
      <c r="T22" s="94"/>
      <c r="U22" s="94"/>
      <c r="V22" s="94"/>
      <c r="W22" s="94"/>
      <c r="X22" s="94" t="s">
        <v>363</v>
      </c>
      <c r="Y22" s="94"/>
      <c r="Z22" s="94"/>
    </row>
    <row r="23" spans="1:26" s="92" customFormat="1" ht="11.25">
      <c r="A23" s="94" t="s">
        <v>176</v>
      </c>
      <c r="B23" s="95" t="s">
        <v>31</v>
      </c>
      <c r="C23" s="94" t="s">
        <v>32</v>
      </c>
      <c r="D23" s="93">
        <v>7972</v>
      </c>
      <c r="E23" s="93">
        <v>1058</v>
      </c>
      <c r="F23" s="97">
        <f t="shared" si="0"/>
        <v>13.271450075263422</v>
      </c>
      <c r="G23" s="93">
        <v>1058</v>
      </c>
      <c r="H23" s="93">
        <v>0</v>
      </c>
      <c r="I23" s="93">
        <v>6914</v>
      </c>
      <c r="J23" s="97">
        <f t="shared" si="1"/>
        <v>86.72854992473657</v>
      </c>
      <c r="K23" s="93">
        <v>1440</v>
      </c>
      <c r="L23" s="97">
        <f t="shared" si="2"/>
        <v>18.063221274460613</v>
      </c>
      <c r="M23" s="93">
        <v>0</v>
      </c>
      <c r="N23" s="97">
        <f t="shared" si="3"/>
        <v>0</v>
      </c>
      <c r="O23" s="93">
        <v>5474</v>
      </c>
      <c r="P23" s="93">
        <v>1980</v>
      </c>
      <c r="Q23" s="97">
        <f t="shared" si="4"/>
        <v>68.66532865027597</v>
      </c>
      <c r="R23" s="93">
        <v>8</v>
      </c>
      <c r="S23" s="94" t="s">
        <v>363</v>
      </c>
      <c r="T23" s="94"/>
      <c r="U23" s="94"/>
      <c r="V23" s="94"/>
      <c r="W23" s="94" t="s">
        <v>363</v>
      </c>
      <c r="X23" s="94"/>
      <c r="Y23" s="94"/>
      <c r="Z23" s="94"/>
    </row>
    <row r="24" spans="1:26" s="92" customFormat="1" ht="11.25">
      <c r="A24" s="94" t="s">
        <v>176</v>
      </c>
      <c r="B24" s="95" t="s">
        <v>33</v>
      </c>
      <c r="C24" s="94" t="s">
        <v>364</v>
      </c>
      <c r="D24" s="93">
        <v>12531</v>
      </c>
      <c r="E24" s="93">
        <v>5276</v>
      </c>
      <c r="F24" s="97">
        <f t="shared" si="0"/>
        <v>42.10358311387758</v>
      </c>
      <c r="G24" s="93">
        <v>5146</v>
      </c>
      <c r="H24" s="93">
        <v>130</v>
      </c>
      <c r="I24" s="93">
        <v>7255</v>
      </c>
      <c r="J24" s="97">
        <f t="shared" si="1"/>
        <v>57.89641688612242</v>
      </c>
      <c r="K24" s="93">
        <v>0</v>
      </c>
      <c r="L24" s="97">
        <f t="shared" si="2"/>
        <v>0</v>
      </c>
      <c r="M24" s="93">
        <v>0</v>
      </c>
      <c r="N24" s="97">
        <f t="shared" si="3"/>
        <v>0</v>
      </c>
      <c r="O24" s="93">
        <v>7255</v>
      </c>
      <c r="P24" s="93">
        <v>4225</v>
      </c>
      <c r="Q24" s="97">
        <f t="shared" si="4"/>
        <v>57.89641688612242</v>
      </c>
      <c r="R24" s="93">
        <v>56</v>
      </c>
      <c r="S24" s="94" t="s">
        <v>363</v>
      </c>
      <c r="T24" s="94"/>
      <c r="U24" s="94"/>
      <c r="V24" s="94"/>
      <c r="W24" s="94"/>
      <c r="X24" s="94" t="s">
        <v>363</v>
      </c>
      <c r="Y24" s="94"/>
      <c r="Z24" s="94"/>
    </row>
    <row r="25" spans="1:26" s="92" customFormat="1" ht="11.25">
      <c r="A25" s="94" t="s">
        <v>176</v>
      </c>
      <c r="B25" s="95" t="s">
        <v>34</v>
      </c>
      <c r="C25" s="94" t="s">
        <v>35</v>
      </c>
      <c r="D25" s="93">
        <v>5704</v>
      </c>
      <c r="E25" s="93">
        <v>1186</v>
      </c>
      <c r="F25" s="97">
        <f t="shared" si="0"/>
        <v>20.79242636746143</v>
      </c>
      <c r="G25" s="93">
        <v>1143</v>
      </c>
      <c r="H25" s="93">
        <v>43</v>
      </c>
      <c r="I25" s="93">
        <v>4518</v>
      </c>
      <c r="J25" s="97">
        <f t="shared" si="1"/>
        <v>79.20757363253857</v>
      </c>
      <c r="K25" s="93">
        <v>0</v>
      </c>
      <c r="L25" s="97">
        <f t="shared" si="2"/>
        <v>0</v>
      </c>
      <c r="M25" s="93">
        <v>0</v>
      </c>
      <c r="N25" s="97">
        <f t="shared" si="3"/>
        <v>0</v>
      </c>
      <c r="O25" s="93">
        <v>4518</v>
      </c>
      <c r="P25" s="93">
        <v>2018</v>
      </c>
      <c r="Q25" s="97">
        <f t="shared" si="4"/>
        <v>79.20757363253857</v>
      </c>
      <c r="R25" s="93">
        <v>9</v>
      </c>
      <c r="S25" s="94" t="s">
        <v>363</v>
      </c>
      <c r="T25" s="94"/>
      <c r="U25" s="94"/>
      <c r="V25" s="94"/>
      <c r="W25" s="94" t="s">
        <v>363</v>
      </c>
      <c r="X25" s="94"/>
      <c r="Y25" s="94"/>
      <c r="Z25" s="94"/>
    </row>
    <row r="26" spans="1:26" s="92" customFormat="1" ht="11.25">
      <c r="A26" s="94" t="s">
        <v>176</v>
      </c>
      <c r="B26" s="95" t="s">
        <v>36</v>
      </c>
      <c r="C26" s="94" t="s">
        <v>37</v>
      </c>
      <c r="D26" s="93">
        <v>10890</v>
      </c>
      <c r="E26" s="93">
        <v>6033</v>
      </c>
      <c r="F26" s="97">
        <f t="shared" si="0"/>
        <v>55.39944903581267</v>
      </c>
      <c r="G26" s="93">
        <v>5898</v>
      </c>
      <c r="H26" s="93">
        <v>135</v>
      </c>
      <c r="I26" s="93">
        <v>4857</v>
      </c>
      <c r="J26" s="97">
        <f t="shared" si="1"/>
        <v>44.60055096418733</v>
      </c>
      <c r="K26" s="93">
        <v>1031</v>
      </c>
      <c r="L26" s="97">
        <f t="shared" si="2"/>
        <v>9.467401285583103</v>
      </c>
      <c r="M26" s="93">
        <v>0</v>
      </c>
      <c r="N26" s="97">
        <f t="shared" si="3"/>
        <v>0</v>
      </c>
      <c r="O26" s="93">
        <v>3826</v>
      </c>
      <c r="P26" s="93">
        <v>2985</v>
      </c>
      <c r="Q26" s="97">
        <f t="shared" si="4"/>
        <v>35.13314967860423</v>
      </c>
      <c r="R26" s="93">
        <v>59</v>
      </c>
      <c r="S26" s="94" t="s">
        <v>363</v>
      </c>
      <c r="T26" s="94"/>
      <c r="U26" s="94"/>
      <c r="V26" s="94"/>
      <c r="W26" s="94" t="s">
        <v>363</v>
      </c>
      <c r="X26" s="94"/>
      <c r="Y26" s="94"/>
      <c r="Z26" s="94"/>
    </row>
    <row r="27" spans="1:26" s="92" customFormat="1" ht="11.25">
      <c r="A27" s="94" t="s">
        <v>176</v>
      </c>
      <c r="B27" s="95" t="s">
        <v>38</v>
      </c>
      <c r="C27" s="94" t="s">
        <v>39</v>
      </c>
      <c r="D27" s="93">
        <v>16940</v>
      </c>
      <c r="E27" s="93">
        <v>3148</v>
      </c>
      <c r="F27" s="97">
        <f t="shared" si="0"/>
        <v>18.58323494687131</v>
      </c>
      <c r="G27" s="93">
        <v>3134</v>
      </c>
      <c r="H27" s="93">
        <v>14</v>
      </c>
      <c r="I27" s="93">
        <v>13792</v>
      </c>
      <c r="J27" s="97">
        <f t="shared" si="1"/>
        <v>81.4167650531287</v>
      </c>
      <c r="K27" s="93">
        <v>13114</v>
      </c>
      <c r="L27" s="97">
        <f t="shared" si="2"/>
        <v>77.41440377804014</v>
      </c>
      <c r="M27" s="93">
        <v>0</v>
      </c>
      <c r="N27" s="97">
        <f t="shared" si="3"/>
        <v>0</v>
      </c>
      <c r="O27" s="93">
        <v>678</v>
      </c>
      <c r="P27" s="93">
        <v>215</v>
      </c>
      <c r="Q27" s="97">
        <f t="shared" si="4"/>
        <v>4.002361275088548</v>
      </c>
      <c r="R27" s="93">
        <v>109</v>
      </c>
      <c r="S27" s="94" t="s">
        <v>363</v>
      </c>
      <c r="T27" s="94"/>
      <c r="U27" s="94"/>
      <c r="V27" s="94"/>
      <c r="W27" s="94"/>
      <c r="X27" s="94"/>
      <c r="Y27" s="94"/>
      <c r="Z27" s="94" t="s">
        <v>363</v>
      </c>
    </row>
    <row r="28" spans="1:26" s="92" customFormat="1" ht="11.25">
      <c r="A28" s="94" t="s">
        <v>176</v>
      </c>
      <c r="B28" s="95" t="s">
        <v>40</v>
      </c>
      <c r="C28" s="94" t="s">
        <v>41</v>
      </c>
      <c r="D28" s="93">
        <v>12079</v>
      </c>
      <c r="E28" s="93">
        <v>3002</v>
      </c>
      <c r="F28" s="97">
        <f t="shared" si="0"/>
        <v>24.853050749234207</v>
      </c>
      <c r="G28" s="93">
        <v>2934</v>
      </c>
      <c r="H28" s="93">
        <v>68</v>
      </c>
      <c r="I28" s="93">
        <v>9077</v>
      </c>
      <c r="J28" s="97">
        <f t="shared" si="1"/>
        <v>75.1469492507658</v>
      </c>
      <c r="K28" s="93">
        <v>496</v>
      </c>
      <c r="L28" s="97">
        <f t="shared" si="2"/>
        <v>4.106300190413114</v>
      </c>
      <c r="M28" s="93">
        <v>0</v>
      </c>
      <c r="N28" s="97">
        <f t="shared" si="3"/>
        <v>0</v>
      </c>
      <c r="O28" s="93">
        <v>8581</v>
      </c>
      <c r="P28" s="93">
        <v>7438</v>
      </c>
      <c r="Q28" s="97">
        <f t="shared" si="4"/>
        <v>71.04064906035268</v>
      </c>
      <c r="R28" s="93">
        <v>41</v>
      </c>
      <c r="S28" s="94" t="s">
        <v>363</v>
      </c>
      <c r="T28" s="94"/>
      <c r="U28" s="94"/>
      <c r="V28" s="94"/>
      <c r="W28" s="94" t="s">
        <v>363</v>
      </c>
      <c r="X28" s="94"/>
      <c r="Y28" s="94"/>
      <c r="Z28" s="94"/>
    </row>
    <row r="29" spans="1:26" s="92" customFormat="1" ht="11.25">
      <c r="A29" s="94" t="s">
        <v>176</v>
      </c>
      <c r="B29" s="95" t="s">
        <v>42</v>
      </c>
      <c r="C29" s="94" t="s">
        <v>43</v>
      </c>
      <c r="D29" s="93">
        <v>31079</v>
      </c>
      <c r="E29" s="93">
        <v>7767</v>
      </c>
      <c r="F29" s="97">
        <f t="shared" si="0"/>
        <v>24.991151581453718</v>
      </c>
      <c r="G29" s="93">
        <v>7693</v>
      </c>
      <c r="H29" s="93">
        <v>74</v>
      </c>
      <c r="I29" s="93">
        <v>23312</v>
      </c>
      <c r="J29" s="97">
        <f t="shared" si="1"/>
        <v>75.00884841854628</v>
      </c>
      <c r="K29" s="93">
        <v>0</v>
      </c>
      <c r="L29" s="97">
        <f t="shared" si="2"/>
        <v>0</v>
      </c>
      <c r="M29" s="93">
        <v>0</v>
      </c>
      <c r="N29" s="97">
        <f t="shared" si="3"/>
        <v>0</v>
      </c>
      <c r="O29" s="93">
        <v>23312</v>
      </c>
      <c r="P29" s="93">
        <v>16374</v>
      </c>
      <c r="Q29" s="97">
        <f t="shared" si="4"/>
        <v>75.00884841854628</v>
      </c>
      <c r="R29" s="93">
        <v>118</v>
      </c>
      <c r="S29" s="94" t="s">
        <v>363</v>
      </c>
      <c r="T29" s="94"/>
      <c r="U29" s="94"/>
      <c r="V29" s="94"/>
      <c r="W29" s="94" t="s">
        <v>363</v>
      </c>
      <c r="X29" s="94"/>
      <c r="Y29" s="94"/>
      <c r="Z29" s="94"/>
    </row>
    <row r="30" spans="1:26" s="92" customFormat="1" ht="11.25">
      <c r="A30" s="94" t="s">
        <v>176</v>
      </c>
      <c r="B30" s="95" t="s">
        <v>44</v>
      </c>
      <c r="C30" s="94" t="s">
        <v>45</v>
      </c>
      <c r="D30" s="93">
        <v>30005</v>
      </c>
      <c r="E30" s="93">
        <v>3990</v>
      </c>
      <c r="F30" s="97">
        <f t="shared" si="0"/>
        <v>13.297783702716215</v>
      </c>
      <c r="G30" s="93">
        <v>3799</v>
      </c>
      <c r="H30" s="93">
        <v>191</v>
      </c>
      <c r="I30" s="93">
        <v>26015</v>
      </c>
      <c r="J30" s="97">
        <f t="shared" si="1"/>
        <v>86.70221629728378</v>
      </c>
      <c r="K30" s="93">
        <v>16697</v>
      </c>
      <c r="L30" s="97">
        <f t="shared" si="2"/>
        <v>55.64739210131645</v>
      </c>
      <c r="M30" s="93">
        <v>823</v>
      </c>
      <c r="N30" s="97">
        <f t="shared" si="3"/>
        <v>2.7428761873021164</v>
      </c>
      <c r="O30" s="93">
        <v>8495</v>
      </c>
      <c r="P30" s="93">
        <v>4001</v>
      </c>
      <c r="Q30" s="97">
        <f t="shared" si="4"/>
        <v>28.311948008665222</v>
      </c>
      <c r="R30" s="93">
        <v>135</v>
      </c>
      <c r="S30" s="94" t="s">
        <v>363</v>
      </c>
      <c r="T30" s="94"/>
      <c r="U30" s="94"/>
      <c r="V30" s="94"/>
      <c r="W30" s="94" t="s">
        <v>363</v>
      </c>
      <c r="X30" s="94"/>
      <c r="Y30" s="94"/>
      <c r="Z30" s="94"/>
    </row>
    <row r="31" spans="1:26" s="92" customFormat="1" ht="11.25">
      <c r="A31" s="94" t="s">
        <v>176</v>
      </c>
      <c r="B31" s="95" t="s">
        <v>46</v>
      </c>
      <c r="C31" s="94" t="s">
        <v>47</v>
      </c>
      <c r="D31" s="93">
        <v>34201</v>
      </c>
      <c r="E31" s="93">
        <v>1439</v>
      </c>
      <c r="F31" s="97">
        <f t="shared" si="0"/>
        <v>4.207479313470366</v>
      </c>
      <c r="G31" s="93">
        <v>1271</v>
      </c>
      <c r="H31" s="93">
        <v>168</v>
      </c>
      <c r="I31" s="93">
        <v>32762</v>
      </c>
      <c r="J31" s="97">
        <f t="shared" si="1"/>
        <v>95.79252068652964</v>
      </c>
      <c r="K31" s="93">
        <v>30095</v>
      </c>
      <c r="L31" s="97">
        <f t="shared" si="2"/>
        <v>87.99450308470512</v>
      </c>
      <c r="M31" s="93">
        <v>0</v>
      </c>
      <c r="N31" s="97">
        <f t="shared" si="3"/>
        <v>0</v>
      </c>
      <c r="O31" s="93">
        <v>2667</v>
      </c>
      <c r="P31" s="93">
        <v>1086</v>
      </c>
      <c r="Q31" s="97">
        <f t="shared" si="4"/>
        <v>7.798017601824508</v>
      </c>
      <c r="R31" s="93">
        <v>194</v>
      </c>
      <c r="S31" s="94" t="s">
        <v>363</v>
      </c>
      <c r="T31" s="94"/>
      <c r="U31" s="94"/>
      <c r="V31" s="94"/>
      <c r="W31" s="94" t="s">
        <v>363</v>
      </c>
      <c r="X31" s="94"/>
      <c r="Y31" s="94"/>
      <c r="Z31" s="94"/>
    </row>
    <row r="32" spans="1:26" s="92" customFormat="1" ht="11.25">
      <c r="A32" s="94" t="s">
        <v>176</v>
      </c>
      <c r="B32" s="95" t="s">
        <v>48</v>
      </c>
      <c r="C32" s="94" t="s">
        <v>49</v>
      </c>
      <c r="D32" s="93">
        <v>4763</v>
      </c>
      <c r="E32" s="93">
        <v>1568</v>
      </c>
      <c r="F32" s="97">
        <f t="shared" si="0"/>
        <v>32.92042830149066</v>
      </c>
      <c r="G32" s="93">
        <v>1519</v>
      </c>
      <c r="H32" s="93">
        <v>49</v>
      </c>
      <c r="I32" s="93">
        <v>3195</v>
      </c>
      <c r="J32" s="97">
        <f t="shared" si="1"/>
        <v>67.07957169850934</v>
      </c>
      <c r="K32" s="93">
        <v>637</v>
      </c>
      <c r="L32" s="97">
        <f t="shared" si="2"/>
        <v>13.37392399748058</v>
      </c>
      <c r="M32" s="93">
        <v>0</v>
      </c>
      <c r="N32" s="97">
        <f t="shared" si="3"/>
        <v>0</v>
      </c>
      <c r="O32" s="93">
        <v>2558</v>
      </c>
      <c r="P32" s="93">
        <v>1673</v>
      </c>
      <c r="Q32" s="97">
        <f t="shared" si="4"/>
        <v>53.70564770102876</v>
      </c>
      <c r="R32" s="93">
        <v>40</v>
      </c>
      <c r="S32" s="94" t="s">
        <v>363</v>
      </c>
      <c r="T32" s="94"/>
      <c r="U32" s="94"/>
      <c r="V32" s="94"/>
      <c r="W32" s="94" t="s">
        <v>363</v>
      </c>
      <c r="X32" s="94"/>
      <c r="Y32" s="94"/>
      <c r="Z32" s="94"/>
    </row>
    <row r="33" spans="1:26" s="92" customFormat="1" ht="11.25">
      <c r="A33" s="94" t="s">
        <v>176</v>
      </c>
      <c r="B33" s="95" t="s">
        <v>50</v>
      </c>
      <c r="C33" s="94" t="s">
        <v>365</v>
      </c>
      <c r="D33" s="93">
        <v>8755</v>
      </c>
      <c r="E33" s="93">
        <v>3125</v>
      </c>
      <c r="F33" s="97">
        <f t="shared" si="0"/>
        <v>35.6938892061679</v>
      </c>
      <c r="G33" s="93">
        <v>3030</v>
      </c>
      <c r="H33" s="93">
        <v>95</v>
      </c>
      <c r="I33" s="93">
        <v>5630</v>
      </c>
      <c r="J33" s="97">
        <f t="shared" si="1"/>
        <v>64.30611079383209</v>
      </c>
      <c r="K33" s="93">
        <v>0</v>
      </c>
      <c r="L33" s="97">
        <f t="shared" si="2"/>
        <v>0</v>
      </c>
      <c r="M33" s="93">
        <v>0</v>
      </c>
      <c r="N33" s="97">
        <f t="shared" si="3"/>
        <v>0</v>
      </c>
      <c r="O33" s="93">
        <v>5630</v>
      </c>
      <c r="P33" s="93">
        <v>2851</v>
      </c>
      <c r="Q33" s="97">
        <f t="shared" si="4"/>
        <v>64.30611079383209</v>
      </c>
      <c r="R33" s="93">
        <v>44</v>
      </c>
      <c r="S33" s="94" t="s">
        <v>363</v>
      </c>
      <c r="T33" s="94"/>
      <c r="U33" s="94"/>
      <c r="V33" s="94"/>
      <c r="W33" s="94" t="s">
        <v>363</v>
      </c>
      <c r="X33" s="94"/>
      <c r="Y33" s="94"/>
      <c r="Z33" s="94"/>
    </row>
    <row r="34" spans="1:26" s="92" customFormat="1" ht="11.25">
      <c r="A34" s="94" t="s">
        <v>176</v>
      </c>
      <c r="B34" s="95" t="s">
        <v>51</v>
      </c>
      <c r="C34" s="94" t="s">
        <v>52</v>
      </c>
      <c r="D34" s="93">
        <v>1709</v>
      </c>
      <c r="E34" s="93">
        <v>1178</v>
      </c>
      <c r="F34" s="97">
        <f t="shared" si="0"/>
        <v>68.92919836161498</v>
      </c>
      <c r="G34" s="93">
        <v>1178</v>
      </c>
      <c r="H34" s="93">
        <v>0</v>
      </c>
      <c r="I34" s="93">
        <v>531</v>
      </c>
      <c r="J34" s="97">
        <f t="shared" si="1"/>
        <v>31.07080163838502</v>
      </c>
      <c r="K34" s="93">
        <v>0</v>
      </c>
      <c r="L34" s="97">
        <f t="shared" si="2"/>
        <v>0</v>
      </c>
      <c r="M34" s="93">
        <v>0</v>
      </c>
      <c r="N34" s="97">
        <f t="shared" si="3"/>
        <v>0</v>
      </c>
      <c r="O34" s="93">
        <v>531</v>
      </c>
      <c r="P34" s="93">
        <v>451</v>
      </c>
      <c r="Q34" s="97">
        <f t="shared" si="4"/>
        <v>31.07080163838502</v>
      </c>
      <c r="R34" s="93">
        <v>13</v>
      </c>
      <c r="S34" s="94" t="s">
        <v>363</v>
      </c>
      <c r="T34" s="94"/>
      <c r="U34" s="94"/>
      <c r="V34" s="94"/>
      <c r="W34" s="94" t="s">
        <v>363</v>
      </c>
      <c r="X34" s="94"/>
      <c r="Y34" s="94"/>
      <c r="Z34" s="94"/>
    </row>
    <row r="35" spans="1:26" s="92" customFormat="1" ht="11.25">
      <c r="A35" s="94" t="s">
        <v>176</v>
      </c>
      <c r="B35" s="95" t="s">
        <v>53</v>
      </c>
      <c r="C35" s="94" t="s">
        <v>366</v>
      </c>
      <c r="D35" s="93">
        <v>7516</v>
      </c>
      <c r="E35" s="93">
        <v>5109</v>
      </c>
      <c r="F35" s="97">
        <f t="shared" si="0"/>
        <v>67.97498669505056</v>
      </c>
      <c r="G35" s="93">
        <v>5049</v>
      </c>
      <c r="H35" s="93">
        <v>60</v>
      </c>
      <c r="I35" s="93">
        <v>2407</v>
      </c>
      <c r="J35" s="97">
        <f t="shared" si="1"/>
        <v>32.02501330494944</v>
      </c>
      <c r="K35" s="93">
        <v>0</v>
      </c>
      <c r="L35" s="97">
        <f t="shared" si="2"/>
        <v>0</v>
      </c>
      <c r="M35" s="93">
        <v>0</v>
      </c>
      <c r="N35" s="97">
        <f t="shared" si="3"/>
        <v>0</v>
      </c>
      <c r="O35" s="93">
        <v>2407</v>
      </c>
      <c r="P35" s="93">
        <v>1914</v>
      </c>
      <c r="Q35" s="97">
        <f t="shared" si="4"/>
        <v>32.02501330494944</v>
      </c>
      <c r="R35" s="93">
        <v>42</v>
      </c>
      <c r="S35" s="94" t="s">
        <v>363</v>
      </c>
      <c r="T35" s="94"/>
      <c r="U35" s="94"/>
      <c r="V35" s="94"/>
      <c r="W35" s="94" t="s">
        <v>363</v>
      </c>
      <c r="X35" s="94"/>
      <c r="Y35" s="94"/>
      <c r="Z35" s="94"/>
    </row>
    <row r="36" spans="1:26" s="92" customFormat="1" ht="11.25">
      <c r="A36" s="94" t="s">
        <v>176</v>
      </c>
      <c r="B36" s="95" t="s">
        <v>54</v>
      </c>
      <c r="C36" s="94" t="s">
        <v>55</v>
      </c>
      <c r="D36" s="93">
        <v>6707</v>
      </c>
      <c r="E36" s="93">
        <v>1727</v>
      </c>
      <c r="F36" s="97">
        <f t="shared" si="0"/>
        <v>25.74921723572387</v>
      </c>
      <c r="G36" s="93">
        <v>1727</v>
      </c>
      <c r="H36" s="93">
        <v>0</v>
      </c>
      <c r="I36" s="93">
        <v>4980</v>
      </c>
      <c r="J36" s="97">
        <f t="shared" si="1"/>
        <v>74.25078276427612</v>
      </c>
      <c r="K36" s="93">
        <v>0</v>
      </c>
      <c r="L36" s="97">
        <f t="shared" si="2"/>
        <v>0</v>
      </c>
      <c r="M36" s="93">
        <v>0</v>
      </c>
      <c r="N36" s="97">
        <f t="shared" si="3"/>
        <v>0</v>
      </c>
      <c r="O36" s="93">
        <v>4980</v>
      </c>
      <c r="P36" s="93">
        <v>3287</v>
      </c>
      <c r="Q36" s="97">
        <f t="shared" si="4"/>
        <v>74.25078276427612</v>
      </c>
      <c r="R36" s="93">
        <v>41</v>
      </c>
      <c r="S36" s="94" t="s">
        <v>363</v>
      </c>
      <c r="T36" s="94"/>
      <c r="U36" s="94"/>
      <c r="V36" s="94"/>
      <c r="W36" s="94" t="s">
        <v>363</v>
      </c>
      <c r="X36" s="94"/>
      <c r="Y36" s="94"/>
      <c r="Z36" s="94"/>
    </row>
    <row r="37" spans="1:26" s="92" customFormat="1" ht="11.25">
      <c r="A37" s="94" t="s">
        <v>176</v>
      </c>
      <c r="B37" s="95" t="s">
        <v>56</v>
      </c>
      <c r="C37" s="94" t="s">
        <v>57</v>
      </c>
      <c r="D37" s="93">
        <v>12170</v>
      </c>
      <c r="E37" s="93">
        <v>5070</v>
      </c>
      <c r="F37" s="97">
        <f t="shared" si="0"/>
        <v>41.65981922760887</v>
      </c>
      <c r="G37" s="93">
        <v>5070</v>
      </c>
      <c r="H37" s="93">
        <v>0</v>
      </c>
      <c r="I37" s="93">
        <v>7100</v>
      </c>
      <c r="J37" s="97">
        <f t="shared" si="1"/>
        <v>58.34018077239113</v>
      </c>
      <c r="K37" s="93">
        <v>555</v>
      </c>
      <c r="L37" s="97">
        <f t="shared" si="2"/>
        <v>4.560394412489729</v>
      </c>
      <c r="M37" s="93">
        <v>0</v>
      </c>
      <c r="N37" s="97">
        <f t="shared" si="3"/>
        <v>0</v>
      </c>
      <c r="O37" s="93">
        <v>6545</v>
      </c>
      <c r="P37" s="93">
        <v>5561</v>
      </c>
      <c r="Q37" s="97">
        <f t="shared" si="4"/>
        <v>53.779786359901394</v>
      </c>
      <c r="R37" s="93">
        <v>0</v>
      </c>
      <c r="S37" s="94" t="s">
        <v>363</v>
      </c>
      <c r="T37" s="94"/>
      <c r="U37" s="94"/>
      <c r="V37" s="94"/>
      <c r="W37" s="94" t="s">
        <v>363</v>
      </c>
      <c r="X37" s="94"/>
      <c r="Y37" s="94"/>
      <c r="Z37" s="94"/>
    </row>
    <row r="38" spans="1:26" s="92" customFormat="1" ht="11.25">
      <c r="A38" s="94" t="s">
        <v>176</v>
      </c>
      <c r="B38" s="95" t="s">
        <v>58</v>
      </c>
      <c r="C38" s="94" t="s">
        <v>59</v>
      </c>
      <c r="D38" s="93">
        <v>18494</v>
      </c>
      <c r="E38" s="93">
        <v>4684</v>
      </c>
      <c r="F38" s="97">
        <f t="shared" si="0"/>
        <v>25.32713312425652</v>
      </c>
      <c r="G38" s="93">
        <v>4684</v>
      </c>
      <c r="H38" s="93">
        <v>0</v>
      </c>
      <c r="I38" s="93">
        <v>13810</v>
      </c>
      <c r="J38" s="97">
        <f t="shared" si="1"/>
        <v>74.67286687574348</v>
      </c>
      <c r="K38" s="93">
        <v>6551</v>
      </c>
      <c r="L38" s="97">
        <f t="shared" si="2"/>
        <v>35.42229912404023</v>
      </c>
      <c r="M38" s="93">
        <v>0</v>
      </c>
      <c r="N38" s="97">
        <f t="shared" si="3"/>
        <v>0</v>
      </c>
      <c r="O38" s="93">
        <v>7259</v>
      </c>
      <c r="P38" s="93">
        <v>3466</v>
      </c>
      <c r="Q38" s="97">
        <f t="shared" si="4"/>
        <v>39.25056775170325</v>
      </c>
      <c r="R38" s="93">
        <v>70</v>
      </c>
      <c r="S38" s="94"/>
      <c r="T38" s="94"/>
      <c r="U38" s="94" t="s">
        <v>363</v>
      </c>
      <c r="V38" s="94"/>
      <c r="W38" s="94"/>
      <c r="X38" s="94"/>
      <c r="Y38" s="94" t="s">
        <v>363</v>
      </c>
      <c r="Z38" s="94"/>
    </row>
    <row r="39" spans="1:26" s="92" customFormat="1" ht="11.25">
      <c r="A39" s="94" t="s">
        <v>176</v>
      </c>
      <c r="B39" s="95" t="s">
        <v>60</v>
      </c>
      <c r="C39" s="94" t="s">
        <v>61</v>
      </c>
      <c r="D39" s="93">
        <v>8683</v>
      </c>
      <c r="E39" s="93">
        <v>1162</v>
      </c>
      <c r="F39" s="97">
        <f t="shared" si="0"/>
        <v>13.382471496026719</v>
      </c>
      <c r="G39" s="93">
        <v>1162</v>
      </c>
      <c r="H39" s="93">
        <v>0</v>
      </c>
      <c r="I39" s="93">
        <v>7521</v>
      </c>
      <c r="J39" s="97">
        <f t="shared" si="1"/>
        <v>86.61752850397329</v>
      </c>
      <c r="K39" s="93">
        <v>521</v>
      </c>
      <c r="L39" s="97">
        <f t="shared" si="2"/>
        <v>6.000230335137625</v>
      </c>
      <c r="M39" s="93">
        <v>0</v>
      </c>
      <c r="N39" s="97">
        <f t="shared" si="3"/>
        <v>0</v>
      </c>
      <c r="O39" s="93">
        <v>7000</v>
      </c>
      <c r="P39" s="93">
        <v>3928</v>
      </c>
      <c r="Q39" s="97">
        <f t="shared" si="4"/>
        <v>80.61729816883566</v>
      </c>
      <c r="R39" s="93">
        <v>35</v>
      </c>
      <c r="S39" s="94" t="s">
        <v>363</v>
      </c>
      <c r="T39" s="94"/>
      <c r="U39" s="94"/>
      <c r="V39" s="94"/>
      <c r="W39" s="94" t="s">
        <v>363</v>
      </c>
      <c r="X39" s="94"/>
      <c r="Y39" s="94"/>
      <c r="Z39" s="94"/>
    </row>
    <row r="40" spans="1:26" s="92" customFormat="1" ht="11.25">
      <c r="A40" s="94" t="s">
        <v>176</v>
      </c>
      <c r="B40" s="95" t="s">
        <v>62</v>
      </c>
      <c r="C40" s="94" t="s">
        <v>63</v>
      </c>
      <c r="D40" s="93">
        <v>32852</v>
      </c>
      <c r="E40" s="93">
        <v>2740</v>
      </c>
      <c r="F40" s="97">
        <f t="shared" si="0"/>
        <v>8.340435894313893</v>
      </c>
      <c r="G40" s="93">
        <v>2740</v>
      </c>
      <c r="H40" s="93">
        <v>0</v>
      </c>
      <c r="I40" s="93">
        <v>30112</v>
      </c>
      <c r="J40" s="97">
        <f t="shared" si="1"/>
        <v>91.65956410568612</v>
      </c>
      <c r="K40" s="93">
        <v>21478</v>
      </c>
      <c r="L40" s="97">
        <f t="shared" si="2"/>
        <v>65.37805917447949</v>
      </c>
      <c r="M40" s="93">
        <v>0</v>
      </c>
      <c r="N40" s="97">
        <f t="shared" si="3"/>
        <v>0</v>
      </c>
      <c r="O40" s="93">
        <v>8634</v>
      </c>
      <c r="P40" s="93">
        <v>3322</v>
      </c>
      <c r="Q40" s="97">
        <f t="shared" si="4"/>
        <v>26.281504931206623</v>
      </c>
      <c r="R40" s="93">
        <v>91</v>
      </c>
      <c r="S40" s="94" t="s">
        <v>363</v>
      </c>
      <c r="T40" s="94"/>
      <c r="U40" s="94"/>
      <c r="V40" s="94"/>
      <c r="W40" s="94" t="s">
        <v>363</v>
      </c>
      <c r="X40" s="94"/>
      <c r="Y40" s="94"/>
      <c r="Z40" s="94"/>
    </row>
    <row r="41" spans="1:26" s="92" customFormat="1" ht="11.25">
      <c r="A41" s="94" t="s">
        <v>176</v>
      </c>
      <c r="B41" s="95" t="s">
        <v>64</v>
      </c>
      <c r="C41" s="94" t="s">
        <v>65</v>
      </c>
      <c r="D41" s="93">
        <v>11688</v>
      </c>
      <c r="E41" s="93">
        <v>4762</v>
      </c>
      <c r="F41" s="97">
        <f t="shared" si="0"/>
        <v>40.742642026009584</v>
      </c>
      <c r="G41" s="93">
        <v>4762</v>
      </c>
      <c r="H41" s="93">
        <v>0</v>
      </c>
      <c r="I41" s="93">
        <v>6926</v>
      </c>
      <c r="J41" s="97">
        <f t="shared" si="1"/>
        <v>59.25735797399042</v>
      </c>
      <c r="K41" s="93">
        <v>0</v>
      </c>
      <c r="L41" s="97">
        <f t="shared" si="2"/>
        <v>0</v>
      </c>
      <c r="M41" s="93">
        <v>0</v>
      </c>
      <c r="N41" s="97">
        <f t="shared" si="3"/>
        <v>0</v>
      </c>
      <c r="O41" s="93">
        <v>6926</v>
      </c>
      <c r="P41" s="93">
        <v>4065</v>
      </c>
      <c r="Q41" s="97">
        <f t="shared" si="4"/>
        <v>59.25735797399042</v>
      </c>
      <c r="R41" s="93">
        <v>55</v>
      </c>
      <c r="S41" s="94" t="s">
        <v>363</v>
      </c>
      <c r="T41" s="94"/>
      <c r="U41" s="94"/>
      <c r="V41" s="94"/>
      <c r="W41" s="94" t="s">
        <v>363</v>
      </c>
      <c r="X41" s="94"/>
      <c r="Y41" s="94"/>
      <c r="Z41" s="94"/>
    </row>
    <row r="42" spans="1:26" s="92" customFormat="1" ht="11.25">
      <c r="A42" s="94" t="s">
        <v>176</v>
      </c>
      <c r="B42" s="95" t="s">
        <v>66</v>
      </c>
      <c r="C42" s="94" t="s">
        <v>67</v>
      </c>
      <c r="D42" s="93">
        <v>19149</v>
      </c>
      <c r="E42" s="93">
        <v>9641</v>
      </c>
      <c r="F42" s="97">
        <f t="shared" si="0"/>
        <v>50.34727662018904</v>
      </c>
      <c r="G42" s="93">
        <v>9641</v>
      </c>
      <c r="H42" s="93">
        <v>0</v>
      </c>
      <c r="I42" s="93">
        <v>9508</v>
      </c>
      <c r="J42" s="97">
        <f t="shared" si="1"/>
        <v>49.65272337981095</v>
      </c>
      <c r="K42" s="93">
        <v>0</v>
      </c>
      <c r="L42" s="97">
        <f t="shared" si="2"/>
        <v>0</v>
      </c>
      <c r="M42" s="93">
        <v>0</v>
      </c>
      <c r="N42" s="97">
        <f t="shared" si="3"/>
        <v>0</v>
      </c>
      <c r="O42" s="93">
        <v>9508</v>
      </c>
      <c r="P42" s="93">
        <v>7464</v>
      </c>
      <c r="Q42" s="97">
        <f t="shared" si="4"/>
        <v>49.65272337981095</v>
      </c>
      <c r="R42" s="93">
        <v>84</v>
      </c>
      <c r="S42" s="94" t="s">
        <v>363</v>
      </c>
      <c r="T42" s="94"/>
      <c r="U42" s="94"/>
      <c r="V42" s="94"/>
      <c r="W42" s="94" t="s">
        <v>363</v>
      </c>
      <c r="X42" s="94"/>
      <c r="Y42" s="94"/>
      <c r="Z42" s="94"/>
    </row>
    <row r="43" spans="1:26" s="92" customFormat="1" ht="11.25">
      <c r="A43" s="94" t="s">
        <v>176</v>
      </c>
      <c r="B43" s="95" t="s">
        <v>68</v>
      </c>
      <c r="C43" s="94" t="s">
        <v>69</v>
      </c>
      <c r="D43" s="93">
        <v>13394</v>
      </c>
      <c r="E43" s="93">
        <v>2597</v>
      </c>
      <c r="F43" s="97">
        <f t="shared" si="0"/>
        <v>19.389278781543975</v>
      </c>
      <c r="G43" s="93">
        <v>2597</v>
      </c>
      <c r="H43" s="93">
        <v>0</v>
      </c>
      <c r="I43" s="93">
        <v>10797</v>
      </c>
      <c r="J43" s="97">
        <f t="shared" si="1"/>
        <v>80.61072121845602</v>
      </c>
      <c r="K43" s="93">
        <v>6702</v>
      </c>
      <c r="L43" s="97">
        <f t="shared" si="2"/>
        <v>50.03733014782738</v>
      </c>
      <c r="M43" s="93">
        <v>0</v>
      </c>
      <c r="N43" s="97">
        <f t="shared" si="3"/>
        <v>0</v>
      </c>
      <c r="O43" s="93">
        <v>4095</v>
      </c>
      <c r="P43" s="93">
        <v>1126</v>
      </c>
      <c r="Q43" s="97">
        <f t="shared" si="4"/>
        <v>30.57339107062864</v>
      </c>
      <c r="R43" s="93">
        <v>43</v>
      </c>
      <c r="S43" s="94" t="s">
        <v>363</v>
      </c>
      <c r="T43" s="94"/>
      <c r="U43" s="94"/>
      <c r="V43" s="94"/>
      <c r="W43" s="94" t="s">
        <v>363</v>
      </c>
      <c r="X43" s="94"/>
      <c r="Y43" s="94"/>
      <c r="Z43" s="94"/>
    </row>
    <row r="44" spans="1:26" s="92" customFormat="1" ht="11.25">
      <c r="A44" s="94" t="s">
        <v>176</v>
      </c>
      <c r="B44" s="95" t="s">
        <v>70</v>
      </c>
      <c r="C44" s="94" t="s">
        <v>71</v>
      </c>
      <c r="D44" s="93">
        <v>20730</v>
      </c>
      <c r="E44" s="93">
        <v>6207</v>
      </c>
      <c r="F44" s="97">
        <f t="shared" si="0"/>
        <v>29.942112879884224</v>
      </c>
      <c r="G44" s="93">
        <v>6130</v>
      </c>
      <c r="H44" s="93">
        <v>77</v>
      </c>
      <c r="I44" s="93">
        <v>14523</v>
      </c>
      <c r="J44" s="97">
        <f t="shared" si="1"/>
        <v>70.05788712011577</v>
      </c>
      <c r="K44" s="93">
        <v>0</v>
      </c>
      <c r="L44" s="97">
        <f t="shared" si="2"/>
        <v>0</v>
      </c>
      <c r="M44" s="93">
        <v>0</v>
      </c>
      <c r="N44" s="97">
        <f t="shared" si="3"/>
        <v>0</v>
      </c>
      <c r="O44" s="93">
        <v>14523</v>
      </c>
      <c r="P44" s="93">
        <v>10727</v>
      </c>
      <c r="Q44" s="97">
        <f t="shared" si="4"/>
        <v>70.05788712011577</v>
      </c>
      <c r="R44" s="93">
        <v>42</v>
      </c>
      <c r="S44" s="94"/>
      <c r="T44" s="94"/>
      <c r="U44" s="94"/>
      <c r="V44" s="94" t="s">
        <v>363</v>
      </c>
      <c r="W44" s="94"/>
      <c r="X44" s="94"/>
      <c r="Y44" s="94"/>
      <c r="Z44" s="94" t="s">
        <v>363</v>
      </c>
    </row>
    <row r="45" spans="1:26" s="92" customFormat="1" ht="11.25">
      <c r="A45" s="94" t="s">
        <v>176</v>
      </c>
      <c r="B45" s="95" t="s">
        <v>72</v>
      </c>
      <c r="C45" s="94" t="s">
        <v>73</v>
      </c>
      <c r="D45" s="93">
        <v>5481</v>
      </c>
      <c r="E45" s="93">
        <v>1786</v>
      </c>
      <c r="F45" s="97">
        <f t="shared" si="0"/>
        <v>32.585294654260174</v>
      </c>
      <c r="G45" s="93">
        <v>1747</v>
      </c>
      <c r="H45" s="93">
        <v>39</v>
      </c>
      <c r="I45" s="93">
        <v>3695</v>
      </c>
      <c r="J45" s="97">
        <f t="shared" si="1"/>
        <v>67.41470534573983</v>
      </c>
      <c r="K45" s="93">
        <v>0</v>
      </c>
      <c r="L45" s="97">
        <f t="shared" si="2"/>
        <v>0</v>
      </c>
      <c r="M45" s="93">
        <v>0</v>
      </c>
      <c r="N45" s="97">
        <f t="shared" si="3"/>
        <v>0</v>
      </c>
      <c r="O45" s="93">
        <v>3695</v>
      </c>
      <c r="P45" s="93">
        <v>3392</v>
      </c>
      <c r="Q45" s="97">
        <f t="shared" si="4"/>
        <v>67.41470534573983</v>
      </c>
      <c r="R45" s="93">
        <v>8</v>
      </c>
      <c r="S45" s="94" t="s">
        <v>363</v>
      </c>
      <c r="T45" s="94"/>
      <c r="U45" s="94"/>
      <c r="V45" s="94"/>
      <c r="W45" s="94" t="s">
        <v>363</v>
      </c>
      <c r="X45" s="94"/>
      <c r="Y45" s="94"/>
      <c r="Z45" s="94"/>
    </row>
    <row r="46" spans="1:26" s="92" customFormat="1" ht="11.25">
      <c r="A46" s="94" t="s">
        <v>176</v>
      </c>
      <c r="B46" s="95" t="s">
        <v>74</v>
      </c>
      <c r="C46" s="94" t="s">
        <v>75</v>
      </c>
      <c r="D46" s="93">
        <v>11782</v>
      </c>
      <c r="E46" s="93">
        <v>6648</v>
      </c>
      <c r="F46" s="97">
        <f t="shared" si="0"/>
        <v>56.425055168901714</v>
      </c>
      <c r="G46" s="93">
        <v>6568</v>
      </c>
      <c r="H46" s="93">
        <v>80</v>
      </c>
      <c r="I46" s="93">
        <v>5134</v>
      </c>
      <c r="J46" s="97">
        <f t="shared" si="1"/>
        <v>43.574944831098286</v>
      </c>
      <c r="K46" s="93">
        <v>1121</v>
      </c>
      <c r="L46" s="97">
        <f t="shared" si="2"/>
        <v>9.51451366491258</v>
      </c>
      <c r="M46" s="93">
        <v>0</v>
      </c>
      <c r="N46" s="97">
        <f t="shared" si="3"/>
        <v>0</v>
      </c>
      <c r="O46" s="93">
        <v>4013</v>
      </c>
      <c r="P46" s="93">
        <v>2110</v>
      </c>
      <c r="Q46" s="97">
        <f t="shared" si="4"/>
        <v>34.06043116618571</v>
      </c>
      <c r="R46" s="93">
        <v>38</v>
      </c>
      <c r="S46" s="94" t="s">
        <v>363</v>
      </c>
      <c r="T46" s="94"/>
      <c r="U46" s="94"/>
      <c r="V46" s="94"/>
      <c r="W46" s="94"/>
      <c r="X46" s="94" t="s">
        <v>363</v>
      </c>
      <c r="Y46" s="94"/>
      <c r="Z46" s="94"/>
    </row>
    <row r="47" spans="1:26" s="92" customFormat="1" ht="11.25">
      <c r="A47" s="94" t="s">
        <v>176</v>
      </c>
      <c r="B47" s="95" t="s">
        <v>76</v>
      </c>
      <c r="C47" s="94" t="s">
        <v>77</v>
      </c>
      <c r="D47" s="93">
        <v>11440</v>
      </c>
      <c r="E47" s="93">
        <v>5002</v>
      </c>
      <c r="F47" s="97">
        <f t="shared" si="0"/>
        <v>43.72377622377622</v>
      </c>
      <c r="G47" s="93">
        <v>4952</v>
      </c>
      <c r="H47" s="93">
        <v>50</v>
      </c>
      <c r="I47" s="93">
        <v>6438</v>
      </c>
      <c r="J47" s="97">
        <f t="shared" si="1"/>
        <v>56.27622377622378</v>
      </c>
      <c r="K47" s="93">
        <v>3182</v>
      </c>
      <c r="L47" s="97">
        <f t="shared" si="2"/>
        <v>27.814685314685317</v>
      </c>
      <c r="M47" s="93">
        <v>0</v>
      </c>
      <c r="N47" s="97">
        <f t="shared" si="3"/>
        <v>0</v>
      </c>
      <c r="O47" s="93">
        <v>3256</v>
      </c>
      <c r="P47" s="93">
        <v>1854</v>
      </c>
      <c r="Q47" s="97">
        <f t="shared" si="4"/>
        <v>28.46153846153846</v>
      </c>
      <c r="R47" s="93">
        <v>36</v>
      </c>
      <c r="S47" s="94" t="s">
        <v>363</v>
      </c>
      <c r="T47" s="94"/>
      <c r="U47" s="94"/>
      <c r="V47" s="94"/>
      <c r="W47" s="94"/>
      <c r="X47" s="94" t="s">
        <v>363</v>
      </c>
      <c r="Y47" s="94"/>
      <c r="Z47" s="94"/>
    </row>
    <row r="48" spans="1:26" s="92" customFormat="1" ht="11.25">
      <c r="A48" s="94" t="s">
        <v>176</v>
      </c>
      <c r="B48" s="95" t="s">
        <v>78</v>
      </c>
      <c r="C48" s="94" t="s">
        <v>79</v>
      </c>
      <c r="D48" s="93">
        <v>4676</v>
      </c>
      <c r="E48" s="93">
        <v>1562</v>
      </c>
      <c r="F48" s="97">
        <f t="shared" si="0"/>
        <v>33.40461933276305</v>
      </c>
      <c r="G48" s="93">
        <v>1440</v>
      </c>
      <c r="H48" s="93">
        <v>122</v>
      </c>
      <c r="I48" s="93">
        <v>3114</v>
      </c>
      <c r="J48" s="97">
        <f t="shared" si="1"/>
        <v>66.59538066723695</v>
      </c>
      <c r="K48" s="93">
        <v>2067</v>
      </c>
      <c r="L48" s="97">
        <f t="shared" si="2"/>
        <v>44.204448246364414</v>
      </c>
      <c r="M48" s="93">
        <v>0</v>
      </c>
      <c r="N48" s="97">
        <f t="shared" si="3"/>
        <v>0</v>
      </c>
      <c r="O48" s="93">
        <v>1047</v>
      </c>
      <c r="P48" s="93">
        <v>706</v>
      </c>
      <c r="Q48" s="97">
        <f t="shared" si="4"/>
        <v>22.39093242087254</v>
      </c>
      <c r="R48" s="93">
        <v>0</v>
      </c>
      <c r="S48" s="94" t="s">
        <v>363</v>
      </c>
      <c r="T48" s="94"/>
      <c r="U48" s="94"/>
      <c r="V48" s="94"/>
      <c r="W48" s="94"/>
      <c r="X48" s="94" t="s">
        <v>363</v>
      </c>
      <c r="Y48" s="94"/>
      <c r="Z48" s="94"/>
    </row>
    <row r="49" spans="1:26" s="92" customFormat="1" ht="11.25">
      <c r="A49" s="94" t="s">
        <v>176</v>
      </c>
      <c r="B49" s="95" t="s">
        <v>80</v>
      </c>
      <c r="C49" s="94" t="s">
        <v>81</v>
      </c>
      <c r="D49" s="93">
        <v>2622</v>
      </c>
      <c r="E49" s="93">
        <v>865</v>
      </c>
      <c r="F49" s="97">
        <f t="shared" si="0"/>
        <v>32.990083905415716</v>
      </c>
      <c r="G49" s="93">
        <v>825</v>
      </c>
      <c r="H49" s="93">
        <v>40</v>
      </c>
      <c r="I49" s="93">
        <v>1757</v>
      </c>
      <c r="J49" s="97">
        <f t="shared" si="1"/>
        <v>67.00991609458428</v>
      </c>
      <c r="K49" s="93">
        <v>845</v>
      </c>
      <c r="L49" s="97">
        <f t="shared" si="2"/>
        <v>32.22730739893211</v>
      </c>
      <c r="M49" s="93">
        <v>0</v>
      </c>
      <c r="N49" s="97">
        <f t="shared" si="3"/>
        <v>0</v>
      </c>
      <c r="O49" s="93">
        <v>912</v>
      </c>
      <c r="P49" s="93">
        <v>265</v>
      </c>
      <c r="Q49" s="97">
        <f t="shared" si="4"/>
        <v>34.78260869565217</v>
      </c>
      <c r="R49" s="93">
        <v>8</v>
      </c>
      <c r="S49" s="94" t="s">
        <v>363</v>
      </c>
      <c r="T49" s="94"/>
      <c r="U49" s="94"/>
      <c r="V49" s="94"/>
      <c r="W49" s="94"/>
      <c r="X49" s="94" t="s">
        <v>363</v>
      </c>
      <c r="Y49" s="94"/>
      <c r="Z49" s="94"/>
    </row>
    <row r="50" spans="1:26" s="92" customFormat="1" ht="11.25">
      <c r="A50" s="94" t="s">
        <v>176</v>
      </c>
      <c r="B50" s="95" t="s">
        <v>82</v>
      </c>
      <c r="C50" s="94" t="s">
        <v>83</v>
      </c>
      <c r="D50" s="93">
        <v>5416</v>
      </c>
      <c r="E50" s="93">
        <v>3172</v>
      </c>
      <c r="F50" s="97">
        <f t="shared" si="0"/>
        <v>58.567208271787294</v>
      </c>
      <c r="G50" s="93">
        <v>3054</v>
      </c>
      <c r="H50" s="93">
        <v>118</v>
      </c>
      <c r="I50" s="93">
        <v>2244</v>
      </c>
      <c r="J50" s="97">
        <f t="shared" si="1"/>
        <v>41.432791728212706</v>
      </c>
      <c r="K50" s="93">
        <v>0</v>
      </c>
      <c r="L50" s="97">
        <f t="shared" si="2"/>
        <v>0</v>
      </c>
      <c r="M50" s="93">
        <v>0</v>
      </c>
      <c r="N50" s="97">
        <f t="shared" si="3"/>
        <v>0</v>
      </c>
      <c r="O50" s="93">
        <v>2244</v>
      </c>
      <c r="P50" s="93">
        <v>1310</v>
      </c>
      <c r="Q50" s="97">
        <f t="shared" si="4"/>
        <v>41.432791728212706</v>
      </c>
      <c r="R50" s="93">
        <v>11</v>
      </c>
      <c r="S50" s="94" t="s">
        <v>363</v>
      </c>
      <c r="T50" s="94"/>
      <c r="U50" s="94"/>
      <c r="V50" s="94"/>
      <c r="W50" s="94"/>
      <c r="X50" s="94" t="s">
        <v>363</v>
      </c>
      <c r="Y50" s="94"/>
      <c r="Z50" s="94"/>
    </row>
    <row r="51" spans="1:26" s="92" customFormat="1" ht="11.25">
      <c r="A51" s="94" t="s">
        <v>176</v>
      </c>
      <c r="B51" s="95" t="s">
        <v>84</v>
      </c>
      <c r="C51" s="94" t="s">
        <v>85</v>
      </c>
      <c r="D51" s="93">
        <v>1410</v>
      </c>
      <c r="E51" s="93">
        <v>187</v>
      </c>
      <c r="F51" s="97">
        <f t="shared" si="0"/>
        <v>13.26241134751773</v>
      </c>
      <c r="G51" s="93">
        <v>142</v>
      </c>
      <c r="H51" s="93">
        <v>45</v>
      </c>
      <c r="I51" s="93">
        <v>1223</v>
      </c>
      <c r="J51" s="97">
        <f t="shared" si="1"/>
        <v>86.73758865248227</v>
      </c>
      <c r="K51" s="93">
        <v>0</v>
      </c>
      <c r="L51" s="97">
        <f t="shared" si="2"/>
        <v>0</v>
      </c>
      <c r="M51" s="93">
        <v>0</v>
      </c>
      <c r="N51" s="97">
        <f t="shared" si="3"/>
        <v>0</v>
      </c>
      <c r="O51" s="93">
        <v>1223</v>
      </c>
      <c r="P51" s="93">
        <v>509</v>
      </c>
      <c r="Q51" s="97">
        <f t="shared" si="4"/>
        <v>86.73758865248227</v>
      </c>
      <c r="R51" s="93">
        <v>3</v>
      </c>
      <c r="S51" s="94" t="s">
        <v>363</v>
      </c>
      <c r="T51" s="94"/>
      <c r="U51" s="94"/>
      <c r="V51" s="94"/>
      <c r="W51" s="94"/>
      <c r="X51" s="94" t="s">
        <v>363</v>
      </c>
      <c r="Y51" s="94"/>
      <c r="Z51" s="94"/>
    </row>
    <row r="52" spans="1:26" s="92" customFormat="1" ht="11.25">
      <c r="A52" s="94" t="s">
        <v>176</v>
      </c>
      <c r="B52" s="95" t="s">
        <v>86</v>
      </c>
      <c r="C52" s="94" t="s">
        <v>87</v>
      </c>
      <c r="D52" s="93">
        <v>3965</v>
      </c>
      <c r="E52" s="93">
        <v>1143</v>
      </c>
      <c r="F52" s="97">
        <f t="shared" si="0"/>
        <v>28.827238335435055</v>
      </c>
      <c r="G52" s="93">
        <v>1038</v>
      </c>
      <c r="H52" s="93">
        <v>105</v>
      </c>
      <c r="I52" s="93">
        <v>2822</v>
      </c>
      <c r="J52" s="97">
        <f t="shared" si="1"/>
        <v>71.17276166456494</v>
      </c>
      <c r="K52" s="93">
        <v>0</v>
      </c>
      <c r="L52" s="97">
        <f t="shared" si="2"/>
        <v>0</v>
      </c>
      <c r="M52" s="93">
        <v>0</v>
      </c>
      <c r="N52" s="97">
        <f t="shared" si="3"/>
        <v>0</v>
      </c>
      <c r="O52" s="93">
        <v>2822</v>
      </c>
      <c r="P52" s="93">
        <v>427</v>
      </c>
      <c r="Q52" s="97">
        <f t="shared" si="4"/>
        <v>71.17276166456494</v>
      </c>
      <c r="R52" s="93">
        <v>8</v>
      </c>
      <c r="S52" s="94" t="s">
        <v>363</v>
      </c>
      <c r="T52" s="94"/>
      <c r="U52" s="94"/>
      <c r="V52" s="94"/>
      <c r="W52" s="94" t="s">
        <v>363</v>
      </c>
      <c r="X52" s="94"/>
      <c r="Y52" s="94"/>
      <c r="Z52" s="94"/>
    </row>
    <row r="53" spans="1:26" s="92" customFormat="1" ht="11.25">
      <c r="A53" s="94" t="s">
        <v>176</v>
      </c>
      <c r="B53" s="95" t="s">
        <v>88</v>
      </c>
      <c r="C53" s="94" t="s">
        <v>89</v>
      </c>
      <c r="D53" s="93">
        <v>4837</v>
      </c>
      <c r="E53" s="93">
        <v>2700</v>
      </c>
      <c r="F53" s="97">
        <f t="shared" si="0"/>
        <v>55.8197229687823</v>
      </c>
      <c r="G53" s="93">
        <v>2405</v>
      </c>
      <c r="H53" s="93">
        <v>295</v>
      </c>
      <c r="I53" s="93">
        <v>2137</v>
      </c>
      <c r="J53" s="97">
        <f t="shared" si="1"/>
        <v>44.1802770312177</v>
      </c>
      <c r="K53" s="93">
        <v>0</v>
      </c>
      <c r="L53" s="97">
        <f t="shared" si="2"/>
        <v>0</v>
      </c>
      <c r="M53" s="93">
        <v>0</v>
      </c>
      <c r="N53" s="97">
        <f t="shared" si="3"/>
        <v>0</v>
      </c>
      <c r="O53" s="93">
        <v>2137</v>
      </c>
      <c r="P53" s="93">
        <v>1968</v>
      </c>
      <c r="Q53" s="97">
        <f t="shared" si="4"/>
        <v>44.1802770312177</v>
      </c>
      <c r="R53" s="93">
        <v>4</v>
      </c>
      <c r="S53" s="94" t="s">
        <v>363</v>
      </c>
      <c r="T53" s="94"/>
      <c r="U53" s="94"/>
      <c r="V53" s="94"/>
      <c r="W53" s="94"/>
      <c r="X53" s="94" t="s">
        <v>363</v>
      </c>
      <c r="Y53" s="94"/>
      <c r="Z53" s="94"/>
    </row>
    <row r="54" spans="1:26" s="92" customFormat="1" ht="11.25">
      <c r="A54" s="94" t="s">
        <v>176</v>
      </c>
      <c r="B54" s="95" t="s">
        <v>90</v>
      </c>
      <c r="C54" s="94" t="s">
        <v>91</v>
      </c>
      <c r="D54" s="93">
        <v>17667</v>
      </c>
      <c r="E54" s="93">
        <v>5046</v>
      </c>
      <c r="F54" s="97">
        <f t="shared" si="0"/>
        <v>28.561725250466974</v>
      </c>
      <c r="G54" s="93">
        <v>4956</v>
      </c>
      <c r="H54" s="93">
        <v>90</v>
      </c>
      <c r="I54" s="93">
        <v>12621</v>
      </c>
      <c r="J54" s="97">
        <f t="shared" si="1"/>
        <v>71.43827474953302</v>
      </c>
      <c r="K54" s="93">
        <v>8574</v>
      </c>
      <c r="L54" s="97">
        <f t="shared" si="2"/>
        <v>48.531159789437936</v>
      </c>
      <c r="M54" s="93">
        <v>0</v>
      </c>
      <c r="N54" s="97">
        <f t="shared" si="3"/>
        <v>0</v>
      </c>
      <c r="O54" s="93">
        <v>4047</v>
      </c>
      <c r="P54" s="93">
        <v>2052</v>
      </c>
      <c r="Q54" s="97">
        <f t="shared" si="4"/>
        <v>22.907114960095093</v>
      </c>
      <c r="R54" s="93">
        <v>116</v>
      </c>
      <c r="S54" s="94" t="s">
        <v>363</v>
      </c>
      <c r="T54" s="94"/>
      <c r="U54" s="94"/>
      <c r="V54" s="94"/>
      <c r="W54" s="94"/>
      <c r="X54" s="94" t="s">
        <v>363</v>
      </c>
      <c r="Y54" s="94"/>
      <c r="Z54" s="94"/>
    </row>
    <row r="55" spans="1:26" s="92" customFormat="1" ht="11.25">
      <c r="A55" s="94" t="s">
        <v>176</v>
      </c>
      <c r="B55" s="95" t="s">
        <v>92</v>
      </c>
      <c r="C55" s="94" t="s">
        <v>93</v>
      </c>
      <c r="D55" s="93">
        <v>8648</v>
      </c>
      <c r="E55" s="93">
        <v>1345</v>
      </c>
      <c r="F55" s="97">
        <f t="shared" si="0"/>
        <v>15.552728954671599</v>
      </c>
      <c r="G55" s="93">
        <v>1345</v>
      </c>
      <c r="H55" s="93">
        <v>0</v>
      </c>
      <c r="I55" s="93">
        <v>7303</v>
      </c>
      <c r="J55" s="97">
        <f t="shared" si="1"/>
        <v>84.44727104532839</v>
      </c>
      <c r="K55" s="93">
        <v>5391</v>
      </c>
      <c r="L55" s="97">
        <f t="shared" si="2"/>
        <v>62.33811285846439</v>
      </c>
      <c r="M55" s="93">
        <v>0</v>
      </c>
      <c r="N55" s="97">
        <f t="shared" si="3"/>
        <v>0</v>
      </c>
      <c r="O55" s="93">
        <v>1912</v>
      </c>
      <c r="P55" s="93">
        <v>1441</v>
      </c>
      <c r="Q55" s="97">
        <f t="shared" si="4"/>
        <v>22.109158186864015</v>
      </c>
      <c r="R55" s="93">
        <v>73</v>
      </c>
      <c r="S55" s="94" t="s">
        <v>363</v>
      </c>
      <c r="T55" s="94"/>
      <c r="U55" s="94"/>
      <c r="V55" s="94"/>
      <c r="W55" s="94" t="s">
        <v>363</v>
      </c>
      <c r="X55" s="94"/>
      <c r="Y55" s="94"/>
      <c r="Z55" s="94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105"/>
      <c r="T231" s="105"/>
      <c r="U231" s="105"/>
      <c r="V231" s="105"/>
      <c r="W231" s="105"/>
      <c r="X231" s="105"/>
      <c r="Y231" s="105"/>
      <c r="Z231" s="105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105"/>
      <c r="T232" s="105"/>
      <c r="U232" s="105"/>
      <c r="V232" s="105"/>
      <c r="W232" s="105"/>
      <c r="X232" s="105"/>
      <c r="Y232" s="105"/>
      <c r="Z232" s="105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05"/>
      <c r="T233" s="105"/>
      <c r="U233" s="105"/>
      <c r="V233" s="105"/>
      <c r="W233" s="105"/>
      <c r="X233" s="105"/>
      <c r="Y233" s="105"/>
      <c r="Z233" s="105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105"/>
      <c r="T234" s="105"/>
      <c r="U234" s="105"/>
      <c r="V234" s="105"/>
      <c r="W234" s="105"/>
      <c r="X234" s="105"/>
      <c r="Y234" s="105"/>
      <c r="Z234" s="105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105"/>
      <c r="T235" s="105"/>
      <c r="U235" s="105"/>
      <c r="V235" s="105"/>
      <c r="W235" s="105"/>
      <c r="X235" s="105"/>
      <c r="Y235" s="105"/>
      <c r="Z235" s="105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105"/>
      <c r="T236" s="105"/>
      <c r="U236" s="105"/>
      <c r="V236" s="105"/>
      <c r="W236" s="105"/>
      <c r="X236" s="105"/>
      <c r="Y236" s="105"/>
      <c r="Z236" s="105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105"/>
      <c r="T237" s="105"/>
      <c r="U237" s="105"/>
      <c r="V237" s="105"/>
      <c r="W237" s="105"/>
      <c r="X237" s="105"/>
      <c r="Y237" s="105"/>
      <c r="Z237" s="105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105"/>
      <c r="T238" s="105"/>
      <c r="U238" s="105"/>
      <c r="V238" s="105"/>
      <c r="W238" s="105"/>
      <c r="X238" s="105"/>
      <c r="Y238" s="105"/>
      <c r="Z238" s="105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105"/>
      <c r="T239" s="105"/>
      <c r="U239" s="105"/>
      <c r="V239" s="105"/>
      <c r="W239" s="105"/>
      <c r="X239" s="105"/>
      <c r="Y239" s="105"/>
      <c r="Z239" s="105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105"/>
      <c r="T240" s="105"/>
      <c r="U240" s="105"/>
      <c r="V240" s="105"/>
      <c r="W240" s="105"/>
      <c r="X240" s="105"/>
      <c r="Y240" s="105"/>
      <c r="Z240" s="105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105"/>
      <c r="T241" s="105"/>
      <c r="U241" s="105"/>
      <c r="V241" s="105"/>
      <c r="W241" s="105"/>
      <c r="X241" s="105"/>
      <c r="Y241" s="105"/>
      <c r="Z241" s="105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105"/>
      <c r="T242" s="105"/>
      <c r="U242" s="105"/>
      <c r="V242" s="105"/>
      <c r="W242" s="105"/>
      <c r="X242" s="105"/>
      <c r="Y242" s="105"/>
      <c r="Z242" s="105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105"/>
      <c r="T243" s="105"/>
      <c r="U243" s="105"/>
      <c r="V243" s="105"/>
      <c r="W243" s="105"/>
      <c r="X243" s="105"/>
      <c r="Y243" s="105"/>
      <c r="Z243" s="105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2" customFormat="1" ht="11.25">
      <c r="A1168" s="38"/>
      <c r="B1168" s="9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2" customFormat="1" ht="11.25">
      <c r="A1169" s="38"/>
      <c r="B1169" s="9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2" customFormat="1" ht="11.25">
      <c r="A1170" s="38"/>
      <c r="B1170" s="9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2" customFormat="1" ht="11.25">
      <c r="A1171" s="38"/>
      <c r="B1171" s="9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2" customFormat="1" ht="11.25">
      <c r="A1172" s="38"/>
      <c r="B1172" s="9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s="92" customFormat="1" ht="11.25">
      <c r="A1173" s="38"/>
      <c r="B1173" s="9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s="92" customFormat="1" ht="11.25">
      <c r="A1174" s="38"/>
      <c r="B1174" s="9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s="92" customFormat="1" ht="11.25">
      <c r="A1175" s="38"/>
      <c r="B1175" s="9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s="92" customFormat="1" ht="11.25">
      <c r="A1176" s="38"/>
      <c r="B1176" s="98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s="92" customFormat="1" ht="11.25">
      <c r="A1177" s="38"/>
      <c r="B1177" s="98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s="92" customFormat="1" ht="11.25">
      <c r="A1178" s="38"/>
      <c r="B1178" s="98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 s="92" customFormat="1" ht="11.25">
      <c r="A1179" s="38"/>
      <c r="B1179" s="98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 s="92" customFormat="1" ht="11.25">
      <c r="A1180" s="38"/>
      <c r="B1180" s="98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  <row r="1181" spans="1:26" s="92" customFormat="1" ht="11.25">
      <c r="A1181" s="38"/>
      <c r="B1181" s="98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</row>
    <row r="1182" spans="1:26" s="92" customFormat="1" ht="11.25">
      <c r="A1182" s="38"/>
      <c r="B1182" s="98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</row>
    <row r="1183" spans="1:26" s="92" customFormat="1" ht="11.25">
      <c r="A1183" s="38"/>
      <c r="B1183" s="98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</row>
    <row r="1184" spans="1:26" s="92" customFormat="1" ht="11.25">
      <c r="A1184" s="38"/>
      <c r="B1184" s="98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</row>
    <row r="1185" spans="1:26" s="92" customFormat="1" ht="11.25">
      <c r="A1185" s="38"/>
      <c r="B1185" s="98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85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223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106</v>
      </c>
      <c r="B2" s="112" t="s">
        <v>350</v>
      </c>
      <c r="C2" s="114" t="s">
        <v>351</v>
      </c>
      <c r="D2" s="19" t="s">
        <v>107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352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108</v>
      </c>
      <c r="AG2" s="128"/>
      <c r="AH2" s="128"/>
      <c r="AI2" s="129"/>
      <c r="AJ2" s="127" t="s">
        <v>222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109</v>
      </c>
      <c r="AU2" s="131"/>
      <c r="AV2" s="131"/>
      <c r="AW2" s="131"/>
      <c r="AX2" s="131"/>
      <c r="AY2" s="131"/>
      <c r="AZ2" s="127" t="s">
        <v>110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111</v>
      </c>
      <c r="E3" s="135" t="s">
        <v>112</v>
      </c>
      <c r="F3" s="136"/>
      <c r="G3" s="137"/>
      <c r="H3" s="138" t="s">
        <v>113</v>
      </c>
      <c r="I3" s="139"/>
      <c r="J3" s="140"/>
      <c r="K3" s="135" t="s">
        <v>114</v>
      </c>
      <c r="L3" s="139"/>
      <c r="M3" s="140"/>
      <c r="N3" s="24" t="s">
        <v>111</v>
      </c>
      <c r="O3" s="25" t="s">
        <v>220</v>
      </c>
      <c r="P3" s="22"/>
      <c r="Q3" s="22"/>
      <c r="R3" s="22"/>
      <c r="S3" s="22"/>
      <c r="T3" s="22"/>
      <c r="U3" s="23"/>
      <c r="V3" s="25" t="s">
        <v>221</v>
      </c>
      <c r="W3" s="22"/>
      <c r="X3" s="22"/>
      <c r="Y3" s="22"/>
      <c r="Z3" s="22"/>
      <c r="AA3" s="22"/>
      <c r="AB3" s="23"/>
      <c r="AC3" s="25" t="s">
        <v>115</v>
      </c>
      <c r="AD3" s="22"/>
      <c r="AE3" s="23"/>
      <c r="AF3" s="126" t="s">
        <v>111</v>
      </c>
      <c r="AG3" s="124" t="s">
        <v>116</v>
      </c>
      <c r="AH3" s="124" t="s">
        <v>117</v>
      </c>
      <c r="AI3" s="124" t="s">
        <v>118</v>
      </c>
      <c r="AJ3" s="125" t="s">
        <v>111</v>
      </c>
      <c r="AK3" s="124" t="s">
        <v>353</v>
      </c>
      <c r="AL3" s="124" t="s">
        <v>119</v>
      </c>
      <c r="AM3" s="124" t="s">
        <v>120</v>
      </c>
      <c r="AN3" s="124" t="s">
        <v>117</v>
      </c>
      <c r="AO3" s="124" t="s">
        <v>121</v>
      </c>
      <c r="AP3" s="124" t="s">
        <v>122</v>
      </c>
      <c r="AQ3" s="124" t="s">
        <v>123</v>
      </c>
      <c r="AR3" s="124" t="s">
        <v>124</v>
      </c>
      <c r="AS3" s="124" t="s">
        <v>125</v>
      </c>
      <c r="AT3" s="126" t="s">
        <v>111</v>
      </c>
      <c r="AU3" s="124" t="s">
        <v>353</v>
      </c>
      <c r="AV3" s="124" t="s">
        <v>119</v>
      </c>
      <c r="AW3" s="124" t="s">
        <v>120</v>
      </c>
      <c r="AX3" s="124" t="s">
        <v>117</v>
      </c>
      <c r="AY3" s="124" t="s">
        <v>121</v>
      </c>
      <c r="AZ3" s="126" t="s">
        <v>111</v>
      </c>
      <c r="BA3" s="124" t="s">
        <v>116</v>
      </c>
      <c r="BB3" s="124" t="s">
        <v>117</v>
      </c>
      <c r="BC3" s="124" t="s">
        <v>118</v>
      </c>
    </row>
    <row r="4" spans="1:55" s="8" customFormat="1" ht="26.25" customHeight="1">
      <c r="A4" s="111"/>
      <c r="B4" s="133"/>
      <c r="C4" s="134"/>
      <c r="D4" s="26"/>
      <c r="E4" s="24" t="s">
        <v>111</v>
      </c>
      <c r="F4" s="27" t="s">
        <v>354</v>
      </c>
      <c r="G4" s="27" t="s">
        <v>355</v>
      </c>
      <c r="H4" s="24" t="s">
        <v>111</v>
      </c>
      <c r="I4" s="27" t="s">
        <v>354</v>
      </c>
      <c r="J4" s="27" t="s">
        <v>355</v>
      </c>
      <c r="K4" s="24" t="s">
        <v>111</v>
      </c>
      <c r="L4" s="27" t="s">
        <v>354</v>
      </c>
      <c r="M4" s="27" t="s">
        <v>355</v>
      </c>
      <c r="N4" s="26"/>
      <c r="O4" s="24" t="s">
        <v>111</v>
      </c>
      <c r="P4" s="27" t="s">
        <v>356</v>
      </c>
      <c r="Q4" s="28" t="s">
        <v>117</v>
      </c>
      <c r="R4" s="28" t="s">
        <v>118</v>
      </c>
      <c r="S4" s="27" t="s">
        <v>357</v>
      </c>
      <c r="T4" s="27" t="s">
        <v>358</v>
      </c>
      <c r="U4" s="27" t="s">
        <v>359</v>
      </c>
      <c r="V4" s="24" t="s">
        <v>111</v>
      </c>
      <c r="W4" s="27" t="s">
        <v>356</v>
      </c>
      <c r="X4" s="28" t="s">
        <v>117</v>
      </c>
      <c r="Y4" s="28" t="s">
        <v>118</v>
      </c>
      <c r="Z4" s="27" t="s">
        <v>357</v>
      </c>
      <c r="AA4" s="27" t="s">
        <v>358</v>
      </c>
      <c r="AB4" s="27" t="s">
        <v>359</v>
      </c>
      <c r="AC4" s="24" t="s">
        <v>111</v>
      </c>
      <c r="AD4" s="27" t="s">
        <v>354</v>
      </c>
      <c r="AE4" s="27" t="s">
        <v>355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360</v>
      </c>
      <c r="E6" s="24" t="s">
        <v>360</v>
      </c>
      <c r="F6" s="24" t="s">
        <v>360</v>
      </c>
      <c r="G6" s="24" t="s">
        <v>360</v>
      </c>
      <c r="H6" s="24" t="s">
        <v>360</v>
      </c>
      <c r="I6" s="24" t="s">
        <v>360</v>
      </c>
      <c r="J6" s="24" t="s">
        <v>360</v>
      </c>
      <c r="K6" s="24" t="s">
        <v>360</v>
      </c>
      <c r="L6" s="24" t="s">
        <v>360</v>
      </c>
      <c r="M6" s="24" t="s">
        <v>360</v>
      </c>
      <c r="N6" s="24" t="s">
        <v>360</v>
      </c>
      <c r="O6" s="24" t="s">
        <v>360</v>
      </c>
      <c r="P6" s="24" t="s">
        <v>360</v>
      </c>
      <c r="Q6" s="24" t="s">
        <v>360</v>
      </c>
      <c r="R6" s="24" t="s">
        <v>360</v>
      </c>
      <c r="S6" s="24" t="s">
        <v>360</v>
      </c>
      <c r="T6" s="24" t="s">
        <v>360</v>
      </c>
      <c r="U6" s="24" t="s">
        <v>360</v>
      </c>
      <c r="V6" s="24" t="s">
        <v>360</v>
      </c>
      <c r="W6" s="24" t="s">
        <v>360</v>
      </c>
      <c r="X6" s="24" t="s">
        <v>126</v>
      </c>
      <c r="Y6" s="24" t="s">
        <v>126</v>
      </c>
      <c r="Z6" s="24" t="s">
        <v>360</v>
      </c>
      <c r="AA6" s="24" t="s">
        <v>360</v>
      </c>
      <c r="AB6" s="24" t="s">
        <v>360</v>
      </c>
      <c r="AC6" s="24" t="s">
        <v>360</v>
      </c>
      <c r="AD6" s="24" t="s">
        <v>360</v>
      </c>
      <c r="AE6" s="24" t="s">
        <v>360</v>
      </c>
      <c r="AF6" s="12" t="s">
        <v>361</v>
      </c>
      <c r="AG6" s="12" t="s">
        <v>361</v>
      </c>
      <c r="AH6" s="12" t="s">
        <v>361</v>
      </c>
      <c r="AI6" s="12" t="s">
        <v>361</v>
      </c>
      <c r="AJ6" s="12" t="s">
        <v>361</v>
      </c>
      <c r="AK6" s="12" t="s">
        <v>361</v>
      </c>
      <c r="AL6" s="12" t="s">
        <v>361</v>
      </c>
      <c r="AM6" s="12" t="s">
        <v>361</v>
      </c>
      <c r="AN6" s="12" t="s">
        <v>361</v>
      </c>
      <c r="AO6" s="12" t="s">
        <v>361</v>
      </c>
      <c r="AP6" s="12" t="s">
        <v>361</v>
      </c>
      <c r="AQ6" s="12" t="s">
        <v>361</v>
      </c>
      <c r="AR6" s="12" t="s">
        <v>361</v>
      </c>
      <c r="AS6" s="12" t="s">
        <v>361</v>
      </c>
      <c r="AT6" s="12" t="s">
        <v>361</v>
      </c>
      <c r="AU6" s="12" t="s">
        <v>361</v>
      </c>
      <c r="AV6" s="12" t="s">
        <v>361</v>
      </c>
      <c r="AW6" s="12" t="s">
        <v>361</v>
      </c>
      <c r="AX6" s="12" t="s">
        <v>361</v>
      </c>
      <c r="AY6" s="12" t="s">
        <v>361</v>
      </c>
      <c r="AZ6" s="12" t="s">
        <v>361</v>
      </c>
      <c r="BA6" s="12" t="s">
        <v>361</v>
      </c>
      <c r="BB6" s="12" t="s">
        <v>361</v>
      </c>
      <c r="BC6" s="12" t="s">
        <v>361</v>
      </c>
    </row>
    <row r="7" spans="1:55" s="92" customFormat="1" ht="11.25">
      <c r="A7" s="176" t="s">
        <v>176</v>
      </c>
      <c r="B7" s="177" t="s">
        <v>0</v>
      </c>
      <c r="C7" s="173" t="s">
        <v>362</v>
      </c>
      <c r="D7" s="99">
        <f>SUM(D8:D300)</f>
        <v>560110</v>
      </c>
      <c r="E7" s="99">
        <f>SUM(E8:E300)</f>
        <v>4944</v>
      </c>
      <c r="F7" s="99">
        <f>SUM(F8:F300)</f>
        <v>4944</v>
      </c>
      <c r="G7" s="99">
        <f>SUM(G8:G300)</f>
        <v>0</v>
      </c>
      <c r="H7" s="99">
        <f>SUM(H8:H300)</f>
        <v>32765</v>
      </c>
      <c r="I7" s="99">
        <f>SUM(I8:I300)</f>
        <v>27167</v>
      </c>
      <c r="J7" s="99">
        <f>SUM(J8:J300)</f>
        <v>5598</v>
      </c>
      <c r="K7" s="99">
        <f>SUM(K8:K300)</f>
        <v>522401</v>
      </c>
      <c r="L7" s="99">
        <f>SUM(L8:L300)</f>
        <v>176643</v>
      </c>
      <c r="M7" s="99">
        <f>SUM(M8:M300)</f>
        <v>345758</v>
      </c>
      <c r="N7" s="99">
        <f>SUM(N8:N300)</f>
        <v>543858</v>
      </c>
      <c r="O7" s="99">
        <f>SUM(O8:O300)</f>
        <v>199558</v>
      </c>
      <c r="P7" s="99">
        <f>SUM(P8:P300)</f>
        <v>184601</v>
      </c>
      <c r="Q7" s="99">
        <f>SUM(Q8:Q300)</f>
        <v>0</v>
      </c>
      <c r="R7" s="99">
        <f>SUM(R8:R300)</f>
        <v>0</v>
      </c>
      <c r="S7" s="99">
        <f>SUM(S8:S300)</f>
        <v>13850</v>
      </c>
      <c r="T7" s="99">
        <f>SUM(T8:T300)</f>
        <v>84</v>
      </c>
      <c r="U7" s="99">
        <f>SUM(U8:U300)</f>
        <v>1023</v>
      </c>
      <c r="V7" s="99">
        <f>SUM(V8:V300)</f>
        <v>336863</v>
      </c>
      <c r="W7" s="99">
        <f>SUM(W8:W300)</f>
        <v>260593</v>
      </c>
      <c r="X7" s="99">
        <f>SUM(X8:X300)</f>
        <v>1789</v>
      </c>
      <c r="Y7" s="99">
        <f>SUM(Y8:Y300)</f>
        <v>0</v>
      </c>
      <c r="Z7" s="99">
        <f>SUM(Z8:Z300)</f>
        <v>72338</v>
      </c>
      <c r="AA7" s="99">
        <f>SUM(AA8:AA300)</f>
        <v>60</v>
      </c>
      <c r="AB7" s="99">
        <f>SUM(AB8:AB300)</f>
        <v>2083</v>
      </c>
      <c r="AC7" s="99">
        <f>SUM(AC8:AC300)</f>
        <v>7437</v>
      </c>
      <c r="AD7" s="99">
        <f>SUM(AD8:AD300)</f>
        <v>6975</v>
      </c>
      <c r="AE7" s="99">
        <f>SUM(AE8:AE300)</f>
        <v>462</v>
      </c>
      <c r="AF7" s="99">
        <f>SUM(AF8:AF300)</f>
        <v>12402</v>
      </c>
      <c r="AG7" s="99">
        <f>SUM(AG8:AG300)</f>
        <v>12395</v>
      </c>
      <c r="AH7" s="99">
        <f>SUM(AH8:AH300)</f>
        <v>7</v>
      </c>
      <c r="AI7" s="99">
        <f>SUM(AI8:AI300)</f>
        <v>0</v>
      </c>
      <c r="AJ7" s="99">
        <f>SUM(AJ8:AJ300)</f>
        <v>48564</v>
      </c>
      <c r="AK7" s="99">
        <f>SUM(AK8:AK300)</f>
        <v>36801</v>
      </c>
      <c r="AL7" s="99">
        <f>SUM(AL8:AL300)</f>
        <v>46</v>
      </c>
      <c r="AM7" s="99">
        <f>SUM(AM8:AM300)</f>
        <v>2267</v>
      </c>
      <c r="AN7" s="99">
        <f>SUM(AN8:AN300)</f>
        <v>81</v>
      </c>
      <c r="AO7" s="99">
        <f>SUM(AO8:AO300)</f>
        <v>0</v>
      </c>
      <c r="AP7" s="99">
        <f>SUM(AP8:AP300)</f>
        <v>7856</v>
      </c>
      <c r="AQ7" s="99">
        <f>SUM(AQ8:AQ300)</f>
        <v>530</v>
      </c>
      <c r="AR7" s="99">
        <f>SUM(AR8:AR300)</f>
        <v>17</v>
      </c>
      <c r="AS7" s="99">
        <f>SUM(AS8:AS300)</f>
        <v>966</v>
      </c>
      <c r="AT7" s="99">
        <f>SUM(AT8:AT300)</f>
        <v>1207</v>
      </c>
      <c r="AU7" s="99">
        <f>SUM(AU8:AU300)</f>
        <v>662</v>
      </c>
      <c r="AV7" s="99">
        <f>SUM(AV8:AV300)</f>
        <v>16</v>
      </c>
      <c r="AW7" s="99">
        <f>SUM(AW8:AW300)</f>
        <v>518</v>
      </c>
      <c r="AX7" s="99">
        <f>SUM(AX8:AX300)</f>
        <v>11</v>
      </c>
      <c r="AY7" s="99">
        <f>SUM(AY8:AY300)</f>
        <v>0</v>
      </c>
      <c r="AZ7" s="99">
        <f>SUM(AZ8:AZ300)</f>
        <v>1245</v>
      </c>
      <c r="BA7" s="99">
        <f>SUM(BA8:BA300)</f>
        <v>1245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176</v>
      </c>
      <c r="B8" s="102" t="s">
        <v>1</v>
      </c>
      <c r="C8" s="94" t="s">
        <v>2</v>
      </c>
      <c r="D8" s="100">
        <f aca="true" t="shared" si="0" ref="D7:D55">E8+H8+K8</f>
        <v>56401</v>
      </c>
      <c r="E8" s="100">
        <f aca="true" t="shared" si="1" ref="E7:E55">SUM(F8:G8)</f>
        <v>0</v>
      </c>
      <c r="F8" s="93">
        <v>0</v>
      </c>
      <c r="G8" s="93">
        <v>0</v>
      </c>
      <c r="H8" s="100">
        <f aca="true" t="shared" si="2" ref="H7:H55">SUM(I8:J8)</f>
        <v>0</v>
      </c>
      <c r="I8" s="93">
        <v>0</v>
      </c>
      <c r="J8" s="93">
        <v>0</v>
      </c>
      <c r="K8" s="100">
        <f aca="true" t="shared" si="3" ref="K7:K55">SUM(L8:M8)</f>
        <v>56401</v>
      </c>
      <c r="L8" s="93">
        <v>14789</v>
      </c>
      <c r="M8" s="93">
        <v>41612</v>
      </c>
      <c r="N8" s="100">
        <f aca="true" t="shared" si="4" ref="N7:N55">O8+V8+AC8</f>
        <v>63728</v>
      </c>
      <c r="O8" s="100">
        <f aca="true" t="shared" si="5" ref="O7:O55">SUM(P8:U8)</f>
        <v>14789</v>
      </c>
      <c r="P8" s="93">
        <v>4403</v>
      </c>
      <c r="Q8" s="93">
        <v>0</v>
      </c>
      <c r="R8" s="93">
        <v>0</v>
      </c>
      <c r="S8" s="93">
        <v>10386</v>
      </c>
      <c r="T8" s="93">
        <v>0</v>
      </c>
      <c r="U8" s="93">
        <v>0</v>
      </c>
      <c r="V8" s="100">
        <f aca="true" t="shared" si="6" ref="V7:V55">SUM(W8:AB8)</f>
        <v>48880</v>
      </c>
      <c r="W8" s="93">
        <v>16028</v>
      </c>
      <c r="X8" s="93">
        <v>0</v>
      </c>
      <c r="Y8" s="93">
        <v>0</v>
      </c>
      <c r="Z8" s="93">
        <v>32852</v>
      </c>
      <c r="AA8" s="93">
        <v>0</v>
      </c>
      <c r="AB8" s="93">
        <v>0</v>
      </c>
      <c r="AC8" s="100">
        <f aca="true" t="shared" si="7" ref="AC7:AC55">SUM(AD8:AE8)</f>
        <v>59</v>
      </c>
      <c r="AD8" s="93">
        <v>59</v>
      </c>
      <c r="AE8" s="93">
        <v>0</v>
      </c>
      <c r="AF8" s="100">
        <f aca="true" t="shared" si="8" ref="AF7:AF55">SUM(AG8:AI8)</f>
        <v>3</v>
      </c>
      <c r="AG8" s="93">
        <v>3</v>
      </c>
      <c r="AH8" s="93">
        <v>0</v>
      </c>
      <c r="AI8" s="93">
        <v>0</v>
      </c>
      <c r="AJ8" s="100">
        <f aca="true" t="shared" si="9" ref="AJ7:AJ55">SUM(AK8:AS8)</f>
        <v>3</v>
      </c>
      <c r="AK8" s="93">
        <v>0</v>
      </c>
      <c r="AL8" s="93">
        <v>0</v>
      </c>
      <c r="AM8" s="93">
        <v>3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55">SUM(AU8:AY8)</f>
        <v>0</v>
      </c>
      <c r="AU8" s="93">
        <v>0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55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176</v>
      </c>
      <c r="B9" s="102" t="s">
        <v>3</v>
      </c>
      <c r="C9" s="94" t="s">
        <v>4</v>
      </c>
      <c r="D9" s="100">
        <f t="shared" si="0"/>
        <v>58287</v>
      </c>
      <c r="E9" s="100">
        <f t="shared" si="1"/>
        <v>0</v>
      </c>
      <c r="F9" s="93">
        <v>0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58287</v>
      </c>
      <c r="L9" s="93">
        <v>15568</v>
      </c>
      <c r="M9" s="93">
        <v>42719</v>
      </c>
      <c r="N9" s="100">
        <f t="shared" si="4"/>
        <v>58687</v>
      </c>
      <c r="O9" s="100">
        <f t="shared" si="5"/>
        <v>15568</v>
      </c>
      <c r="P9" s="93">
        <v>15568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42719</v>
      </c>
      <c r="W9" s="93">
        <v>13711</v>
      </c>
      <c r="X9" s="93">
        <v>0</v>
      </c>
      <c r="Y9" s="93">
        <v>0</v>
      </c>
      <c r="Z9" s="93">
        <v>29008</v>
      </c>
      <c r="AA9" s="93">
        <v>0</v>
      </c>
      <c r="AB9" s="93">
        <v>0</v>
      </c>
      <c r="AC9" s="100">
        <f t="shared" si="7"/>
        <v>400</v>
      </c>
      <c r="AD9" s="93">
        <v>400</v>
      </c>
      <c r="AE9" s="93">
        <v>0</v>
      </c>
      <c r="AF9" s="100">
        <f t="shared" si="8"/>
        <v>1369</v>
      </c>
      <c r="AG9" s="93">
        <v>1369</v>
      </c>
      <c r="AH9" s="93">
        <v>0</v>
      </c>
      <c r="AI9" s="93">
        <v>0</v>
      </c>
      <c r="AJ9" s="100">
        <f t="shared" si="9"/>
        <v>1369</v>
      </c>
      <c r="AK9" s="93">
        <v>0</v>
      </c>
      <c r="AL9" s="93">
        <v>0</v>
      </c>
      <c r="AM9" s="93">
        <v>453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916</v>
      </c>
      <c r="AT9" s="100">
        <f t="shared" si="10"/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176</v>
      </c>
      <c r="B10" s="102" t="s">
        <v>5</v>
      </c>
      <c r="C10" s="94" t="s">
        <v>6</v>
      </c>
      <c r="D10" s="100">
        <f t="shared" si="0"/>
        <v>9556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9556</v>
      </c>
      <c r="L10" s="93">
        <v>4087</v>
      </c>
      <c r="M10" s="93">
        <v>5469</v>
      </c>
      <c r="N10" s="100">
        <f t="shared" si="4"/>
        <v>9729</v>
      </c>
      <c r="O10" s="100">
        <f t="shared" si="5"/>
        <v>4087</v>
      </c>
      <c r="P10" s="93">
        <v>4087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5469</v>
      </c>
      <c r="W10" s="93">
        <v>5469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173</v>
      </c>
      <c r="AD10" s="93">
        <v>173</v>
      </c>
      <c r="AE10" s="93">
        <v>0</v>
      </c>
      <c r="AF10" s="100">
        <f t="shared" si="8"/>
        <v>10</v>
      </c>
      <c r="AG10" s="93">
        <v>10</v>
      </c>
      <c r="AH10" s="93">
        <v>0</v>
      </c>
      <c r="AI10" s="93">
        <v>0</v>
      </c>
      <c r="AJ10" s="100">
        <f t="shared" si="9"/>
        <v>10</v>
      </c>
      <c r="AK10" s="93">
        <v>0</v>
      </c>
      <c r="AL10" s="93">
        <v>0</v>
      </c>
      <c r="AM10" s="93">
        <v>10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53</v>
      </c>
      <c r="BA10" s="93">
        <v>53</v>
      </c>
      <c r="BB10" s="93">
        <v>0</v>
      </c>
      <c r="BC10" s="93">
        <v>0</v>
      </c>
    </row>
    <row r="11" spans="1:55" s="92" customFormat="1" ht="11.25">
      <c r="A11" s="101" t="s">
        <v>176</v>
      </c>
      <c r="B11" s="102" t="s">
        <v>7</v>
      </c>
      <c r="C11" s="94" t="s">
        <v>8</v>
      </c>
      <c r="D11" s="100">
        <f t="shared" si="0"/>
        <v>30082</v>
      </c>
      <c r="E11" s="100">
        <f t="shared" si="1"/>
        <v>0</v>
      </c>
      <c r="F11" s="93">
        <v>0</v>
      </c>
      <c r="G11" s="93">
        <v>0</v>
      </c>
      <c r="H11" s="100">
        <f t="shared" si="2"/>
        <v>24003</v>
      </c>
      <c r="I11" s="93">
        <v>24003</v>
      </c>
      <c r="J11" s="93">
        <v>0</v>
      </c>
      <c r="K11" s="100">
        <f t="shared" si="3"/>
        <v>6079</v>
      </c>
      <c r="L11" s="93">
        <v>0</v>
      </c>
      <c r="M11" s="93">
        <v>6079</v>
      </c>
      <c r="N11" s="100">
        <f t="shared" si="4"/>
        <v>30082</v>
      </c>
      <c r="O11" s="100">
        <f t="shared" si="5"/>
        <v>24003</v>
      </c>
      <c r="P11" s="93">
        <v>22734</v>
      </c>
      <c r="Q11" s="93">
        <v>0</v>
      </c>
      <c r="R11" s="93">
        <v>0</v>
      </c>
      <c r="S11" s="93">
        <v>1269</v>
      </c>
      <c r="T11" s="93">
        <v>0</v>
      </c>
      <c r="U11" s="93">
        <v>0</v>
      </c>
      <c r="V11" s="100">
        <f t="shared" si="6"/>
        <v>6079</v>
      </c>
      <c r="W11" s="93">
        <v>0</v>
      </c>
      <c r="X11" s="93">
        <v>0</v>
      </c>
      <c r="Y11" s="93">
        <v>0</v>
      </c>
      <c r="Z11" s="93">
        <v>6079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42</v>
      </c>
      <c r="AG11" s="93">
        <v>42</v>
      </c>
      <c r="AH11" s="93">
        <v>0</v>
      </c>
      <c r="AI11" s="93">
        <v>0</v>
      </c>
      <c r="AJ11" s="100">
        <f t="shared" si="9"/>
        <v>22734</v>
      </c>
      <c r="AK11" s="93">
        <v>22734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42</v>
      </c>
      <c r="AU11" s="93">
        <v>42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176</v>
      </c>
      <c r="B12" s="102" t="s">
        <v>9</v>
      </c>
      <c r="C12" s="94" t="s">
        <v>10</v>
      </c>
      <c r="D12" s="100">
        <f t="shared" si="0"/>
        <v>14473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14473</v>
      </c>
      <c r="L12" s="93">
        <v>7944</v>
      </c>
      <c r="M12" s="93">
        <v>6529</v>
      </c>
      <c r="N12" s="100">
        <f t="shared" si="4"/>
        <v>14813</v>
      </c>
      <c r="O12" s="100">
        <f t="shared" si="5"/>
        <v>7944</v>
      </c>
      <c r="P12" s="93">
        <v>7944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6529</v>
      </c>
      <c r="W12" s="93">
        <v>6529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340</v>
      </c>
      <c r="AD12" s="93">
        <v>340</v>
      </c>
      <c r="AE12" s="93">
        <v>0</v>
      </c>
      <c r="AF12" s="100">
        <f t="shared" si="8"/>
        <v>8</v>
      </c>
      <c r="AG12" s="93">
        <v>8</v>
      </c>
      <c r="AH12" s="93">
        <v>0</v>
      </c>
      <c r="AI12" s="93">
        <v>0</v>
      </c>
      <c r="AJ12" s="100">
        <f t="shared" si="9"/>
        <v>8</v>
      </c>
      <c r="AK12" s="93">
        <v>0</v>
      </c>
      <c r="AL12" s="93">
        <v>0</v>
      </c>
      <c r="AM12" s="93">
        <v>8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176</v>
      </c>
      <c r="B13" s="102" t="s">
        <v>11</v>
      </c>
      <c r="C13" s="94" t="s">
        <v>12</v>
      </c>
      <c r="D13" s="100">
        <f t="shared" si="0"/>
        <v>24664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24664</v>
      </c>
      <c r="L13" s="93">
        <v>10193</v>
      </c>
      <c r="M13" s="93">
        <v>14471</v>
      </c>
      <c r="N13" s="100">
        <f t="shared" si="4"/>
        <v>24770</v>
      </c>
      <c r="O13" s="100">
        <f t="shared" si="5"/>
        <v>10193</v>
      </c>
      <c r="P13" s="93">
        <v>10193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14471</v>
      </c>
      <c r="W13" s="93">
        <v>14471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106</v>
      </c>
      <c r="AD13" s="93">
        <v>106</v>
      </c>
      <c r="AE13" s="93">
        <v>0</v>
      </c>
      <c r="AF13" s="100">
        <f t="shared" si="8"/>
        <v>50</v>
      </c>
      <c r="AG13" s="93">
        <v>50</v>
      </c>
      <c r="AH13" s="93">
        <v>0</v>
      </c>
      <c r="AI13" s="93">
        <v>0</v>
      </c>
      <c r="AJ13" s="100">
        <f t="shared" si="9"/>
        <v>50</v>
      </c>
      <c r="AK13" s="93">
        <v>0</v>
      </c>
      <c r="AL13" s="93">
        <v>0</v>
      </c>
      <c r="AM13" s="93">
        <v>50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176</v>
      </c>
      <c r="B14" s="102" t="s">
        <v>13</v>
      </c>
      <c r="C14" s="94" t="s">
        <v>14</v>
      </c>
      <c r="D14" s="100">
        <f t="shared" si="0"/>
        <v>18675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18675</v>
      </c>
      <c r="L14" s="93">
        <v>5793</v>
      </c>
      <c r="M14" s="93">
        <v>12882</v>
      </c>
      <c r="N14" s="100">
        <f t="shared" si="4"/>
        <v>19354</v>
      </c>
      <c r="O14" s="100">
        <f t="shared" si="5"/>
        <v>5793</v>
      </c>
      <c r="P14" s="93">
        <v>4770</v>
      </c>
      <c r="Q14" s="93">
        <v>0</v>
      </c>
      <c r="R14" s="93">
        <v>0</v>
      </c>
      <c r="S14" s="93">
        <v>0</v>
      </c>
      <c r="T14" s="93">
        <v>0</v>
      </c>
      <c r="U14" s="93">
        <v>1023</v>
      </c>
      <c r="V14" s="100">
        <f t="shared" si="6"/>
        <v>12882</v>
      </c>
      <c r="W14" s="93">
        <v>10865</v>
      </c>
      <c r="X14" s="93">
        <v>0</v>
      </c>
      <c r="Y14" s="93">
        <v>0</v>
      </c>
      <c r="Z14" s="93">
        <v>0</v>
      </c>
      <c r="AA14" s="93">
        <v>0</v>
      </c>
      <c r="AB14" s="93">
        <v>2017</v>
      </c>
      <c r="AC14" s="100">
        <f t="shared" si="7"/>
        <v>679</v>
      </c>
      <c r="AD14" s="93">
        <v>679</v>
      </c>
      <c r="AE14" s="93">
        <v>0</v>
      </c>
      <c r="AF14" s="100">
        <f t="shared" si="8"/>
        <v>8210</v>
      </c>
      <c r="AG14" s="93">
        <v>8210</v>
      </c>
      <c r="AH14" s="93">
        <v>0</v>
      </c>
      <c r="AI14" s="93">
        <v>0</v>
      </c>
      <c r="AJ14" s="100">
        <f t="shared" si="9"/>
        <v>8210</v>
      </c>
      <c r="AK14" s="93">
        <v>0</v>
      </c>
      <c r="AL14" s="93">
        <v>0</v>
      </c>
      <c r="AM14" s="93">
        <v>354</v>
      </c>
      <c r="AN14" s="93">
        <v>0</v>
      </c>
      <c r="AO14" s="93">
        <v>0</v>
      </c>
      <c r="AP14" s="93">
        <v>7856</v>
      </c>
      <c r="AQ14" s="93">
        <v>0</v>
      </c>
      <c r="AR14" s="93">
        <v>0</v>
      </c>
      <c r="AS14" s="93">
        <v>0</v>
      </c>
      <c r="AT14" s="100">
        <f t="shared" si="10"/>
        <v>45</v>
      </c>
      <c r="AU14" s="93">
        <v>0</v>
      </c>
      <c r="AV14" s="93">
        <v>0</v>
      </c>
      <c r="AW14" s="93">
        <v>45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176</v>
      </c>
      <c r="B15" s="102" t="s">
        <v>15</v>
      </c>
      <c r="C15" s="94" t="s">
        <v>16</v>
      </c>
      <c r="D15" s="100">
        <f t="shared" si="0"/>
        <v>20485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20485</v>
      </c>
      <c r="L15" s="93">
        <v>6540</v>
      </c>
      <c r="M15" s="93">
        <v>13945</v>
      </c>
      <c r="N15" s="100">
        <f t="shared" si="4"/>
        <v>21153</v>
      </c>
      <c r="O15" s="100">
        <f t="shared" si="5"/>
        <v>6540</v>
      </c>
      <c r="P15" s="93">
        <v>6540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13945</v>
      </c>
      <c r="W15" s="93">
        <v>13945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668</v>
      </c>
      <c r="AD15" s="93">
        <v>668</v>
      </c>
      <c r="AE15" s="93">
        <v>0</v>
      </c>
      <c r="AF15" s="100">
        <f t="shared" si="8"/>
        <v>52</v>
      </c>
      <c r="AG15" s="93">
        <v>52</v>
      </c>
      <c r="AH15" s="93">
        <v>0</v>
      </c>
      <c r="AI15" s="93">
        <v>0</v>
      </c>
      <c r="AJ15" s="100">
        <f t="shared" si="9"/>
        <v>52</v>
      </c>
      <c r="AK15" s="93">
        <v>0</v>
      </c>
      <c r="AL15" s="93">
        <v>0</v>
      </c>
      <c r="AM15" s="93">
        <v>27</v>
      </c>
      <c r="AN15" s="93">
        <v>0</v>
      </c>
      <c r="AO15" s="93">
        <v>0</v>
      </c>
      <c r="AP15" s="93">
        <v>0</v>
      </c>
      <c r="AQ15" s="93">
        <v>0</v>
      </c>
      <c r="AR15" s="93">
        <v>2</v>
      </c>
      <c r="AS15" s="93">
        <v>23</v>
      </c>
      <c r="AT15" s="100">
        <f t="shared" si="10"/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112</v>
      </c>
      <c r="BA15" s="93">
        <v>112</v>
      </c>
      <c r="BB15" s="93">
        <v>0</v>
      </c>
      <c r="BC15" s="93">
        <v>0</v>
      </c>
    </row>
    <row r="16" spans="1:55" s="92" customFormat="1" ht="11.25">
      <c r="A16" s="101" t="s">
        <v>176</v>
      </c>
      <c r="B16" s="102" t="s">
        <v>17</v>
      </c>
      <c r="C16" s="94" t="s">
        <v>18</v>
      </c>
      <c r="D16" s="100">
        <f t="shared" si="0"/>
        <v>7158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7158</v>
      </c>
      <c r="L16" s="93">
        <v>2369</v>
      </c>
      <c r="M16" s="93">
        <v>4789</v>
      </c>
      <c r="N16" s="100">
        <f t="shared" si="4"/>
        <v>7158</v>
      </c>
      <c r="O16" s="100">
        <f t="shared" si="5"/>
        <v>2369</v>
      </c>
      <c r="P16" s="93">
        <v>2369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4789</v>
      </c>
      <c r="W16" s="93">
        <v>4789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48</v>
      </c>
      <c r="AG16" s="93">
        <v>48</v>
      </c>
      <c r="AH16" s="93">
        <v>0</v>
      </c>
      <c r="AI16" s="93">
        <v>0</v>
      </c>
      <c r="AJ16" s="100">
        <f t="shared" si="9"/>
        <v>47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47</v>
      </c>
      <c r="AR16" s="93">
        <v>0</v>
      </c>
      <c r="AS16" s="93">
        <v>0</v>
      </c>
      <c r="AT16" s="100">
        <f t="shared" si="10"/>
        <v>1</v>
      </c>
      <c r="AU16" s="93">
        <v>1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176</v>
      </c>
      <c r="B17" s="102" t="s">
        <v>19</v>
      </c>
      <c r="C17" s="94" t="s">
        <v>20</v>
      </c>
      <c r="D17" s="100">
        <f t="shared" si="0"/>
        <v>22459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22459</v>
      </c>
      <c r="L17" s="93">
        <v>9953</v>
      </c>
      <c r="M17" s="93">
        <v>12506</v>
      </c>
      <c r="N17" s="100">
        <f t="shared" si="4"/>
        <v>22489</v>
      </c>
      <c r="O17" s="100">
        <f t="shared" si="5"/>
        <v>9953</v>
      </c>
      <c r="P17" s="93">
        <v>9953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12506</v>
      </c>
      <c r="W17" s="93">
        <v>12506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30</v>
      </c>
      <c r="AD17" s="93">
        <v>30</v>
      </c>
      <c r="AE17" s="93">
        <v>0</v>
      </c>
      <c r="AF17" s="100">
        <f t="shared" si="8"/>
        <v>20</v>
      </c>
      <c r="AG17" s="93">
        <v>20</v>
      </c>
      <c r="AH17" s="93">
        <v>0</v>
      </c>
      <c r="AI17" s="93">
        <v>0</v>
      </c>
      <c r="AJ17" s="100">
        <f t="shared" si="9"/>
        <v>20</v>
      </c>
      <c r="AK17" s="93">
        <v>0</v>
      </c>
      <c r="AL17" s="93">
        <v>0</v>
      </c>
      <c r="AM17" s="93">
        <v>20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269</v>
      </c>
      <c r="BA17" s="93">
        <v>269</v>
      </c>
      <c r="BB17" s="93">
        <v>0</v>
      </c>
      <c r="BC17" s="93">
        <v>0</v>
      </c>
    </row>
    <row r="18" spans="1:55" s="92" customFormat="1" ht="11.25">
      <c r="A18" s="101" t="s">
        <v>176</v>
      </c>
      <c r="B18" s="102" t="s">
        <v>21</v>
      </c>
      <c r="C18" s="94" t="s">
        <v>22</v>
      </c>
      <c r="D18" s="100">
        <f t="shared" si="0"/>
        <v>31167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31167</v>
      </c>
      <c r="L18" s="93">
        <v>9280</v>
      </c>
      <c r="M18" s="93">
        <v>21887</v>
      </c>
      <c r="N18" s="100">
        <f t="shared" si="4"/>
        <v>62</v>
      </c>
      <c r="O18" s="100">
        <f t="shared" si="5"/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62</v>
      </c>
      <c r="AD18" s="93">
        <v>62</v>
      </c>
      <c r="AE18" s="93">
        <v>0</v>
      </c>
      <c r="AF18" s="100">
        <f t="shared" si="8"/>
        <v>0</v>
      </c>
      <c r="AG18" s="93">
        <v>0</v>
      </c>
      <c r="AH18" s="93">
        <v>0</v>
      </c>
      <c r="AI18" s="93">
        <v>0</v>
      </c>
      <c r="AJ18" s="100">
        <f t="shared" si="9"/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176</v>
      </c>
      <c r="B19" s="102" t="s">
        <v>23</v>
      </c>
      <c r="C19" s="94" t="s">
        <v>24</v>
      </c>
      <c r="D19" s="100">
        <f t="shared" si="0"/>
        <v>12125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12125</v>
      </c>
      <c r="L19" s="93">
        <v>4247</v>
      </c>
      <c r="M19" s="93">
        <v>7878</v>
      </c>
      <c r="N19" s="100">
        <f t="shared" si="4"/>
        <v>12125</v>
      </c>
      <c r="O19" s="100">
        <f t="shared" si="5"/>
        <v>4247</v>
      </c>
      <c r="P19" s="93">
        <v>2748</v>
      </c>
      <c r="Q19" s="93">
        <v>0</v>
      </c>
      <c r="R19" s="93">
        <v>0</v>
      </c>
      <c r="S19" s="93">
        <v>1499</v>
      </c>
      <c r="T19" s="93">
        <v>0</v>
      </c>
      <c r="U19" s="93">
        <v>0</v>
      </c>
      <c r="V19" s="100">
        <f t="shared" si="6"/>
        <v>7878</v>
      </c>
      <c r="W19" s="93">
        <v>7878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216</v>
      </c>
      <c r="AG19" s="93">
        <v>216</v>
      </c>
      <c r="AH19" s="93">
        <v>0</v>
      </c>
      <c r="AI19" s="93">
        <v>0</v>
      </c>
      <c r="AJ19" s="100">
        <f t="shared" si="9"/>
        <v>210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210</v>
      </c>
      <c r="AR19" s="93">
        <v>0</v>
      </c>
      <c r="AS19" s="93">
        <v>0</v>
      </c>
      <c r="AT19" s="100">
        <f t="shared" si="10"/>
        <v>6</v>
      </c>
      <c r="AU19" s="93">
        <v>6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176</v>
      </c>
      <c r="B20" s="102" t="s">
        <v>25</v>
      </c>
      <c r="C20" s="94" t="s">
        <v>26</v>
      </c>
      <c r="D20" s="100">
        <f t="shared" si="0"/>
        <v>49742</v>
      </c>
      <c r="E20" s="100">
        <f t="shared" si="1"/>
        <v>0</v>
      </c>
      <c r="F20" s="93">
        <v>0</v>
      </c>
      <c r="G20" s="93">
        <v>0</v>
      </c>
      <c r="H20" s="100">
        <f t="shared" si="2"/>
        <v>67</v>
      </c>
      <c r="I20" s="93">
        <v>0</v>
      </c>
      <c r="J20" s="93">
        <v>67</v>
      </c>
      <c r="K20" s="100">
        <f t="shared" si="3"/>
        <v>49675</v>
      </c>
      <c r="L20" s="93">
        <v>20231</v>
      </c>
      <c r="M20" s="93">
        <v>29444</v>
      </c>
      <c r="N20" s="100">
        <f t="shared" si="4"/>
        <v>49859</v>
      </c>
      <c r="O20" s="100">
        <f t="shared" si="5"/>
        <v>20231</v>
      </c>
      <c r="P20" s="93">
        <v>20231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29511</v>
      </c>
      <c r="W20" s="93">
        <v>26624</v>
      </c>
      <c r="X20" s="93">
        <v>0</v>
      </c>
      <c r="Y20" s="93">
        <v>0</v>
      </c>
      <c r="Z20" s="93">
        <v>2887</v>
      </c>
      <c r="AA20" s="93">
        <v>0</v>
      </c>
      <c r="AB20" s="93">
        <v>0</v>
      </c>
      <c r="AC20" s="100">
        <f t="shared" si="7"/>
        <v>117</v>
      </c>
      <c r="AD20" s="93">
        <v>117</v>
      </c>
      <c r="AE20" s="93">
        <v>0</v>
      </c>
      <c r="AF20" s="100">
        <f t="shared" si="8"/>
        <v>827</v>
      </c>
      <c r="AG20" s="93">
        <v>827</v>
      </c>
      <c r="AH20" s="93">
        <v>0</v>
      </c>
      <c r="AI20" s="93">
        <v>0</v>
      </c>
      <c r="AJ20" s="100">
        <f t="shared" si="9"/>
        <v>8149</v>
      </c>
      <c r="AK20" s="93">
        <v>7759</v>
      </c>
      <c r="AL20" s="93">
        <v>0</v>
      </c>
      <c r="AM20" s="93">
        <v>390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770</v>
      </c>
      <c r="AU20" s="93">
        <v>437</v>
      </c>
      <c r="AV20" s="93">
        <v>0</v>
      </c>
      <c r="AW20" s="93">
        <v>333</v>
      </c>
      <c r="AX20" s="93">
        <v>0</v>
      </c>
      <c r="AY20" s="93">
        <v>0</v>
      </c>
      <c r="AZ20" s="100">
        <f t="shared" si="11"/>
        <v>357</v>
      </c>
      <c r="BA20" s="93">
        <v>357</v>
      </c>
      <c r="BB20" s="93">
        <v>0</v>
      </c>
      <c r="BC20" s="93">
        <v>0</v>
      </c>
    </row>
    <row r="21" spans="1:55" s="92" customFormat="1" ht="11.25">
      <c r="A21" s="101" t="s">
        <v>176</v>
      </c>
      <c r="B21" s="102" t="s">
        <v>27</v>
      </c>
      <c r="C21" s="94" t="s">
        <v>28</v>
      </c>
      <c r="D21" s="100">
        <f t="shared" si="0"/>
        <v>4745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4745</v>
      </c>
      <c r="L21" s="93">
        <v>1740</v>
      </c>
      <c r="M21" s="93">
        <v>3005</v>
      </c>
      <c r="N21" s="100">
        <f t="shared" si="4"/>
        <v>4761</v>
      </c>
      <c r="O21" s="100">
        <f t="shared" si="5"/>
        <v>1740</v>
      </c>
      <c r="P21" s="93">
        <v>1740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3005</v>
      </c>
      <c r="W21" s="93">
        <v>3005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16</v>
      </c>
      <c r="AD21" s="93">
        <v>16</v>
      </c>
      <c r="AE21" s="93">
        <v>0</v>
      </c>
      <c r="AF21" s="100">
        <f t="shared" si="8"/>
        <v>12</v>
      </c>
      <c r="AG21" s="93">
        <v>12</v>
      </c>
      <c r="AH21" s="93">
        <v>0</v>
      </c>
      <c r="AI21" s="93">
        <v>0</v>
      </c>
      <c r="AJ21" s="100">
        <f t="shared" si="9"/>
        <v>12</v>
      </c>
      <c r="AK21" s="93">
        <v>0</v>
      </c>
      <c r="AL21" s="93">
        <v>0</v>
      </c>
      <c r="AM21" s="93">
        <v>6</v>
      </c>
      <c r="AN21" s="93">
        <v>0</v>
      </c>
      <c r="AO21" s="93">
        <v>0</v>
      </c>
      <c r="AP21" s="93">
        <v>0</v>
      </c>
      <c r="AQ21" s="93">
        <v>0</v>
      </c>
      <c r="AR21" s="93">
        <v>1</v>
      </c>
      <c r="AS21" s="93">
        <v>5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26</v>
      </c>
      <c r="BA21" s="93">
        <v>26</v>
      </c>
      <c r="BB21" s="93">
        <v>0</v>
      </c>
      <c r="BC21" s="93">
        <v>0</v>
      </c>
    </row>
    <row r="22" spans="1:55" s="92" customFormat="1" ht="11.25">
      <c r="A22" s="101" t="s">
        <v>176</v>
      </c>
      <c r="B22" s="102" t="s">
        <v>29</v>
      </c>
      <c r="C22" s="94" t="s">
        <v>30</v>
      </c>
      <c r="D22" s="100">
        <f t="shared" si="0"/>
        <v>9315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9315</v>
      </c>
      <c r="L22" s="93">
        <v>2233</v>
      </c>
      <c r="M22" s="93">
        <v>7082</v>
      </c>
      <c r="N22" s="100">
        <f t="shared" si="4"/>
        <v>9375</v>
      </c>
      <c r="O22" s="100">
        <f t="shared" si="5"/>
        <v>2233</v>
      </c>
      <c r="P22" s="93">
        <v>2233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7142</v>
      </c>
      <c r="W22" s="93">
        <v>7082</v>
      </c>
      <c r="X22" s="93">
        <v>0</v>
      </c>
      <c r="Y22" s="93">
        <v>0</v>
      </c>
      <c r="Z22" s="93">
        <v>0</v>
      </c>
      <c r="AA22" s="93">
        <v>60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1</v>
      </c>
      <c r="AG22" s="93">
        <v>1</v>
      </c>
      <c r="AH22" s="93">
        <v>0</v>
      </c>
      <c r="AI22" s="93">
        <v>0</v>
      </c>
      <c r="AJ22" s="100">
        <f t="shared" si="9"/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1</v>
      </c>
      <c r="AU22" s="93">
        <v>1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176</v>
      </c>
      <c r="B23" s="102" t="s">
        <v>31</v>
      </c>
      <c r="C23" s="94" t="s">
        <v>32</v>
      </c>
      <c r="D23" s="100">
        <f t="shared" si="0"/>
        <v>3230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3230</v>
      </c>
      <c r="L23" s="93">
        <v>812</v>
      </c>
      <c r="M23" s="93">
        <v>2418</v>
      </c>
      <c r="N23" s="100">
        <f t="shared" si="4"/>
        <v>3230</v>
      </c>
      <c r="O23" s="100">
        <f t="shared" si="5"/>
        <v>812</v>
      </c>
      <c r="P23" s="93">
        <v>812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2418</v>
      </c>
      <c r="W23" s="93">
        <v>2418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21</v>
      </c>
      <c r="AG23" s="93">
        <v>21</v>
      </c>
      <c r="AH23" s="93">
        <v>0</v>
      </c>
      <c r="AI23" s="93">
        <v>0</v>
      </c>
      <c r="AJ23" s="100">
        <f t="shared" si="9"/>
        <v>21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21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21</v>
      </c>
      <c r="BA23" s="93">
        <v>21</v>
      </c>
      <c r="BB23" s="93">
        <v>0</v>
      </c>
      <c r="BC23" s="93">
        <v>0</v>
      </c>
    </row>
    <row r="24" spans="1:55" s="92" customFormat="1" ht="11.25">
      <c r="A24" s="101" t="s">
        <v>176</v>
      </c>
      <c r="B24" s="102" t="s">
        <v>33</v>
      </c>
      <c r="C24" s="94" t="s">
        <v>364</v>
      </c>
      <c r="D24" s="100">
        <f t="shared" si="0"/>
        <v>7956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7956</v>
      </c>
      <c r="L24" s="93">
        <v>2861</v>
      </c>
      <c r="M24" s="93">
        <v>5095</v>
      </c>
      <c r="N24" s="100">
        <f t="shared" si="4"/>
        <v>8048</v>
      </c>
      <c r="O24" s="100">
        <f t="shared" si="5"/>
        <v>2913</v>
      </c>
      <c r="P24" s="93">
        <v>2861</v>
      </c>
      <c r="Q24" s="93">
        <v>0</v>
      </c>
      <c r="R24" s="93">
        <v>0</v>
      </c>
      <c r="S24" s="93">
        <v>0</v>
      </c>
      <c r="T24" s="93">
        <v>52</v>
      </c>
      <c r="U24" s="93">
        <v>0</v>
      </c>
      <c r="V24" s="100">
        <f t="shared" si="6"/>
        <v>5095</v>
      </c>
      <c r="W24" s="93">
        <v>5095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40</v>
      </c>
      <c r="AD24" s="93">
        <v>40</v>
      </c>
      <c r="AE24" s="93">
        <v>0</v>
      </c>
      <c r="AF24" s="100">
        <f t="shared" si="8"/>
        <v>53</v>
      </c>
      <c r="AG24" s="93">
        <v>53</v>
      </c>
      <c r="AH24" s="93">
        <v>0</v>
      </c>
      <c r="AI24" s="93">
        <v>0</v>
      </c>
      <c r="AJ24" s="100">
        <f t="shared" si="9"/>
        <v>53</v>
      </c>
      <c r="AK24" s="93">
        <v>1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52</v>
      </c>
      <c r="AR24" s="93">
        <v>0</v>
      </c>
      <c r="AS24" s="93">
        <v>0</v>
      </c>
      <c r="AT24" s="100">
        <f t="shared" si="10"/>
        <v>1</v>
      </c>
      <c r="AU24" s="93">
        <v>1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52</v>
      </c>
      <c r="BA24" s="93">
        <v>52</v>
      </c>
      <c r="BB24" s="93">
        <v>0</v>
      </c>
      <c r="BC24" s="93">
        <v>0</v>
      </c>
    </row>
    <row r="25" spans="1:55" s="92" customFormat="1" ht="11.25">
      <c r="A25" s="101" t="s">
        <v>176</v>
      </c>
      <c r="B25" s="102" t="s">
        <v>34</v>
      </c>
      <c r="C25" s="94" t="s">
        <v>35</v>
      </c>
      <c r="D25" s="100">
        <f t="shared" si="0"/>
        <v>3639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3639</v>
      </c>
      <c r="L25" s="93">
        <v>1099</v>
      </c>
      <c r="M25" s="93">
        <v>2540</v>
      </c>
      <c r="N25" s="100">
        <f t="shared" si="4"/>
        <v>3658</v>
      </c>
      <c r="O25" s="100">
        <f t="shared" si="5"/>
        <v>1099</v>
      </c>
      <c r="P25" s="93">
        <v>1099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2540</v>
      </c>
      <c r="W25" s="93">
        <v>2540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19</v>
      </c>
      <c r="AD25" s="93">
        <v>19</v>
      </c>
      <c r="AE25" s="93">
        <v>0</v>
      </c>
      <c r="AF25" s="100">
        <f t="shared" si="8"/>
        <v>12</v>
      </c>
      <c r="AG25" s="93">
        <v>12</v>
      </c>
      <c r="AH25" s="93">
        <v>0</v>
      </c>
      <c r="AI25" s="93">
        <v>0</v>
      </c>
      <c r="AJ25" s="100">
        <f t="shared" si="9"/>
        <v>12</v>
      </c>
      <c r="AK25" s="93">
        <v>0</v>
      </c>
      <c r="AL25" s="93">
        <v>0</v>
      </c>
      <c r="AM25" s="93">
        <v>0</v>
      </c>
      <c r="AN25" s="93">
        <v>12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176</v>
      </c>
      <c r="B26" s="102" t="s">
        <v>36</v>
      </c>
      <c r="C26" s="94" t="s">
        <v>37</v>
      </c>
      <c r="D26" s="100">
        <f t="shared" si="0"/>
        <v>9104</v>
      </c>
      <c r="E26" s="100">
        <f t="shared" si="1"/>
        <v>0</v>
      </c>
      <c r="F26" s="93">
        <v>0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9104</v>
      </c>
      <c r="L26" s="93">
        <v>5184</v>
      </c>
      <c r="M26" s="93">
        <v>3920</v>
      </c>
      <c r="N26" s="100">
        <f t="shared" si="4"/>
        <v>9164</v>
      </c>
      <c r="O26" s="100">
        <f t="shared" si="5"/>
        <v>5184</v>
      </c>
      <c r="P26" s="93">
        <v>5184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3920</v>
      </c>
      <c r="W26" s="93">
        <v>3920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60</v>
      </c>
      <c r="AD26" s="93">
        <v>60</v>
      </c>
      <c r="AE26" s="93">
        <v>0</v>
      </c>
      <c r="AF26" s="100">
        <f t="shared" si="8"/>
        <v>72</v>
      </c>
      <c r="AG26" s="93">
        <v>72</v>
      </c>
      <c r="AH26" s="93">
        <v>0</v>
      </c>
      <c r="AI26" s="93">
        <v>0</v>
      </c>
      <c r="AJ26" s="100">
        <f t="shared" si="9"/>
        <v>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72</v>
      </c>
      <c r="AU26" s="93">
        <v>72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176</v>
      </c>
      <c r="B27" s="102" t="s">
        <v>38</v>
      </c>
      <c r="C27" s="94" t="s">
        <v>39</v>
      </c>
      <c r="D27" s="100">
        <f t="shared" si="0"/>
        <v>4863</v>
      </c>
      <c r="E27" s="100">
        <f t="shared" si="1"/>
        <v>0</v>
      </c>
      <c r="F27" s="93">
        <v>0</v>
      </c>
      <c r="G27" s="93">
        <v>0</v>
      </c>
      <c r="H27" s="100">
        <f t="shared" si="2"/>
        <v>3164</v>
      </c>
      <c r="I27" s="93">
        <v>3164</v>
      </c>
      <c r="J27" s="93">
        <v>0</v>
      </c>
      <c r="K27" s="100">
        <f t="shared" si="3"/>
        <v>1699</v>
      </c>
      <c r="L27" s="93">
        <v>0</v>
      </c>
      <c r="M27" s="93">
        <v>1699</v>
      </c>
      <c r="N27" s="100">
        <f t="shared" si="4"/>
        <v>4870</v>
      </c>
      <c r="O27" s="100">
        <f t="shared" si="5"/>
        <v>3164</v>
      </c>
      <c r="P27" s="93">
        <v>3164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1699</v>
      </c>
      <c r="W27" s="93">
        <v>1699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7</v>
      </c>
      <c r="AD27" s="93">
        <v>7</v>
      </c>
      <c r="AE27" s="93">
        <v>0</v>
      </c>
      <c r="AF27" s="100">
        <f t="shared" si="8"/>
        <v>16</v>
      </c>
      <c r="AG27" s="93">
        <v>16</v>
      </c>
      <c r="AH27" s="93">
        <v>0</v>
      </c>
      <c r="AI27" s="93">
        <v>0</v>
      </c>
      <c r="AJ27" s="100">
        <f t="shared" si="9"/>
        <v>16</v>
      </c>
      <c r="AK27" s="93">
        <v>0</v>
      </c>
      <c r="AL27" s="93">
        <v>16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16</v>
      </c>
      <c r="AU27" s="93">
        <v>0</v>
      </c>
      <c r="AV27" s="93">
        <v>16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176</v>
      </c>
      <c r="B28" s="102" t="s">
        <v>40</v>
      </c>
      <c r="C28" s="94" t="s">
        <v>41</v>
      </c>
      <c r="D28" s="100">
        <f t="shared" si="0"/>
        <v>7575</v>
      </c>
      <c r="E28" s="100">
        <f t="shared" si="1"/>
        <v>0</v>
      </c>
      <c r="F28" s="93">
        <v>0</v>
      </c>
      <c r="G28" s="93">
        <v>0</v>
      </c>
      <c r="H28" s="100">
        <f t="shared" si="2"/>
        <v>0</v>
      </c>
      <c r="I28" s="93">
        <v>0</v>
      </c>
      <c r="J28" s="93">
        <v>0</v>
      </c>
      <c r="K28" s="100">
        <f t="shared" si="3"/>
        <v>7575</v>
      </c>
      <c r="L28" s="93">
        <v>2565</v>
      </c>
      <c r="M28" s="93">
        <v>5010</v>
      </c>
      <c r="N28" s="100">
        <f t="shared" si="4"/>
        <v>7605</v>
      </c>
      <c r="O28" s="100">
        <f t="shared" si="5"/>
        <v>2565</v>
      </c>
      <c r="P28" s="93">
        <v>2565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5010</v>
      </c>
      <c r="W28" s="93">
        <v>5010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30</v>
      </c>
      <c r="AD28" s="93">
        <v>30</v>
      </c>
      <c r="AE28" s="93">
        <v>0</v>
      </c>
      <c r="AF28" s="100">
        <f t="shared" si="8"/>
        <v>60</v>
      </c>
      <c r="AG28" s="93">
        <v>60</v>
      </c>
      <c r="AH28" s="93">
        <v>0</v>
      </c>
      <c r="AI28" s="93">
        <v>0</v>
      </c>
      <c r="AJ28" s="100">
        <f t="shared" si="9"/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100">
        <f t="shared" si="10"/>
        <v>60</v>
      </c>
      <c r="AU28" s="93">
        <v>60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176</v>
      </c>
      <c r="B29" s="102" t="s">
        <v>42</v>
      </c>
      <c r="C29" s="94" t="s">
        <v>43</v>
      </c>
      <c r="D29" s="100">
        <f t="shared" si="0"/>
        <v>19935</v>
      </c>
      <c r="E29" s="100">
        <f t="shared" si="1"/>
        <v>0</v>
      </c>
      <c r="F29" s="93">
        <v>0</v>
      </c>
      <c r="G29" s="93">
        <v>0</v>
      </c>
      <c r="H29" s="100">
        <f t="shared" si="2"/>
        <v>0</v>
      </c>
      <c r="I29" s="93">
        <v>0</v>
      </c>
      <c r="J29" s="93">
        <v>0</v>
      </c>
      <c r="K29" s="100">
        <f t="shared" si="3"/>
        <v>19935</v>
      </c>
      <c r="L29" s="93">
        <v>4946</v>
      </c>
      <c r="M29" s="93">
        <v>14989</v>
      </c>
      <c r="N29" s="100">
        <f t="shared" si="4"/>
        <v>20019</v>
      </c>
      <c r="O29" s="100">
        <f t="shared" si="5"/>
        <v>4946</v>
      </c>
      <c r="P29" s="93">
        <v>4946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14989</v>
      </c>
      <c r="W29" s="93">
        <v>14989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84</v>
      </c>
      <c r="AD29" s="93">
        <v>42</v>
      </c>
      <c r="AE29" s="93">
        <v>42</v>
      </c>
      <c r="AF29" s="100">
        <f t="shared" si="8"/>
        <v>830</v>
      </c>
      <c r="AG29" s="93">
        <v>830</v>
      </c>
      <c r="AH29" s="93">
        <v>0</v>
      </c>
      <c r="AI29" s="93">
        <v>0</v>
      </c>
      <c r="AJ29" s="100">
        <f t="shared" si="9"/>
        <v>830</v>
      </c>
      <c r="AK29" s="93">
        <v>0</v>
      </c>
      <c r="AL29" s="93">
        <v>0</v>
      </c>
      <c r="AM29" s="93">
        <v>830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100">
        <f t="shared" si="10"/>
        <v>105</v>
      </c>
      <c r="AU29" s="93">
        <v>0</v>
      </c>
      <c r="AV29" s="93">
        <v>0</v>
      </c>
      <c r="AW29" s="93">
        <v>105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176</v>
      </c>
      <c r="B30" s="102" t="s">
        <v>44</v>
      </c>
      <c r="C30" s="94" t="s">
        <v>45</v>
      </c>
      <c r="D30" s="100">
        <f t="shared" si="0"/>
        <v>8422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8422</v>
      </c>
      <c r="L30" s="93">
        <v>3478</v>
      </c>
      <c r="M30" s="93">
        <v>4944</v>
      </c>
      <c r="N30" s="100">
        <f t="shared" si="4"/>
        <v>8522</v>
      </c>
      <c r="O30" s="100">
        <f t="shared" si="5"/>
        <v>3478</v>
      </c>
      <c r="P30" s="93">
        <v>3478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4944</v>
      </c>
      <c r="W30" s="93">
        <v>4944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100</v>
      </c>
      <c r="AD30" s="93">
        <v>100</v>
      </c>
      <c r="AE30" s="93">
        <v>0</v>
      </c>
      <c r="AF30" s="100">
        <f t="shared" si="8"/>
        <v>21</v>
      </c>
      <c r="AG30" s="93">
        <v>21</v>
      </c>
      <c r="AH30" s="93">
        <v>0</v>
      </c>
      <c r="AI30" s="93">
        <v>0</v>
      </c>
      <c r="AJ30" s="100">
        <f t="shared" si="9"/>
        <v>21</v>
      </c>
      <c r="AK30" s="93">
        <v>0</v>
      </c>
      <c r="AL30" s="93">
        <v>0</v>
      </c>
      <c r="AM30" s="93">
        <v>11</v>
      </c>
      <c r="AN30" s="93">
        <v>0</v>
      </c>
      <c r="AO30" s="93">
        <v>0</v>
      </c>
      <c r="AP30" s="93">
        <v>0</v>
      </c>
      <c r="AQ30" s="93">
        <v>0</v>
      </c>
      <c r="AR30" s="93">
        <v>1</v>
      </c>
      <c r="AS30" s="93">
        <v>9</v>
      </c>
      <c r="AT30" s="100">
        <f t="shared" si="10"/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46</v>
      </c>
      <c r="BA30" s="93">
        <v>46</v>
      </c>
      <c r="BB30" s="93">
        <v>0</v>
      </c>
      <c r="BC30" s="93">
        <v>0</v>
      </c>
    </row>
    <row r="31" spans="1:55" s="92" customFormat="1" ht="11.25">
      <c r="A31" s="101" t="s">
        <v>176</v>
      </c>
      <c r="B31" s="102" t="s">
        <v>46</v>
      </c>
      <c r="C31" s="94" t="s">
        <v>47</v>
      </c>
      <c r="D31" s="100">
        <f t="shared" si="0"/>
        <v>3007</v>
      </c>
      <c r="E31" s="100">
        <f t="shared" si="1"/>
        <v>0</v>
      </c>
      <c r="F31" s="93">
        <v>0</v>
      </c>
      <c r="G31" s="93">
        <v>0</v>
      </c>
      <c r="H31" s="100">
        <f t="shared" si="2"/>
        <v>0</v>
      </c>
      <c r="I31" s="93">
        <v>0</v>
      </c>
      <c r="J31" s="93">
        <v>0</v>
      </c>
      <c r="K31" s="100">
        <f t="shared" si="3"/>
        <v>3007</v>
      </c>
      <c r="L31" s="93">
        <v>1359</v>
      </c>
      <c r="M31" s="93">
        <v>1648</v>
      </c>
      <c r="N31" s="100">
        <f t="shared" si="4"/>
        <v>3093</v>
      </c>
      <c r="O31" s="100">
        <f t="shared" si="5"/>
        <v>1359</v>
      </c>
      <c r="P31" s="93">
        <v>1359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1648</v>
      </c>
      <c r="W31" s="93">
        <v>1648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86</v>
      </c>
      <c r="AD31" s="93">
        <v>86</v>
      </c>
      <c r="AE31" s="93">
        <v>0</v>
      </c>
      <c r="AF31" s="100">
        <f t="shared" si="8"/>
        <v>7</v>
      </c>
      <c r="AG31" s="93">
        <v>7</v>
      </c>
      <c r="AH31" s="93">
        <v>0</v>
      </c>
      <c r="AI31" s="93">
        <v>0</v>
      </c>
      <c r="AJ31" s="100">
        <f t="shared" si="9"/>
        <v>7</v>
      </c>
      <c r="AK31" s="93">
        <v>0</v>
      </c>
      <c r="AL31" s="93">
        <v>0</v>
      </c>
      <c r="AM31" s="93">
        <v>4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3</v>
      </c>
      <c r="AT31" s="100">
        <f t="shared" si="10"/>
        <v>0</v>
      </c>
      <c r="AU31" s="93">
        <v>0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16</v>
      </c>
      <c r="BA31" s="93">
        <v>16</v>
      </c>
      <c r="BB31" s="93">
        <v>0</v>
      </c>
      <c r="BC31" s="93">
        <v>0</v>
      </c>
    </row>
    <row r="32" spans="1:55" s="92" customFormat="1" ht="11.25">
      <c r="A32" s="101" t="s">
        <v>176</v>
      </c>
      <c r="B32" s="102" t="s">
        <v>48</v>
      </c>
      <c r="C32" s="94" t="s">
        <v>49</v>
      </c>
      <c r="D32" s="100">
        <f t="shared" si="0"/>
        <v>2520</v>
      </c>
      <c r="E32" s="100">
        <f t="shared" si="1"/>
        <v>0</v>
      </c>
      <c r="F32" s="93">
        <v>0</v>
      </c>
      <c r="G32" s="93">
        <v>0</v>
      </c>
      <c r="H32" s="100">
        <f t="shared" si="2"/>
        <v>0</v>
      </c>
      <c r="I32" s="93">
        <v>0</v>
      </c>
      <c r="J32" s="93">
        <v>0</v>
      </c>
      <c r="K32" s="100">
        <f t="shared" si="3"/>
        <v>2520</v>
      </c>
      <c r="L32" s="93">
        <v>870</v>
      </c>
      <c r="M32" s="93">
        <v>1650</v>
      </c>
      <c r="N32" s="100">
        <f t="shared" si="4"/>
        <v>2544</v>
      </c>
      <c r="O32" s="100">
        <f t="shared" si="5"/>
        <v>870</v>
      </c>
      <c r="P32" s="93">
        <v>870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1650</v>
      </c>
      <c r="W32" s="93">
        <v>1650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24</v>
      </c>
      <c r="AD32" s="93">
        <v>24</v>
      </c>
      <c r="AE32" s="93">
        <v>0</v>
      </c>
      <c r="AF32" s="100">
        <f t="shared" si="8"/>
        <v>20</v>
      </c>
      <c r="AG32" s="93">
        <v>20</v>
      </c>
      <c r="AH32" s="93">
        <v>0</v>
      </c>
      <c r="AI32" s="93">
        <v>0</v>
      </c>
      <c r="AJ32" s="100">
        <f t="shared" si="9"/>
        <v>20</v>
      </c>
      <c r="AK32" s="93">
        <v>0</v>
      </c>
      <c r="AL32" s="93">
        <v>0</v>
      </c>
      <c r="AM32" s="93">
        <v>11</v>
      </c>
      <c r="AN32" s="93">
        <v>0</v>
      </c>
      <c r="AO32" s="93">
        <v>0</v>
      </c>
      <c r="AP32" s="93">
        <v>0</v>
      </c>
      <c r="AQ32" s="93">
        <v>9</v>
      </c>
      <c r="AR32" s="93">
        <v>0</v>
      </c>
      <c r="AS32" s="93">
        <v>0</v>
      </c>
      <c r="AT32" s="100">
        <f t="shared" si="10"/>
        <v>1</v>
      </c>
      <c r="AU32" s="93">
        <v>0</v>
      </c>
      <c r="AV32" s="93">
        <v>0</v>
      </c>
      <c r="AW32" s="93">
        <v>1</v>
      </c>
      <c r="AX32" s="93">
        <v>0</v>
      </c>
      <c r="AY32" s="93">
        <v>0</v>
      </c>
      <c r="AZ32" s="100">
        <f t="shared" si="11"/>
        <v>9</v>
      </c>
      <c r="BA32" s="93">
        <v>9</v>
      </c>
      <c r="BB32" s="93">
        <v>0</v>
      </c>
      <c r="BC32" s="93">
        <v>0</v>
      </c>
    </row>
    <row r="33" spans="1:55" s="92" customFormat="1" ht="11.25">
      <c r="A33" s="101" t="s">
        <v>176</v>
      </c>
      <c r="B33" s="102" t="s">
        <v>50</v>
      </c>
      <c r="C33" s="94" t="s">
        <v>365</v>
      </c>
      <c r="D33" s="100">
        <f t="shared" si="0"/>
        <v>4299</v>
      </c>
      <c r="E33" s="100">
        <f t="shared" si="1"/>
        <v>0</v>
      </c>
      <c r="F33" s="93">
        <v>0</v>
      </c>
      <c r="G33" s="93">
        <v>0</v>
      </c>
      <c r="H33" s="100">
        <f t="shared" si="2"/>
        <v>0</v>
      </c>
      <c r="I33" s="93">
        <v>0</v>
      </c>
      <c r="J33" s="93">
        <v>0</v>
      </c>
      <c r="K33" s="100">
        <f t="shared" si="3"/>
        <v>4299</v>
      </c>
      <c r="L33" s="93">
        <v>1921</v>
      </c>
      <c r="M33" s="93">
        <v>2378</v>
      </c>
      <c r="N33" s="100">
        <f t="shared" si="4"/>
        <v>4347</v>
      </c>
      <c r="O33" s="100">
        <f t="shared" si="5"/>
        <v>1921</v>
      </c>
      <c r="P33" s="93">
        <v>1921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2378</v>
      </c>
      <c r="W33" s="93">
        <v>2378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48</v>
      </c>
      <c r="AD33" s="93">
        <v>48</v>
      </c>
      <c r="AE33" s="93">
        <v>0</v>
      </c>
      <c r="AF33" s="100">
        <f t="shared" si="8"/>
        <v>50</v>
      </c>
      <c r="AG33" s="93">
        <v>50</v>
      </c>
      <c r="AH33" s="93">
        <v>0</v>
      </c>
      <c r="AI33" s="93">
        <v>0</v>
      </c>
      <c r="AJ33" s="100">
        <f t="shared" si="9"/>
        <v>50</v>
      </c>
      <c r="AK33" s="93">
        <v>0</v>
      </c>
      <c r="AL33" s="93">
        <v>0</v>
      </c>
      <c r="AM33" s="93">
        <v>38</v>
      </c>
      <c r="AN33" s="93">
        <v>0</v>
      </c>
      <c r="AO33" s="93">
        <v>0</v>
      </c>
      <c r="AP33" s="93">
        <v>0</v>
      </c>
      <c r="AQ33" s="93">
        <v>12</v>
      </c>
      <c r="AR33" s="93">
        <v>0</v>
      </c>
      <c r="AS33" s="93">
        <v>0</v>
      </c>
      <c r="AT33" s="100">
        <f t="shared" si="10"/>
        <v>27</v>
      </c>
      <c r="AU33" s="93">
        <v>0</v>
      </c>
      <c r="AV33" s="93">
        <v>0</v>
      </c>
      <c r="AW33" s="93">
        <v>27</v>
      </c>
      <c r="AX33" s="93">
        <v>0</v>
      </c>
      <c r="AY33" s="93">
        <v>0</v>
      </c>
      <c r="AZ33" s="100">
        <f t="shared" si="11"/>
        <v>12</v>
      </c>
      <c r="BA33" s="93">
        <v>12</v>
      </c>
      <c r="BB33" s="93">
        <v>0</v>
      </c>
      <c r="BC33" s="93">
        <v>0</v>
      </c>
    </row>
    <row r="34" spans="1:55" s="92" customFormat="1" ht="11.25">
      <c r="A34" s="101" t="s">
        <v>176</v>
      </c>
      <c r="B34" s="102" t="s">
        <v>51</v>
      </c>
      <c r="C34" s="94" t="s">
        <v>52</v>
      </c>
      <c r="D34" s="100">
        <f t="shared" si="0"/>
        <v>462</v>
      </c>
      <c r="E34" s="100">
        <f t="shared" si="1"/>
        <v>0</v>
      </c>
      <c r="F34" s="93">
        <v>0</v>
      </c>
      <c r="G34" s="93">
        <v>0</v>
      </c>
      <c r="H34" s="100">
        <f t="shared" si="2"/>
        <v>0</v>
      </c>
      <c r="I34" s="93">
        <v>0</v>
      </c>
      <c r="J34" s="93">
        <v>0</v>
      </c>
      <c r="K34" s="100">
        <f t="shared" si="3"/>
        <v>462</v>
      </c>
      <c r="L34" s="93">
        <v>152</v>
      </c>
      <c r="M34" s="93">
        <v>310</v>
      </c>
      <c r="N34" s="100">
        <f t="shared" si="4"/>
        <v>462</v>
      </c>
      <c r="O34" s="100">
        <f t="shared" si="5"/>
        <v>152</v>
      </c>
      <c r="P34" s="93">
        <v>152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310</v>
      </c>
      <c r="W34" s="93">
        <v>310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0</v>
      </c>
      <c r="AG34" s="93">
        <v>0</v>
      </c>
      <c r="AH34" s="93">
        <v>0</v>
      </c>
      <c r="AI34" s="93">
        <v>0</v>
      </c>
      <c r="AJ34" s="100">
        <f t="shared" si="9"/>
        <v>0</v>
      </c>
      <c r="AK34" s="93">
        <v>0</v>
      </c>
      <c r="AL34" s="93">
        <v>0</v>
      </c>
      <c r="AM34" s="93">
        <v>0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100">
        <f t="shared" si="10"/>
        <v>0</v>
      </c>
      <c r="AU34" s="93">
        <v>0</v>
      </c>
      <c r="AV34" s="93">
        <v>0</v>
      </c>
      <c r="AW34" s="93">
        <v>0</v>
      </c>
      <c r="AX34" s="93">
        <v>0</v>
      </c>
      <c r="AY34" s="93">
        <v>0</v>
      </c>
      <c r="AZ34" s="100">
        <f t="shared" si="11"/>
        <v>0</v>
      </c>
      <c r="BA34" s="93">
        <v>0</v>
      </c>
      <c r="BB34" s="93">
        <v>0</v>
      </c>
      <c r="BC34" s="93">
        <v>0</v>
      </c>
    </row>
    <row r="35" spans="1:55" s="92" customFormat="1" ht="11.25">
      <c r="A35" s="101" t="s">
        <v>176</v>
      </c>
      <c r="B35" s="102" t="s">
        <v>53</v>
      </c>
      <c r="C35" s="94" t="s">
        <v>366</v>
      </c>
      <c r="D35" s="100">
        <f t="shared" si="0"/>
        <v>4004</v>
      </c>
      <c r="E35" s="100">
        <f t="shared" si="1"/>
        <v>0</v>
      </c>
      <c r="F35" s="93">
        <v>0</v>
      </c>
      <c r="G35" s="93">
        <v>0</v>
      </c>
      <c r="H35" s="100">
        <f t="shared" si="2"/>
        <v>0</v>
      </c>
      <c r="I35" s="93">
        <v>0</v>
      </c>
      <c r="J35" s="93">
        <v>0</v>
      </c>
      <c r="K35" s="100">
        <f t="shared" si="3"/>
        <v>4004</v>
      </c>
      <c r="L35" s="93">
        <v>1841</v>
      </c>
      <c r="M35" s="93">
        <v>2163</v>
      </c>
      <c r="N35" s="100">
        <f t="shared" si="4"/>
        <v>4068</v>
      </c>
      <c r="O35" s="100">
        <f t="shared" si="5"/>
        <v>1873</v>
      </c>
      <c r="P35" s="93">
        <v>1841</v>
      </c>
      <c r="Q35" s="93">
        <v>0</v>
      </c>
      <c r="R35" s="93">
        <v>0</v>
      </c>
      <c r="S35" s="93">
        <v>0</v>
      </c>
      <c r="T35" s="93">
        <v>32</v>
      </c>
      <c r="U35" s="93">
        <v>0</v>
      </c>
      <c r="V35" s="100">
        <f t="shared" si="6"/>
        <v>2163</v>
      </c>
      <c r="W35" s="93">
        <v>2163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32</v>
      </c>
      <c r="AD35" s="93">
        <v>32</v>
      </c>
      <c r="AE35" s="93">
        <v>0</v>
      </c>
      <c r="AF35" s="100">
        <f t="shared" si="8"/>
        <v>12</v>
      </c>
      <c r="AG35" s="93">
        <v>12</v>
      </c>
      <c r="AH35" s="93">
        <v>0</v>
      </c>
      <c r="AI35" s="93">
        <v>0</v>
      </c>
      <c r="AJ35" s="100">
        <f t="shared" si="9"/>
        <v>12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12</v>
      </c>
      <c r="AR35" s="93">
        <v>0</v>
      </c>
      <c r="AS35" s="93">
        <v>0</v>
      </c>
      <c r="AT35" s="100">
        <f t="shared" si="10"/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12</v>
      </c>
      <c r="BA35" s="93">
        <v>12</v>
      </c>
      <c r="BB35" s="93">
        <v>0</v>
      </c>
      <c r="BC35" s="93">
        <v>0</v>
      </c>
    </row>
    <row r="36" spans="1:55" s="92" customFormat="1" ht="11.25">
      <c r="A36" s="101" t="s">
        <v>176</v>
      </c>
      <c r="B36" s="102" t="s">
        <v>54</v>
      </c>
      <c r="C36" s="94" t="s">
        <v>55</v>
      </c>
      <c r="D36" s="100">
        <f t="shared" si="0"/>
        <v>3594</v>
      </c>
      <c r="E36" s="100">
        <f t="shared" si="1"/>
        <v>0</v>
      </c>
      <c r="F36" s="93">
        <v>0</v>
      </c>
      <c r="G36" s="93">
        <v>0</v>
      </c>
      <c r="H36" s="100">
        <f t="shared" si="2"/>
        <v>0</v>
      </c>
      <c r="I36" s="93">
        <v>0</v>
      </c>
      <c r="J36" s="93">
        <v>0</v>
      </c>
      <c r="K36" s="100">
        <f t="shared" si="3"/>
        <v>3594</v>
      </c>
      <c r="L36" s="93">
        <v>832</v>
      </c>
      <c r="M36" s="93">
        <v>2762</v>
      </c>
      <c r="N36" s="100">
        <f t="shared" si="4"/>
        <v>3594</v>
      </c>
      <c r="O36" s="100">
        <f t="shared" si="5"/>
        <v>832</v>
      </c>
      <c r="P36" s="93">
        <v>832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100">
        <f t="shared" si="6"/>
        <v>2762</v>
      </c>
      <c r="W36" s="93">
        <v>2762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00">
        <f t="shared" si="7"/>
        <v>0</v>
      </c>
      <c r="AD36" s="93">
        <v>0</v>
      </c>
      <c r="AE36" s="93">
        <v>0</v>
      </c>
      <c r="AF36" s="100">
        <f t="shared" si="8"/>
        <v>0</v>
      </c>
      <c r="AG36" s="93">
        <v>0</v>
      </c>
      <c r="AH36" s="93">
        <v>0</v>
      </c>
      <c r="AI36" s="93">
        <v>0</v>
      </c>
      <c r="AJ36" s="100">
        <f t="shared" si="9"/>
        <v>0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100">
        <f t="shared" si="10"/>
        <v>0</v>
      </c>
      <c r="AU36" s="93">
        <v>0</v>
      </c>
      <c r="AV36" s="93">
        <v>0</v>
      </c>
      <c r="AW36" s="93">
        <v>0</v>
      </c>
      <c r="AX36" s="93">
        <v>0</v>
      </c>
      <c r="AY36" s="93">
        <v>0</v>
      </c>
      <c r="AZ36" s="100">
        <f t="shared" si="11"/>
        <v>0</v>
      </c>
      <c r="BA36" s="93">
        <v>0</v>
      </c>
      <c r="BB36" s="93">
        <v>0</v>
      </c>
      <c r="BC36" s="93">
        <v>0</v>
      </c>
    </row>
    <row r="37" spans="1:55" s="92" customFormat="1" ht="11.25">
      <c r="A37" s="101" t="s">
        <v>176</v>
      </c>
      <c r="B37" s="102" t="s">
        <v>56</v>
      </c>
      <c r="C37" s="94" t="s">
        <v>57</v>
      </c>
      <c r="D37" s="100">
        <f t="shared" si="0"/>
        <v>7216</v>
      </c>
      <c r="E37" s="100">
        <f t="shared" si="1"/>
        <v>0</v>
      </c>
      <c r="F37" s="93">
        <v>0</v>
      </c>
      <c r="G37" s="93">
        <v>0</v>
      </c>
      <c r="H37" s="100">
        <f t="shared" si="2"/>
        <v>0</v>
      </c>
      <c r="I37" s="93">
        <v>0</v>
      </c>
      <c r="J37" s="93">
        <v>0</v>
      </c>
      <c r="K37" s="100">
        <f t="shared" si="3"/>
        <v>7216</v>
      </c>
      <c r="L37" s="93">
        <v>1765</v>
      </c>
      <c r="M37" s="93">
        <v>5451</v>
      </c>
      <c r="N37" s="100">
        <f t="shared" si="4"/>
        <v>7216</v>
      </c>
      <c r="O37" s="100">
        <f t="shared" si="5"/>
        <v>1765</v>
      </c>
      <c r="P37" s="93">
        <v>1765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100">
        <f t="shared" si="6"/>
        <v>5451</v>
      </c>
      <c r="W37" s="93">
        <v>5451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100">
        <f t="shared" si="7"/>
        <v>0</v>
      </c>
      <c r="AD37" s="93">
        <v>0</v>
      </c>
      <c r="AE37" s="93">
        <v>0</v>
      </c>
      <c r="AF37" s="100">
        <f t="shared" si="8"/>
        <v>2</v>
      </c>
      <c r="AG37" s="93">
        <v>2</v>
      </c>
      <c r="AH37" s="93">
        <v>0</v>
      </c>
      <c r="AI37" s="93">
        <v>0</v>
      </c>
      <c r="AJ37" s="100">
        <f t="shared" si="9"/>
        <v>2</v>
      </c>
      <c r="AK37" s="93">
        <v>0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2</v>
      </c>
      <c r="AR37" s="93">
        <v>0</v>
      </c>
      <c r="AS37" s="93">
        <v>0</v>
      </c>
      <c r="AT37" s="100">
        <f t="shared" si="10"/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100">
        <f t="shared" si="11"/>
        <v>2</v>
      </c>
      <c r="BA37" s="93">
        <v>2</v>
      </c>
      <c r="BB37" s="93">
        <v>0</v>
      </c>
      <c r="BC37" s="93">
        <v>0</v>
      </c>
    </row>
    <row r="38" spans="1:55" s="92" customFormat="1" ht="11.25">
      <c r="A38" s="101" t="s">
        <v>176</v>
      </c>
      <c r="B38" s="102" t="s">
        <v>58</v>
      </c>
      <c r="C38" s="94" t="s">
        <v>59</v>
      </c>
      <c r="D38" s="100">
        <f t="shared" si="0"/>
        <v>7083</v>
      </c>
      <c r="E38" s="100">
        <f t="shared" si="1"/>
        <v>0</v>
      </c>
      <c r="F38" s="93">
        <v>0</v>
      </c>
      <c r="G38" s="93">
        <v>0</v>
      </c>
      <c r="H38" s="100">
        <f t="shared" si="2"/>
        <v>0</v>
      </c>
      <c r="I38" s="93">
        <v>0</v>
      </c>
      <c r="J38" s="93">
        <v>0</v>
      </c>
      <c r="K38" s="100">
        <f t="shared" si="3"/>
        <v>7083</v>
      </c>
      <c r="L38" s="93">
        <v>3323</v>
      </c>
      <c r="M38" s="93">
        <v>3760</v>
      </c>
      <c r="N38" s="100">
        <f t="shared" si="4"/>
        <v>7083</v>
      </c>
      <c r="O38" s="100">
        <f t="shared" si="5"/>
        <v>3323</v>
      </c>
      <c r="P38" s="93">
        <v>3323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100">
        <f t="shared" si="6"/>
        <v>3760</v>
      </c>
      <c r="W38" s="93">
        <v>3760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00">
        <f t="shared" si="7"/>
        <v>0</v>
      </c>
      <c r="AD38" s="93">
        <v>0</v>
      </c>
      <c r="AE38" s="93">
        <v>0</v>
      </c>
      <c r="AF38" s="100">
        <f t="shared" si="8"/>
        <v>78</v>
      </c>
      <c r="AG38" s="93">
        <v>78</v>
      </c>
      <c r="AH38" s="93">
        <v>0</v>
      </c>
      <c r="AI38" s="93">
        <v>0</v>
      </c>
      <c r="AJ38" s="100">
        <f t="shared" si="9"/>
        <v>78</v>
      </c>
      <c r="AK38" s="93">
        <v>0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65</v>
      </c>
      <c r="AR38" s="93">
        <v>13</v>
      </c>
      <c r="AS38" s="93">
        <v>0</v>
      </c>
      <c r="AT38" s="100">
        <f t="shared" si="10"/>
        <v>0</v>
      </c>
      <c r="AU38" s="93">
        <v>0</v>
      </c>
      <c r="AV38" s="93">
        <v>0</v>
      </c>
      <c r="AW38" s="93">
        <v>0</v>
      </c>
      <c r="AX38" s="93">
        <v>0</v>
      </c>
      <c r="AY38" s="93">
        <v>0</v>
      </c>
      <c r="AZ38" s="100">
        <f t="shared" si="11"/>
        <v>0</v>
      </c>
      <c r="BA38" s="93">
        <v>0</v>
      </c>
      <c r="BB38" s="93">
        <v>0</v>
      </c>
      <c r="BC38" s="93">
        <v>0</v>
      </c>
    </row>
    <row r="39" spans="1:55" s="92" customFormat="1" ht="11.25">
      <c r="A39" s="101" t="s">
        <v>176</v>
      </c>
      <c r="B39" s="102" t="s">
        <v>60</v>
      </c>
      <c r="C39" s="94" t="s">
        <v>61</v>
      </c>
      <c r="D39" s="100">
        <f t="shared" si="0"/>
        <v>5306</v>
      </c>
      <c r="E39" s="100">
        <f t="shared" si="1"/>
        <v>0</v>
      </c>
      <c r="F39" s="93">
        <v>0</v>
      </c>
      <c r="G39" s="93">
        <v>0</v>
      </c>
      <c r="H39" s="100">
        <f t="shared" si="2"/>
        <v>0</v>
      </c>
      <c r="I39" s="93">
        <v>0</v>
      </c>
      <c r="J39" s="93">
        <v>0</v>
      </c>
      <c r="K39" s="100">
        <f t="shared" si="3"/>
        <v>5306</v>
      </c>
      <c r="L39" s="93">
        <v>1284</v>
      </c>
      <c r="M39" s="93">
        <v>4022</v>
      </c>
      <c r="N39" s="100">
        <f t="shared" si="4"/>
        <v>5306</v>
      </c>
      <c r="O39" s="100">
        <f t="shared" si="5"/>
        <v>1284</v>
      </c>
      <c r="P39" s="93">
        <v>1284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100">
        <f t="shared" si="6"/>
        <v>4022</v>
      </c>
      <c r="W39" s="93">
        <v>4022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100">
        <f t="shared" si="7"/>
        <v>0</v>
      </c>
      <c r="AD39" s="93">
        <v>0</v>
      </c>
      <c r="AE39" s="93">
        <v>0</v>
      </c>
      <c r="AF39" s="100">
        <f t="shared" si="8"/>
        <v>10</v>
      </c>
      <c r="AG39" s="93">
        <v>10</v>
      </c>
      <c r="AH39" s="93">
        <v>0</v>
      </c>
      <c r="AI39" s="93">
        <v>0</v>
      </c>
      <c r="AJ39" s="100">
        <f t="shared" si="9"/>
        <v>10</v>
      </c>
      <c r="AK39" s="93">
        <v>0</v>
      </c>
      <c r="AL39" s="93">
        <v>0</v>
      </c>
      <c r="AM39" s="93">
        <v>0</v>
      </c>
      <c r="AN39" s="93">
        <v>0</v>
      </c>
      <c r="AO39" s="93">
        <v>0</v>
      </c>
      <c r="AP39" s="93">
        <v>0</v>
      </c>
      <c r="AQ39" s="93">
        <v>0</v>
      </c>
      <c r="AR39" s="93">
        <v>0</v>
      </c>
      <c r="AS39" s="93">
        <v>10</v>
      </c>
      <c r="AT39" s="100">
        <f t="shared" si="10"/>
        <v>0</v>
      </c>
      <c r="AU39" s="93">
        <v>0</v>
      </c>
      <c r="AV39" s="93">
        <v>0</v>
      </c>
      <c r="AW39" s="93">
        <v>0</v>
      </c>
      <c r="AX39" s="93">
        <v>0</v>
      </c>
      <c r="AY39" s="93">
        <v>0</v>
      </c>
      <c r="AZ39" s="100">
        <f t="shared" si="11"/>
        <v>49</v>
      </c>
      <c r="BA39" s="93">
        <v>49</v>
      </c>
      <c r="BB39" s="93">
        <v>0</v>
      </c>
      <c r="BC39" s="93">
        <v>0</v>
      </c>
    </row>
    <row r="40" spans="1:55" s="92" customFormat="1" ht="11.25">
      <c r="A40" s="101" t="s">
        <v>176</v>
      </c>
      <c r="B40" s="102" t="s">
        <v>62</v>
      </c>
      <c r="C40" s="94" t="s">
        <v>63</v>
      </c>
      <c r="D40" s="100">
        <f t="shared" si="0"/>
        <v>7176</v>
      </c>
      <c r="E40" s="100">
        <f t="shared" si="1"/>
        <v>0</v>
      </c>
      <c r="F40" s="93">
        <v>0</v>
      </c>
      <c r="G40" s="93">
        <v>0</v>
      </c>
      <c r="H40" s="100">
        <f t="shared" si="2"/>
        <v>0</v>
      </c>
      <c r="I40" s="93">
        <v>0</v>
      </c>
      <c r="J40" s="93">
        <v>0</v>
      </c>
      <c r="K40" s="100">
        <f t="shared" si="3"/>
        <v>7176</v>
      </c>
      <c r="L40" s="93">
        <v>2336</v>
      </c>
      <c r="M40" s="93">
        <v>4840</v>
      </c>
      <c r="N40" s="100">
        <f t="shared" si="4"/>
        <v>7176</v>
      </c>
      <c r="O40" s="100">
        <f t="shared" si="5"/>
        <v>2336</v>
      </c>
      <c r="P40" s="93">
        <v>2336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100">
        <f t="shared" si="6"/>
        <v>4840</v>
      </c>
      <c r="W40" s="93">
        <v>4840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00">
        <f t="shared" si="7"/>
        <v>0</v>
      </c>
      <c r="AD40" s="93">
        <v>0</v>
      </c>
      <c r="AE40" s="93">
        <v>0</v>
      </c>
      <c r="AF40" s="100">
        <f t="shared" si="8"/>
        <v>72</v>
      </c>
      <c r="AG40" s="93">
        <v>72</v>
      </c>
      <c r="AH40" s="93">
        <v>0</v>
      </c>
      <c r="AI40" s="93">
        <v>0</v>
      </c>
      <c r="AJ40" s="100">
        <f t="shared" si="9"/>
        <v>72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72</v>
      </c>
      <c r="AR40" s="93">
        <v>0</v>
      </c>
      <c r="AS40" s="93">
        <v>0</v>
      </c>
      <c r="AT40" s="100">
        <f t="shared" si="10"/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100">
        <f t="shared" si="11"/>
        <v>15</v>
      </c>
      <c r="BA40" s="93">
        <v>15</v>
      </c>
      <c r="BB40" s="93">
        <v>0</v>
      </c>
      <c r="BC40" s="93">
        <v>0</v>
      </c>
    </row>
    <row r="41" spans="1:55" s="92" customFormat="1" ht="11.25">
      <c r="A41" s="101" t="s">
        <v>176</v>
      </c>
      <c r="B41" s="102" t="s">
        <v>64</v>
      </c>
      <c r="C41" s="94" t="s">
        <v>65</v>
      </c>
      <c r="D41" s="100">
        <f t="shared" si="0"/>
        <v>6154</v>
      </c>
      <c r="E41" s="100">
        <f t="shared" si="1"/>
        <v>0</v>
      </c>
      <c r="F41" s="93">
        <v>0</v>
      </c>
      <c r="G41" s="93">
        <v>0</v>
      </c>
      <c r="H41" s="100">
        <f t="shared" si="2"/>
        <v>0</v>
      </c>
      <c r="I41" s="93">
        <v>0</v>
      </c>
      <c r="J41" s="93">
        <v>0</v>
      </c>
      <c r="K41" s="100">
        <f t="shared" si="3"/>
        <v>6154</v>
      </c>
      <c r="L41" s="93">
        <v>2670</v>
      </c>
      <c r="M41" s="93">
        <v>3484</v>
      </c>
      <c r="N41" s="100">
        <f t="shared" si="4"/>
        <v>6154</v>
      </c>
      <c r="O41" s="100">
        <f t="shared" si="5"/>
        <v>2670</v>
      </c>
      <c r="P41" s="93">
        <v>2670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100">
        <f t="shared" si="6"/>
        <v>3484</v>
      </c>
      <c r="W41" s="93">
        <v>3484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100">
        <f t="shared" si="7"/>
        <v>0</v>
      </c>
      <c r="AD41" s="93">
        <v>0</v>
      </c>
      <c r="AE41" s="93">
        <v>0</v>
      </c>
      <c r="AF41" s="100">
        <f t="shared" si="8"/>
        <v>69</v>
      </c>
      <c r="AG41" s="93">
        <v>69</v>
      </c>
      <c r="AH41" s="93">
        <v>0</v>
      </c>
      <c r="AI41" s="93">
        <v>0</v>
      </c>
      <c r="AJ41" s="100">
        <f t="shared" si="9"/>
        <v>69</v>
      </c>
      <c r="AK41" s="93">
        <v>0</v>
      </c>
      <c r="AL41" s="93">
        <v>0</v>
      </c>
      <c r="AM41" s="93">
        <v>0</v>
      </c>
      <c r="AN41" s="93">
        <v>69</v>
      </c>
      <c r="AO41" s="93">
        <v>0</v>
      </c>
      <c r="AP41" s="93">
        <v>0</v>
      </c>
      <c r="AQ41" s="93">
        <v>0</v>
      </c>
      <c r="AR41" s="93">
        <v>0</v>
      </c>
      <c r="AS41" s="93">
        <v>0</v>
      </c>
      <c r="AT41" s="100">
        <f t="shared" si="10"/>
        <v>11</v>
      </c>
      <c r="AU41" s="93">
        <v>0</v>
      </c>
      <c r="AV41" s="93">
        <v>0</v>
      </c>
      <c r="AW41" s="93">
        <v>0</v>
      </c>
      <c r="AX41" s="93">
        <v>11</v>
      </c>
      <c r="AY41" s="93">
        <v>0</v>
      </c>
      <c r="AZ41" s="100">
        <f t="shared" si="11"/>
        <v>0</v>
      </c>
      <c r="BA41" s="93">
        <v>0</v>
      </c>
      <c r="BB41" s="93">
        <v>0</v>
      </c>
      <c r="BC41" s="93">
        <v>0</v>
      </c>
    </row>
    <row r="42" spans="1:55" s="92" customFormat="1" ht="11.25">
      <c r="A42" s="101" t="s">
        <v>176</v>
      </c>
      <c r="B42" s="102" t="s">
        <v>66</v>
      </c>
      <c r="C42" s="94" t="s">
        <v>67</v>
      </c>
      <c r="D42" s="100">
        <f t="shared" si="0"/>
        <v>14160</v>
      </c>
      <c r="E42" s="100">
        <f t="shared" si="1"/>
        <v>0</v>
      </c>
      <c r="F42" s="93">
        <v>0</v>
      </c>
      <c r="G42" s="93">
        <v>0</v>
      </c>
      <c r="H42" s="100">
        <f t="shared" si="2"/>
        <v>0</v>
      </c>
      <c r="I42" s="93">
        <v>0</v>
      </c>
      <c r="J42" s="93">
        <v>0</v>
      </c>
      <c r="K42" s="100">
        <f t="shared" si="3"/>
        <v>14160</v>
      </c>
      <c r="L42" s="93">
        <v>5805</v>
      </c>
      <c r="M42" s="93">
        <v>8355</v>
      </c>
      <c r="N42" s="100">
        <f t="shared" si="4"/>
        <v>14160</v>
      </c>
      <c r="O42" s="100">
        <f t="shared" si="5"/>
        <v>5805</v>
      </c>
      <c r="P42" s="93">
        <v>5805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100">
        <f t="shared" si="6"/>
        <v>8355</v>
      </c>
      <c r="W42" s="93">
        <v>8355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100">
        <f t="shared" si="7"/>
        <v>0</v>
      </c>
      <c r="AD42" s="93">
        <v>0</v>
      </c>
      <c r="AE42" s="93">
        <v>0</v>
      </c>
      <c r="AF42" s="100">
        <f t="shared" si="8"/>
        <v>52</v>
      </c>
      <c r="AG42" s="93">
        <v>52</v>
      </c>
      <c r="AH42" s="93">
        <v>0</v>
      </c>
      <c r="AI42" s="93">
        <v>0</v>
      </c>
      <c r="AJ42" s="100">
        <f t="shared" si="9"/>
        <v>52</v>
      </c>
      <c r="AK42" s="93">
        <v>24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28</v>
      </c>
      <c r="AR42" s="93">
        <v>0</v>
      </c>
      <c r="AS42" s="93">
        <v>0</v>
      </c>
      <c r="AT42" s="100">
        <f t="shared" si="10"/>
        <v>24</v>
      </c>
      <c r="AU42" s="93">
        <v>24</v>
      </c>
      <c r="AV42" s="93">
        <v>0</v>
      </c>
      <c r="AW42" s="93">
        <v>0</v>
      </c>
      <c r="AX42" s="93">
        <v>0</v>
      </c>
      <c r="AY42" s="93">
        <v>0</v>
      </c>
      <c r="AZ42" s="100">
        <f t="shared" si="11"/>
        <v>0</v>
      </c>
      <c r="BA42" s="93">
        <v>0</v>
      </c>
      <c r="BB42" s="93">
        <v>0</v>
      </c>
      <c r="BC42" s="93">
        <v>0</v>
      </c>
    </row>
    <row r="43" spans="1:55" s="92" customFormat="1" ht="11.25">
      <c r="A43" s="101" t="s">
        <v>176</v>
      </c>
      <c r="B43" s="102" t="s">
        <v>68</v>
      </c>
      <c r="C43" s="94" t="s">
        <v>69</v>
      </c>
      <c r="D43" s="100">
        <f t="shared" si="0"/>
        <v>3372</v>
      </c>
      <c r="E43" s="100">
        <f t="shared" si="1"/>
        <v>0</v>
      </c>
      <c r="F43" s="93">
        <v>0</v>
      </c>
      <c r="G43" s="93">
        <v>0</v>
      </c>
      <c r="H43" s="100">
        <f t="shared" si="2"/>
        <v>0</v>
      </c>
      <c r="I43" s="93">
        <v>0</v>
      </c>
      <c r="J43" s="93">
        <v>0</v>
      </c>
      <c r="K43" s="100">
        <f t="shared" si="3"/>
        <v>3372</v>
      </c>
      <c r="L43" s="93">
        <v>1661</v>
      </c>
      <c r="M43" s="93">
        <v>1711</v>
      </c>
      <c r="N43" s="100">
        <f t="shared" si="4"/>
        <v>3372</v>
      </c>
      <c r="O43" s="100">
        <f t="shared" si="5"/>
        <v>1661</v>
      </c>
      <c r="P43" s="93">
        <v>1661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100">
        <f t="shared" si="6"/>
        <v>1711</v>
      </c>
      <c r="W43" s="93">
        <v>1711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100">
        <f t="shared" si="7"/>
        <v>0</v>
      </c>
      <c r="AD43" s="93">
        <v>0</v>
      </c>
      <c r="AE43" s="93">
        <v>0</v>
      </c>
      <c r="AF43" s="100">
        <f t="shared" si="8"/>
        <v>0</v>
      </c>
      <c r="AG43" s="93">
        <v>0</v>
      </c>
      <c r="AH43" s="93">
        <v>0</v>
      </c>
      <c r="AI43" s="93">
        <v>0</v>
      </c>
      <c r="AJ43" s="100">
        <f t="shared" si="9"/>
        <v>0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100">
        <f t="shared" si="10"/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100">
        <f t="shared" si="11"/>
        <v>0</v>
      </c>
      <c r="BA43" s="93">
        <v>0</v>
      </c>
      <c r="BB43" s="93">
        <v>0</v>
      </c>
      <c r="BC43" s="93">
        <v>0</v>
      </c>
    </row>
    <row r="44" spans="1:55" s="92" customFormat="1" ht="11.25">
      <c r="A44" s="101" t="s">
        <v>176</v>
      </c>
      <c r="B44" s="102" t="s">
        <v>70</v>
      </c>
      <c r="C44" s="94" t="s">
        <v>71</v>
      </c>
      <c r="D44" s="100">
        <f t="shared" si="0"/>
        <v>15473</v>
      </c>
      <c r="E44" s="100">
        <f t="shared" si="1"/>
        <v>3714</v>
      </c>
      <c r="F44" s="93">
        <v>3714</v>
      </c>
      <c r="G44" s="93">
        <v>0</v>
      </c>
      <c r="H44" s="100">
        <f t="shared" si="2"/>
        <v>1789</v>
      </c>
      <c r="I44" s="93">
        <v>0</v>
      </c>
      <c r="J44" s="93">
        <v>1789</v>
      </c>
      <c r="K44" s="100">
        <f t="shared" si="3"/>
        <v>9970</v>
      </c>
      <c r="L44" s="93">
        <v>0</v>
      </c>
      <c r="M44" s="93">
        <v>9970</v>
      </c>
      <c r="N44" s="100">
        <f t="shared" si="4"/>
        <v>15512</v>
      </c>
      <c r="O44" s="100">
        <f t="shared" si="5"/>
        <v>3714</v>
      </c>
      <c r="P44" s="93">
        <v>3714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100">
        <f t="shared" si="6"/>
        <v>11759</v>
      </c>
      <c r="W44" s="93">
        <v>9970</v>
      </c>
      <c r="X44" s="93">
        <v>1789</v>
      </c>
      <c r="Y44" s="93">
        <v>0</v>
      </c>
      <c r="Z44" s="93">
        <v>0</v>
      </c>
      <c r="AA44" s="93">
        <v>0</v>
      </c>
      <c r="AB44" s="93">
        <v>0</v>
      </c>
      <c r="AC44" s="100">
        <f t="shared" si="7"/>
        <v>39</v>
      </c>
      <c r="AD44" s="93">
        <v>39</v>
      </c>
      <c r="AE44" s="93">
        <v>0</v>
      </c>
      <c r="AF44" s="100">
        <f t="shared" si="8"/>
        <v>12</v>
      </c>
      <c r="AG44" s="93">
        <v>5</v>
      </c>
      <c r="AH44" s="93">
        <v>7</v>
      </c>
      <c r="AI44" s="93">
        <v>0</v>
      </c>
      <c r="AJ44" s="100">
        <f t="shared" si="9"/>
        <v>5</v>
      </c>
      <c r="AK44" s="93">
        <v>0</v>
      </c>
      <c r="AL44" s="93">
        <v>0</v>
      </c>
      <c r="AM44" s="93">
        <v>5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0</v>
      </c>
      <c r="AT44" s="100">
        <f t="shared" si="10"/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100">
        <f t="shared" si="11"/>
        <v>0</v>
      </c>
      <c r="BA44" s="93">
        <v>0</v>
      </c>
      <c r="BB44" s="93">
        <v>0</v>
      </c>
      <c r="BC44" s="93">
        <v>0</v>
      </c>
    </row>
    <row r="45" spans="1:55" s="92" customFormat="1" ht="11.25">
      <c r="A45" s="101" t="s">
        <v>176</v>
      </c>
      <c r="B45" s="102" t="s">
        <v>72</v>
      </c>
      <c r="C45" s="94" t="s">
        <v>73</v>
      </c>
      <c r="D45" s="100">
        <f t="shared" si="0"/>
        <v>4972</v>
      </c>
      <c r="E45" s="100">
        <f t="shared" si="1"/>
        <v>1230</v>
      </c>
      <c r="F45" s="93">
        <v>1230</v>
      </c>
      <c r="G45" s="93">
        <v>0</v>
      </c>
      <c r="H45" s="100">
        <f t="shared" si="2"/>
        <v>3742</v>
      </c>
      <c r="I45" s="93">
        <v>0</v>
      </c>
      <c r="J45" s="93">
        <v>3742</v>
      </c>
      <c r="K45" s="100">
        <f t="shared" si="3"/>
        <v>0</v>
      </c>
      <c r="L45" s="93">
        <v>0</v>
      </c>
      <c r="M45" s="93">
        <v>0</v>
      </c>
      <c r="N45" s="100">
        <f t="shared" si="4"/>
        <v>4992</v>
      </c>
      <c r="O45" s="100">
        <f t="shared" si="5"/>
        <v>1230</v>
      </c>
      <c r="P45" s="93">
        <v>1230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100">
        <f t="shared" si="6"/>
        <v>3742</v>
      </c>
      <c r="W45" s="93">
        <v>3742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100">
        <f t="shared" si="7"/>
        <v>20</v>
      </c>
      <c r="AD45" s="93">
        <v>20</v>
      </c>
      <c r="AE45" s="93">
        <v>0</v>
      </c>
      <c r="AF45" s="100">
        <f t="shared" si="8"/>
        <v>39</v>
      </c>
      <c r="AG45" s="93">
        <v>39</v>
      </c>
      <c r="AH45" s="93">
        <v>0</v>
      </c>
      <c r="AI45" s="93">
        <v>0</v>
      </c>
      <c r="AJ45" s="100">
        <f t="shared" si="9"/>
        <v>39</v>
      </c>
      <c r="AK45" s="93">
        <v>0</v>
      </c>
      <c r="AL45" s="93">
        <v>0</v>
      </c>
      <c r="AM45" s="93">
        <v>39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100">
        <f t="shared" si="10"/>
        <v>2</v>
      </c>
      <c r="AU45" s="93">
        <v>0</v>
      </c>
      <c r="AV45" s="93">
        <v>0</v>
      </c>
      <c r="AW45" s="93">
        <v>2</v>
      </c>
      <c r="AX45" s="93">
        <v>0</v>
      </c>
      <c r="AY45" s="93">
        <v>0</v>
      </c>
      <c r="AZ45" s="100">
        <f t="shared" si="11"/>
        <v>0</v>
      </c>
      <c r="BA45" s="93">
        <v>0</v>
      </c>
      <c r="BB45" s="93">
        <v>0</v>
      </c>
      <c r="BC45" s="93">
        <v>0</v>
      </c>
    </row>
    <row r="46" spans="1:55" s="92" customFormat="1" ht="11.25">
      <c r="A46" s="101" t="s">
        <v>176</v>
      </c>
      <c r="B46" s="102" t="s">
        <v>74</v>
      </c>
      <c r="C46" s="94" t="s">
        <v>75</v>
      </c>
      <c r="D46" s="100">
        <f t="shared" si="0"/>
        <v>9025</v>
      </c>
      <c r="E46" s="100">
        <f t="shared" si="1"/>
        <v>0</v>
      </c>
      <c r="F46" s="93">
        <v>0</v>
      </c>
      <c r="G46" s="93">
        <v>0</v>
      </c>
      <c r="H46" s="100">
        <f t="shared" si="2"/>
        <v>0</v>
      </c>
      <c r="I46" s="93">
        <v>0</v>
      </c>
      <c r="J46" s="93">
        <v>0</v>
      </c>
      <c r="K46" s="100">
        <f t="shared" si="3"/>
        <v>9025</v>
      </c>
      <c r="L46" s="93">
        <v>3635</v>
      </c>
      <c r="M46" s="93">
        <v>5390</v>
      </c>
      <c r="N46" s="100">
        <f t="shared" si="4"/>
        <v>9197</v>
      </c>
      <c r="O46" s="100">
        <f t="shared" si="5"/>
        <v>3635</v>
      </c>
      <c r="P46" s="93">
        <v>3635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100">
        <f t="shared" si="6"/>
        <v>5456</v>
      </c>
      <c r="W46" s="93">
        <v>5390</v>
      </c>
      <c r="X46" s="93">
        <v>0</v>
      </c>
      <c r="Y46" s="93">
        <v>0</v>
      </c>
      <c r="Z46" s="93">
        <v>0</v>
      </c>
      <c r="AA46" s="93">
        <v>0</v>
      </c>
      <c r="AB46" s="93">
        <v>66</v>
      </c>
      <c r="AC46" s="100">
        <f t="shared" si="7"/>
        <v>106</v>
      </c>
      <c r="AD46" s="93">
        <v>106</v>
      </c>
      <c r="AE46" s="93">
        <v>0</v>
      </c>
      <c r="AF46" s="100">
        <f t="shared" si="8"/>
        <v>9</v>
      </c>
      <c r="AG46" s="93">
        <v>9</v>
      </c>
      <c r="AH46" s="93">
        <v>0</v>
      </c>
      <c r="AI46" s="93">
        <v>0</v>
      </c>
      <c r="AJ46" s="100">
        <f t="shared" si="9"/>
        <v>102</v>
      </c>
      <c r="AK46" s="93">
        <v>102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100">
        <f t="shared" si="10"/>
        <v>9</v>
      </c>
      <c r="AU46" s="93">
        <v>9</v>
      </c>
      <c r="AV46" s="93">
        <v>0</v>
      </c>
      <c r="AW46" s="93">
        <v>0</v>
      </c>
      <c r="AX46" s="93">
        <v>0</v>
      </c>
      <c r="AY46" s="93">
        <v>0</v>
      </c>
      <c r="AZ46" s="100">
        <f t="shared" si="11"/>
        <v>50</v>
      </c>
      <c r="BA46" s="93">
        <v>50</v>
      </c>
      <c r="BB46" s="93">
        <v>0</v>
      </c>
      <c r="BC46" s="93">
        <v>0</v>
      </c>
    </row>
    <row r="47" spans="1:55" s="92" customFormat="1" ht="11.25">
      <c r="A47" s="101" t="s">
        <v>176</v>
      </c>
      <c r="B47" s="102" t="s">
        <v>76</v>
      </c>
      <c r="C47" s="94" t="s">
        <v>77</v>
      </c>
      <c r="D47" s="100">
        <f t="shared" si="0"/>
        <v>5616</v>
      </c>
      <c r="E47" s="100">
        <f t="shared" si="1"/>
        <v>0</v>
      </c>
      <c r="F47" s="93">
        <v>0</v>
      </c>
      <c r="G47" s="93">
        <v>0</v>
      </c>
      <c r="H47" s="100">
        <f t="shared" si="2"/>
        <v>0</v>
      </c>
      <c r="I47" s="93">
        <v>0</v>
      </c>
      <c r="J47" s="93">
        <v>0</v>
      </c>
      <c r="K47" s="100">
        <f t="shared" si="3"/>
        <v>5616</v>
      </c>
      <c r="L47" s="93">
        <v>2632</v>
      </c>
      <c r="M47" s="93">
        <v>2984</v>
      </c>
      <c r="N47" s="100">
        <f t="shared" si="4"/>
        <v>9136</v>
      </c>
      <c r="O47" s="100">
        <f t="shared" si="5"/>
        <v>2632</v>
      </c>
      <c r="P47" s="93">
        <v>2632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100">
        <f t="shared" si="6"/>
        <v>2984</v>
      </c>
      <c r="W47" s="93">
        <v>2984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100">
        <f t="shared" si="7"/>
        <v>3520</v>
      </c>
      <c r="AD47" s="93">
        <v>3100</v>
      </c>
      <c r="AE47" s="93">
        <v>420</v>
      </c>
      <c r="AF47" s="100">
        <f t="shared" si="8"/>
        <v>0</v>
      </c>
      <c r="AG47" s="93">
        <v>0</v>
      </c>
      <c r="AH47" s="93">
        <v>0</v>
      </c>
      <c r="AI47" s="93">
        <v>0</v>
      </c>
      <c r="AJ47" s="100">
        <f t="shared" si="9"/>
        <v>5616</v>
      </c>
      <c r="AK47" s="93">
        <v>5616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3">
        <v>0</v>
      </c>
      <c r="AR47" s="93">
        <v>0</v>
      </c>
      <c r="AS47" s="93">
        <v>0</v>
      </c>
      <c r="AT47" s="100">
        <f t="shared" si="10"/>
        <v>0</v>
      </c>
      <c r="AU47" s="93">
        <v>0</v>
      </c>
      <c r="AV47" s="93">
        <v>0</v>
      </c>
      <c r="AW47" s="93">
        <v>0</v>
      </c>
      <c r="AX47" s="93">
        <v>0</v>
      </c>
      <c r="AY47" s="93">
        <v>0</v>
      </c>
      <c r="AZ47" s="100">
        <f t="shared" si="11"/>
        <v>31</v>
      </c>
      <c r="BA47" s="93">
        <v>31</v>
      </c>
      <c r="BB47" s="93">
        <v>0</v>
      </c>
      <c r="BC47" s="93">
        <v>0</v>
      </c>
    </row>
    <row r="48" spans="1:55" s="92" customFormat="1" ht="11.25">
      <c r="A48" s="101" t="s">
        <v>176</v>
      </c>
      <c r="B48" s="102" t="s">
        <v>78</v>
      </c>
      <c r="C48" s="94" t="s">
        <v>79</v>
      </c>
      <c r="D48" s="100">
        <f t="shared" si="0"/>
        <v>2027</v>
      </c>
      <c r="E48" s="100">
        <f t="shared" si="1"/>
        <v>0</v>
      </c>
      <c r="F48" s="93">
        <v>0</v>
      </c>
      <c r="G48" s="93">
        <v>0</v>
      </c>
      <c r="H48" s="100">
        <f t="shared" si="2"/>
        <v>0</v>
      </c>
      <c r="I48" s="93">
        <v>0</v>
      </c>
      <c r="J48" s="93">
        <v>0</v>
      </c>
      <c r="K48" s="100">
        <f t="shared" si="3"/>
        <v>2027</v>
      </c>
      <c r="L48" s="93">
        <v>959</v>
      </c>
      <c r="M48" s="93">
        <v>1068</v>
      </c>
      <c r="N48" s="100">
        <f t="shared" si="4"/>
        <v>2095</v>
      </c>
      <c r="O48" s="100">
        <f t="shared" si="5"/>
        <v>959</v>
      </c>
      <c r="P48" s="93">
        <v>959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100">
        <f t="shared" si="6"/>
        <v>1068</v>
      </c>
      <c r="W48" s="93">
        <v>1068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100">
        <f t="shared" si="7"/>
        <v>68</v>
      </c>
      <c r="AD48" s="93">
        <v>68</v>
      </c>
      <c r="AE48" s="93">
        <v>0</v>
      </c>
      <c r="AF48" s="100">
        <f t="shared" si="8"/>
        <v>2</v>
      </c>
      <c r="AG48" s="93">
        <v>2</v>
      </c>
      <c r="AH48" s="93">
        <v>0</v>
      </c>
      <c r="AI48" s="93">
        <v>0</v>
      </c>
      <c r="AJ48" s="100">
        <f t="shared" si="9"/>
        <v>119</v>
      </c>
      <c r="AK48" s="93">
        <v>119</v>
      </c>
      <c r="AL48" s="93">
        <v>0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100">
        <f t="shared" si="10"/>
        <v>2</v>
      </c>
      <c r="AU48" s="93">
        <v>2</v>
      </c>
      <c r="AV48" s="93">
        <v>0</v>
      </c>
      <c r="AW48" s="93">
        <v>0</v>
      </c>
      <c r="AX48" s="93">
        <v>0</v>
      </c>
      <c r="AY48" s="93">
        <v>0</v>
      </c>
      <c r="AZ48" s="100">
        <f t="shared" si="11"/>
        <v>11</v>
      </c>
      <c r="BA48" s="93">
        <v>11</v>
      </c>
      <c r="BB48" s="93">
        <v>0</v>
      </c>
      <c r="BC48" s="93">
        <v>0</v>
      </c>
    </row>
    <row r="49" spans="1:55" s="92" customFormat="1" ht="11.25">
      <c r="A49" s="101" t="s">
        <v>176</v>
      </c>
      <c r="B49" s="102" t="s">
        <v>80</v>
      </c>
      <c r="C49" s="94" t="s">
        <v>81</v>
      </c>
      <c r="D49" s="100">
        <f t="shared" si="0"/>
        <v>1053</v>
      </c>
      <c r="E49" s="100">
        <f t="shared" si="1"/>
        <v>0</v>
      </c>
      <c r="F49" s="93">
        <v>0</v>
      </c>
      <c r="G49" s="93">
        <v>0</v>
      </c>
      <c r="H49" s="100">
        <f t="shared" si="2"/>
        <v>0</v>
      </c>
      <c r="I49" s="93">
        <v>0</v>
      </c>
      <c r="J49" s="93">
        <v>0</v>
      </c>
      <c r="K49" s="100">
        <f t="shared" si="3"/>
        <v>1053</v>
      </c>
      <c r="L49" s="93">
        <v>335</v>
      </c>
      <c r="M49" s="93">
        <v>718</v>
      </c>
      <c r="N49" s="100">
        <f t="shared" si="4"/>
        <v>1070</v>
      </c>
      <c r="O49" s="100">
        <f t="shared" si="5"/>
        <v>335</v>
      </c>
      <c r="P49" s="93">
        <v>335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100">
        <f t="shared" si="6"/>
        <v>718</v>
      </c>
      <c r="W49" s="93">
        <v>718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100">
        <f t="shared" si="7"/>
        <v>17</v>
      </c>
      <c r="AD49" s="93">
        <v>17</v>
      </c>
      <c r="AE49" s="93">
        <v>0</v>
      </c>
      <c r="AF49" s="100">
        <f t="shared" si="8"/>
        <v>1</v>
      </c>
      <c r="AG49" s="93">
        <v>1</v>
      </c>
      <c r="AH49" s="93">
        <v>0</v>
      </c>
      <c r="AI49" s="93">
        <v>0</v>
      </c>
      <c r="AJ49" s="100">
        <f t="shared" si="9"/>
        <v>70</v>
      </c>
      <c r="AK49" s="93">
        <v>70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100">
        <f t="shared" si="10"/>
        <v>1</v>
      </c>
      <c r="AU49" s="93">
        <v>1</v>
      </c>
      <c r="AV49" s="93">
        <v>0</v>
      </c>
      <c r="AW49" s="93">
        <v>0</v>
      </c>
      <c r="AX49" s="93">
        <v>0</v>
      </c>
      <c r="AY49" s="93">
        <v>0</v>
      </c>
      <c r="AZ49" s="100">
        <f t="shared" si="11"/>
        <v>6</v>
      </c>
      <c r="BA49" s="93">
        <v>6</v>
      </c>
      <c r="BB49" s="93">
        <v>0</v>
      </c>
      <c r="BC49" s="93">
        <v>0</v>
      </c>
    </row>
    <row r="50" spans="1:55" s="92" customFormat="1" ht="11.25">
      <c r="A50" s="101" t="s">
        <v>176</v>
      </c>
      <c r="B50" s="102" t="s">
        <v>82</v>
      </c>
      <c r="C50" s="94" t="s">
        <v>83</v>
      </c>
      <c r="D50" s="100">
        <f t="shared" si="0"/>
        <v>4195</v>
      </c>
      <c r="E50" s="100">
        <f t="shared" si="1"/>
        <v>0</v>
      </c>
      <c r="F50" s="93">
        <v>0</v>
      </c>
      <c r="G50" s="93">
        <v>0</v>
      </c>
      <c r="H50" s="100">
        <f t="shared" si="2"/>
        <v>0</v>
      </c>
      <c r="I50" s="93">
        <v>0</v>
      </c>
      <c r="J50" s="93">
        <v>0</v>
      </c>
      <c r="K50" s="100">
        <f t="shared" si="3"/>
        <v>4195</v>
      </c>
      <c r="L50" s="93">
        <v>1634</v>
      </c>
      <c r="M50" s="93">
        <v>2561</v>
      </c>
      <c r="N50" s="100">
        <f t="shared" si="4"/>
        <v>4271</v>
      </c>
      <c r="O50" s="100">
        <f t="shared" si="5"/>
        <v>1634</v>
      </c>
      <c r="P50" s="93">
        <v>1634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100">
        <f t="shared" si="6"/>
        <v>2561</v>
      </c>
      <c r="W50" s="93">
        <v>2561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100">
        <f t="shared" si="7"/>
        <v>76</v>
      </c>
      <c r="AD50" s="93">
        <v>76</v>
      </c>
      <c r="AE50" s="93">
        <v>0</v>
      </c>
      <c r="AF50" s="100">
        <f t="shared" si="8"/>
        <v>5</v>
      </c>
      <c r="AG50" s="93">
        <v>5</v>
      </c>
      <c r="AH50" s="93">
        <v>0</v>
      </c>
      <c r="AI50" s="93">
        <v>0</v>
      </c>
      <c r="AJ50" s="100">
        <f t="shared" si="9"/>
        <v>5</v>
      </c>
      <c r="AK50" s="93">
        <v>0</v>
      </c>
      <c r="AL50" s="93">
        <v>0</v>
      </c>
      <c r="AM50" s="93">
        <v>5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100">
        <f t="shared" si="10"/>
        <v>5</v>
      </c>
      <c r="AU50" s="93">
        <v>0</v>
      </c>
      <c r="AV50" s="93">
        <v>0</v>
      </c>
      <c r="AW50" s="93">
        <v>5</v>
      </c>
      <c r="AX50" s="93">
        <v>0</v>
      </c>
      <c r="AY50" s="93">
        <v>0</v>
      </c>
      <c r="AZ50" s="100">
        <f t="shared" si="11"/>
        <v>23</v>
      </c>
      <c r="BA50" s="93">
        <v>23</v>
      </c>
      <c r="BB50" s="93">
        <v>0</v>
      </c>
      <c r="BC50" s="93">
        <v>0</v>
      </c>
    </row>
    <row r="51" spans="1:55" s="92" customFormat="1" ht="11.25">
      <c r="A51" s="101" t="s">
        <v>176</v>
      </c>
      <c r="B51" s="102" t="s">
        <v>84</v>
      </c>
      <c r="C51" s="94" t="s">
        <v>85</v>
      </c>
      <c r="D51" s="100">
        <f t="shared" si="0"/>
        <v>1321</v>
      </c>
      <c r="E51" s="100">
        <f t="shared" si="1"/>
        <v>0</v>
      </c>
      <c r="F51" s="93">
        <v>0</v>
      </c>
      <c r="G51" s="93">
        <v>0</v>
      </c>
      <c r="H51" s="100">
        <f t="shared" si="2"/>
        <v>0</v>
      </c>
      <c r="I51" s="93">
        <v>0</v>
      </c>
      <c r="J51" s="93">
        <v>0</v>
      </c>
      <c r="K51" s="100">
        <f t="shared" si="3"/>
        <v>1321</v>
      </c>
      <c r="L51" s="93">
        <v>284</v>
      </c>
      <c r="M51" s="93">
        <v>1037</v>
      </c>
      <c r="N51" s="100">
        <f t="shared" si="4"/>
        <v>1350</v>
      </c>
      <c r="O51" s="100">
        <f t="shared" si="5"/>
        <v>284</v>
      </c>
      <c r="P51" s="93">
        <v>284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100">
        <f t="shared" si="6"/>
        <v>1037</v>
      </c>
      <c r="W51" s="93">
        <v>1037</v>
      </c>
      <c r="X51" s="93">
        <v>0</v>
      </c>
      <c r="Y51" s="93">
        <v>0</v>
      </c>
      <c r="Z51" s="93">
        <v>0</v>
      </c>
      <c r="AA51" s="93">
        <v>0</v>
      </c>
      <c r="AB51" s="93">
        <v>0</v>
      </c>
      <c r="AC51" s="100">
        <f t="shared" si="7"/>
        <v>29</v>
      </c>
      <c r="AD51" s="93">
        <v>29</v>
      </c>
      <c r="AE51" s="93">
        <v>0</v>
      </c>
      <c r="AF51" s="100">
        <f t="shared" si="8"/>
        <v>1</v>
      </c>
      <c r="AG51" s="93">
        <v>1</v>
      </c>
      <c r="AH51" s="93">
        <v>0</v>
      </c>
      <c r="AI51" s="93">
        <v>0</v>
      </c>
      <c r="AJ51" s="100">
        <f t="shared" si="9"/>
        <v>1</v>
      </c>
      <c r="AK51" s="93">
        <v>1</v>
      </c>
      <c r="AL51" s="93">
        <v>0</v>
      </c>
      <c r="AM51" s="93">
        <v>0</v>
      </c>
      <c r="AN51" s="93">
        <v>0</v>
      </c>
      <c r="AO51" s="93">
        <v>0</v>
      </c>
      <c r="AP51" s="93">
        <v>0</v>
      </c>
      <c r="AQ51" s="93">
        <v>0</v>
      </c>
      <c r="AR51" s="93">
        <v>0</v>
      </c>
      <c r="AS51" s="93">
        <v>0</v>
      </c>
      <c r="AT51" s="100">
        <f t="shared" si="10"/>
        <v>1</v>
      </c>
      <c r="AU51" s="93">
        <v>1</v>
      </c>
      <c r="AV51" s="93">
        <v>0</v>
      </c>
      <c r="AW51" s="93">
        <v>0</v>
      </c>
      <c r="AX51" s="93">
        <v>0</v>
      </c>
      <c r="AY51" s="93">
        <v>0</v>
      </c>
      <c r="AZ51" s="100">
        <f t="shared" si="11"/>
        <v>7</v>
      </c>
      <c r="BA51" s="93">
        <v>7</v>
      </c>
      <c r="BB51" s="93">
        <v>0</v>
      </c>
      <c r="BC51" s="93">
        <v>0</v>
      </c>
    </row>
    <row r="52" spans="1:55" s="92" customFormat="1" ht="11.25">
      <c r="A52" s="101" t="s">
        <v>176</v>
      </c>
      <c r="B52" s="102" t="s">
        <v>86</v>
      </c>
      <c r="C52" s="94" t="s">
        <v>87</v>
      </c>
      <c r="D52" s="100">
        <f t="shared" si="0"/>
        <v>2181</v>
      </c>
      <c r="E52" s="100">
        <f t="shared" si="1"/>
        <v>0</v>
      </c>
      <c r="F52" s="93">
        <v>0</v>
      </c>
      <c r="G52" s="93">
        <v>0</v>
      </c>
      <c r="H52" s="100">
        <f t="shared" si="2"/>
        <v>0</v>
      </c>
      <c r="I52" s="93">
        <v>0</v>
      </c>
      <c r="J52" s="93">
        <v>0</v>
      </c>
      <c r="K52" s="100">
        <f t="shared" si="3"/>
        <v>2181</v>
      </c>
      <c r="L52" s="93">
        <v>577</v>
      </c>
      <c r="M52" s="93">
        <v>1604</v>
      </c>
      <c r="N52" s="100">
        <f t="shared" si="4"/>
        <v>2287</v>
      </c>
      <c r="O52" s="100">
        <f t="shared" si="5"/>
        <v>577</v>
      </c>
      <c r="P52" s="93">
        <v>577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100">
        <f t="shared" si="6"/>
        <v>1604</v>
      </c>
      <c r="W52" s="93">
        <v>1604</v>
      </c>
      <c r="X52" s="93">
        <v>0</v>
      </c>
      <c r="Y52" s="93">
        <v>0</v>
      </c>
      <c r="Z52" s="93">
        <v>0</v>
      </c>
      <c r="AA52" s="93">
        <v>0</v>
      </c>
      <c r="AB52" s="93">
        <v>0</v>
      </c>
      <c r="AC52" s="100">
        <f t="shared" si="7"/>
        <v>106</v>
      </c>
      <c r="AD52" s="93">
        <v>106</v>
      </c>
      <c r="AE52" s="93">
        <v>0</v>
      </c>
      <c r="AF52" s="100">
        <f t="shared" si="8"/>
        <v>0</v>
      </c>
      <c r="AG52" s="93">
        <v>0</v>
      </c>
      <c r="AH52" s="93">
        <v>0</v>
      </c>
      <c r="AI52" s="93">
        <v>0</v>
      </c>
      <c r="AJ52" s="100">
        <f t="shared" si="9"/>
        <v>12</v>
      </c>
      <c r="AK52" s="93">
        <v>0</v>
      </c>
      <c r="AL52" s="93">
        <v>12</v>
      </c>
      <c r="AM52" s="93">
        <v>0</v>
      </c>
      <c r="AN52" s="93">
        <v>0</v>
      </c>
      <c r="AO52" s="93">
        <v>0</v>
      </c>
      <c r="AP52" s="93">
        <v>0</v>
      </c>
      <c r="AQ52" s="93">
        <v>0</v>
      </c>
      <c r="AR52" s="93">
        <v>0</v>
      </c>
      <c r="AS52" s="93">
        <v>0</v>
      </c>
      <c r="AT52" s="100">
        <f t="shared" si="10"/>
        <v>0</v>
      </c>
      <c r="AU52" s="93">
        <v>0</v>
      </c>
      <c r="AV52" s="93">
        <v>0</v>
      </c>
      <c r="AW52" s="93">
        <v>0</v>
      </c>
      <c r="AX52" s="93">
        <v>0</v>
      </c>
      <c r="AY52" s="93">
        <v>0</v>
      </c>
      <c r="AZ52" s="100">
        <f t="shared" si="11"/>
        <v>12</v>
      </c>
      <c r="BA52" s="93">
        <v>12</v>
      </c>
      <c r="BB52" s="93">
        <v>0</v>
      </c>
      <c r="BC52" s="93">
        <v>0</v>
      </c>
    </row>
    <row r="53" spans="1:55" s="92" customFormat="1" ht="11.25">
      <c r="A53" s="101" t="s">
        <v>176</v>
      </c>
      <c r="B53" s="102" t="s">
        <v>88</v>
      </c>
      <c r="C53" s="94" t="s">
        <v>89</v>
      </c>
      <c r="D53" s="100">
        <f t="shared" si="0"/>
        <v>3192</v>
      </c>
      <c r="E53" s="100">
        <f t="shared" si="1"/>
        <v>0</v>
      </c>
      <c r="F53" s="93">
        <v>0</v>
      </c>
      <c r="G53" s="93">
        <v>0</v>
      </c>
      <c r="H53" s="100">
        <f t="shared" si="2"/>
        <v>0</v>
      </c>
      <c r="I53" s="93">
        <v>0</v>
      </c>
      <c r="J53" s="93">
        <v>0</v>
      </c>
      <c r="K53" s="100">
        <f t="shared" si="3"/>
        <v>3192</v>
      </c>
      <c r="L53" s="93">
        <v>1384</v>
      </c>
      <c r="M53" s="93">
        <v>1808</v>
      </c>
      <c r="N53" s="100">
        <f t="shared" si="4"/>
        <v>3378</v>
      </c>
      <c r="O53" s="100">
        <f t="shared" si="5"/>
        <v>1384</v>
      </c>
      <c r="P53" s="93">
        <v>1384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100">
        <f t="shared" si="6"/>
        <v>1808</v>
      </c>
      <c r="W53" s="93">
        <v>1808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100">
        <f t="shared" si="7"/>
        <v>186</v>
      </c>
      <c r="AD53" s="93">
        <v>186</v>
      </c>
      <c r="AE53" s="93">
        <v>0</v>
      </c>
      <c r="AF53" s="100">
        <f t="shared" si="8"/>
        <v>3</v>
      </c>
      <c r="AG53" s="93">
        <v>3</v>
      </c>
      <c r="AH53" s="93">
        <v>0</v>
      </c>
      <c r="AI53" s="93">
        <v>0</v>
      </c>
      <c r="AJ53" s="100">
        <f t="shared" si="9"/>
        <v>21</v>
      </c>
      <c r="AK53" s="93">
        <v>0</v>
      </c>
      <c r="AL53" s="93">
        <v>18</v>
      </c>
      <c r="AM53" s="93">
        <v>3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100">
        <f t="shared" si="10"/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100">
        <f t="shared" si="11"/>
        <v>18</v>
      </c>
      <c r="BA53" s="93">
        <v>18</v>
      </c>
      <c r="BB53" s="93">
        <v>0</v>
      </c>
      <c r="BC53" s="93">
        <v>0</v>
      </c>
    </row>
    <row r="54" spans="1:55" s="92" customFormat="1" ht="11.25">
      <c r="A54" s="101" t="s">
        <v>176</v>
      </c>
      <c r="B54" s="102" t="s">
        <v>90</v>
      </c>
      <c r="C54" s="94" t="s">
        <v>91</v>
      </c>
      <c r="D54" s="100">
        <f t="shared" si="0"/>
        <v>6436</v>
      </c>
      <c r="E54" s="100">
        <f t="shared" si="1"/>
        <v>0</v>
      </c>
      <c r="F54" s="93">
        <v>0</v>
      </c>
      <c r="G54" s="93">
        <v>0</v>
      </c>
      <c r="H54" s="100">
        <f t="shared" si="2"/>
        <v>0</v>
      </c>
      <c r="I54" s="93">
        <v>0</v>
      </c>
      <c r="J54" s="93">
        <v>0</v>
      </c>
      <c r="K54" s="100">
        <f t="shared" si="3"/>
        <v>6436</v>
      </c>
      <c r="L54" s="93">
        <v>2776</v>
      </c>
      <c r="M54" s="93">
        <v>3660</v>
      </c>
      <c r="N54" s="100">
        <f t="shared" si="4"/>
        <v>6526</v>
      </c>
      <c r="O54" s="100">
        <f t="shared" si="5"/>
        <v>2776</v>
      </c>
      <c r="P54" s="93">
        <v>2776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100">
        <f t="shared" si="6"/>
        <v>3660</v>
      </c>
      <c r="W54" s="93">
        <v>3660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100">
        <f t="shared" si="7"/>
        <v>90</v>
      </c>
      <c r="AD54" s="93">
        <v>90</v>
      </c>
      <c r="AE54" s="93">
        <v>0</v>
      </c>
      <c r="AF54" s="100">
        <f t="shared" si="8"/>
        <v>5</v>
      </c>
      <c r="AG54" s="93">
        <v>5</v>
      </c>
      <c r="AH54" s="93">
        <v>0</v>
      </c>
      <c r="AI54" s="93">
        <v>0</v>
      </c>
      <c r="AJ54" s="100">
        <f t="shared" si="9"/>
        <v>375</v>
      </c>
      <c r="AK54" s="93">
        <v>375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100">
        <f t="shared" si="10"/>
        <v>5</v>
      </c>
      <c r="AU54" s="93">
        <v>5</v>
      </c>
      <c r="AV54" s="93">
        <v>0</v>
      </c>
      <c r="AW54" s="93">
        <v>0</v>
      </c>
      <c r="AX54" s="93">
        <v>0</v>
      </c>
      <c r="AY54" s="93">
        <v>0</v>
      </c>
      <c r="AZ54" s="100">
        <f t="shared" si="11"/>
        <v>36</v>
      </c>
      <c r="BA54" s="93">
        <v>36</v>
      </c>
      <c r="BB54" s="93">
        <v>0</v>
      </c>
      <c r="BC54" s="93">
        <v>0</v>
      </c>
    </row>
    <row r="55" spans="1:55" s="92" customFormat="1" ht="11.25">
      <c r="A55" s="101" t="s">
        <v>176</v>
      </c>
      <c r="B55" s="102" t="s">
        <v>92</v>
      </c>
      <c r="C55" s="94" t="s">
        <v>93</v>
      </c>
      <c r="D55" s="100">
        <f t="shared" si="0"/>
        <v>2208</v>
      </c>
      <c r="E55" s="100">
        <f t="shared" si="1"/>
        <v>0</v>
      </c>
      <c r="F55" s="93">
        <v>0</v>
      </c>
      <c r="G55" s="93">
        <v>0</v>
      </c>
      <c r="H55" s="100">
        <f t="shared" si="2"/>
        <v>0</v>
      </c>
      <c r="I55" s="93">
        <v>0</v>
      </c>
      <c r="J55" s="93">
        <v>0</v>
      </c>
      <c r="K55" s="100">
        <f t="shared" si="3"/>
        <v>2208</v>
      </c>
      <c r="L55" s="93">
        <v>696</v>
      </c>
      <c r="M55" s="93">
        <v>1512</v>
      </c>
      <c r="N55" s="100">
        <f t="shared" si="4"/>
        <v>2208</v>
      </c>
      <c r="O55" s="100">
        <f t="shared" si="5"/>
        <v>696</v>
      </c>
      <c r="P55" s="93">
        <v>0</v>
      </c>
      <c r="Q55" s="93">
        <v>0</v>
      </c>
      <c r="R55" s="93">
        <v>0</v>
      </c>
      <c r="S55" s="93">
        <v>696</v>
      </c>
      <c r="T55" s="93">
        <v>0</v>
      </c>
      <c r="U55" s="93">
        <v>0</v>
      </c>
      <c r="V55" s="100">
        <f t="shared" si="6"/>
        <v>1512</v>
      </c>
      <c r="W55" s="93">
        <v>0</v>
      </c>
      <c r="X55" s="93">
        <v>0</v>
      </c>
      <c r="Y55" s="93">
        <v>0</v>
      </c>
      <c r="Z55" s="93">
        <v>1512</v>
      </c>
      <c r="AA55" s="93">
        <v>0</v>
      </c>
      <c r="AB55" s="93">
        <v>0</v>
      </c>
      <c r="AC55" s="100">
        <f t="shared" si="7"/>
        <v>0</v>
      </c>
      <c r="AD55" s="93">
        <v>0</v>
      </c>
      <c r="AE55" s="93">
        <v>0</v>
      </c>
      <c r="AF55" s="100">
        <f t="shared" si="8"/>
        <v>0</v>
      </c>
      <c r="AG55" s="93">
        <v>0</v>
      </c>
      <c r="AH55" s="93">
        <v>0</v>
      </c>
      <c r="AI55" s="93">
        <v>0</v>
      </c>
      <c r="AJ55" s="100">
        <f t="shared" si="9"/>
        <v>0</v>
      </c>
      <c r="AK55" s="93">
        <v>0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100">
        <f t="shared" si="10"/>
        <v>0</v>
      </c>
      <c r="AU55" s="93">
        <v>0</v>
      </c>
      <c r="AV55" s="93">
        <v>0</v>
      </c>
      <c r="AW55" s="93">
        <v>0</v>
      </c>
      <c r="AX55" s="93">
        <v>0</v>
      </c>
      <c r="AY55" s="93">
        <v>0</v>
      </c>
      <c r="AZ55" s="100">
        <f t="shared" si="11"/>
        <v>0</v>
      </c>
      <c r="BA55" s="93">
        <v>0</v>
      </c>
      <c r="BB55" s="93">
        <v>0</v>
      </c>
      <c r="BC55" s="93">
        <v>0</v>
      </c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2" customFormat="1" ht="11.25">
      <c r="A1168" s="103"/>
      <c r="B1168" s="104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2" customFormat="1" ht="11.25">
      <c r="A1169" s="103"/>
      <c r="B1169" s="104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2" customFormat="1" ht="11.25">
      <c r="A1170" s="103"/>
      <c r="B1170" s="104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2" customFormat="1" ht="11.25">
      <c r="A1171" s="103"/>
      <c r="B1171" s="104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2" customFormat="1" ht="11.25">
      <c r="A1172" s="103"/>
      <c r="B1172" s="104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  <row r="1173" spans="1:55" s="92" customFormat="1" ht="11.25">
      <c r="A1173" s="103"/>
      <c r="B1173" s="104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</row>
    <row r="1174" spans="1:55" s="92" customFormat="1" ht="11.25">
      <c r="A1174" s="103"/>
      <c r="B1174" s="104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</row>
    <row r="1175" spans="1:55" s="92" customFormat="1" ht="11.25">
      <c r="A1175" s="103"/>
      <c r="B1175" s="104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</row>
    <row r="1176" spans="1:55" s="92" customFormat="1" ht="11.25">
      <c r="A1176" s="103"/>
      <c r="B1176" s="104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</row>
    <row r="1177" spans="1:55" s="92" customFormat="1" ht="11.25">
      <c r="A1177" s="103"/>
      <c r="B1177" s="104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</row>
    <row r="1178" spans="1:55" s="92" customFormat="1" ht="11.25">
      <c r="A1178" s="103"/>
      <c r="B1178" s="104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</row>
    <row r="1179" spans="1:55" s="92" customFormat="1" ht="11.25">
      <c r="A1179" s="103"/>
      <c r="B1179" s="104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</row>
    <row r="1180" spans="1:55" s="92" customFormat="1" ht="11.25">
      <c r="A1180" s="103"/>
      <c r="B1180" s="104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</row>
    <row r="1181" spans="1:55" s="92" customFormat="1" ht="11.25">
      <c r="A1181" s="103"/>
      <c r="B1181" s="104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</row>
    <row r="1182" spans="1:55" s="92" customFormat="1" ht="11.25">
      <c r="A1182" s="103"/>
      <c r="B1182" s="104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</row>
    <row r="1183" spans="1:55" s="92" customFormat="1" ht="11.25">
      <c r="A1183" s="103"/>
      <c r="B1183" s="104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</row>
    <row r="1184" spans="1:55" s="92" customFormat="1" ht="11.25">
      <c r="A1184" s="103"/>
      <c r="B1184" s="104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</row>
    <row r="1185" spans="1:55" s="92" customFormat="1" ht="11.25">
      <c r="A1185" s="103"/>
      <c r="B1185" s="104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171</v>
      </c>
      <c r="C2" s="86" t="str">
        <f>'水洗化人口等'!B7</f>
        <v>43000</v>
      </c>
      <c r="D2" s="56" t="s">
        <v>272</v>
      </c>
      <c r="E2" s="45"/>
      <c r="F2" s="45"/>
      <c r="G2" s="45"/>
      <c r="H2" s="45"/>
      <c r="I2" s="45"/>
      <c r="J2" s="45"/>
      <c r="K2" s="45"/>
      <c r="L2" s="45" t="str">
        <f>LEFT(C2,2)</f>
        <v>43</v>
      </c>
      <c r="M2" s="45" t="str">
        <f>IF(L2&lt;&gt;"",VLOOKUP(L2,$AI$6:$AJ$52,2,FALSE),"-")</f>
        <v>熊本県</v>
      </c>
      <c r="AA2" s="44">
        <f>IF(C2=0,0,1)</f>
        <v>1</v>
      </c>
      <c r="AB2" s="45" t="str">
        <f>IF(AA2=0,"",VLOOKUP(C2,'水洗化人口等'!B7:C55,2,FALSE))</f>
        <v>合計</v>
      </c>
      <c r="AC2" s="45"/>
      <c r="AD2" s="44">
        <f>IF(AA2=0,1,IF(ISERROR(AB2),1,0))</f>
        <v>0</v>
      </c>
      <c r="AF2" s="87">
        <f>COUNTA('水洗化人口等'!B7:B55)+6</f>
        <v>55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127</v>
      </c>
      <c r="G6" s="163"/>
      <c r="H6" s="82" t="s">
        <v>282</v>
      </c>
      <c r="I6" s="82" t="s">
        <v>283</v>
      </c>
      <c r="J6" s="82" t="s">
        <v>284</v>
      </c>
      <c r="K6" s="47" t="s">
        <v>128</v>
      </c>
      <c r="L6" s="88" t="s">
        <v>285</v>
      </c>
      <c r="M6" s="89" t="s">
        <v>286</v>
      </c>
      <c r="AF6" s="54">
        <f>'水洗化人口等'!B6</f>
        <v>0</v>
      </c>
      <c r="AG6" s="45">
        <v>6</v>
      </c>
      <c r="AI6" s="87" t="s">
        <v>303</v>
      </c>
      <c r="AJ6" s="45" t="s">
        <v>218</v>
      </c>
    </row>
    <row r="7" spans="2:36" ht="16.5" customHeight="1">
      <c r="B7" s="164" t="s">
        <v>129</v>
      </c>
      <c r="C7" s="48" t="s">
        <v>130</v>
      </c>
      <c r="D7" s="60">
        <f>AD7</f>
        <v>309820</v>
      </c>
      <c r="F7" s="170" t="s">
        <v>131</v>
      </c>
      <c r="G7" s="49" t="s">
        <v>132</v>
      </c>
      <c r="H7" s="61">
        <f aca="true" t="shared" si="0" ref="H7:H12">AD14</f>
        <v>184601</v>
      </c>
      <c r="I7" s="61">
        <f aca="true" t="shared" si="1" ref="I7:I12">AD24</f>
        <v>260593</v>
      </c>
      <c r="J7" s="61">
        <f aca="true" t="shared" si="2" ref="J7:J12">SUM(H7:I7)</f>
        <v>445194</v>
      </c>
      <c r="K7" s="62">
        <f aca="true" t="shared" si="3" ref="K7:K12">IF(J$13&gt;0,J7/J$13,0)</f>
        <v>0.8299339511316671</v>
      </c>
      <c r="L7" s="63">
        <f>AD34</f>
        <v>12395</v>
      </c>
      <c r="M7" s="64">
        <f>AD37</f>
        <v>1245</v>
      </c>
      <c r="AA7" s="46" t="s">
        <v>130</v>
      </c>
      <c r="AB7" s="46" t="s">
        <v>168</v>
      </c>
      <c r="AC7" s="46" t="s">
        <v>227</v>
      </c>
      <c r="AD7" s="45">
        <f aca="true" ca="1" t="shared" si="4" ref="AD7:AD53">IF(AD$2=0,INDIRECT(AB7&amp;"!"&amp;AC7&amp;$AG$2),0)</f>
        <v>309820</v>
      </c>
      <c r="AF7" s="54" t="str">
        <f>'水洗化人口等'!B7</f>
        <v>43000</v>
      </c>
      <c r="AG7" s="45">
        <v>7</v>
      </c>
      <c r="AI7" s="87" t="s">
        <v>304</v>
      </c>
      <c r="AJ7" s="45" t="s">
        <v>217</v>
      </c>
    </row>
    <row r="8" spans="2:36" ht="16.5" customHeight="1">
      <c r="B8" s="165"/>
      <c r="C8" s="49" t="s">
        <v>133</v>
      </c>
      <c r="D8" s="65">
        <f>AD8</f>
        <v>6895</v>
      </c>
      <c r="F8" s="171"/>
      <c r="G8" s="49" t="s">
        <v>134</v>
      </c>
      <c r="H8" s="61">
        <f t="shared" si="0"/>
        <v>0</v>
      </c>
      <c r="I8" s="61">
        <f t="shared" si="1"/>
        <v>1789</v>
      </c>
      <c r="J8" s="61">
        <f t="shared" si="2"/>
        <v>1789</v>
      </c>
      <c r="K8" s="62">
        <f t="shared" si="3"/>
        <v>0.003335067046219294</v>
      </c>
      <c r="L8" s="63">
        <f>AD35</f>
        <v>7</v>
      </c>
      <c r="M8" s="64">
        <f>AD38</f>
        <v>0</v>
      </c>
      <c r="AA8" s="46" t="s">
        <v>133</v>
      </c>
      <c r="AB8" s="46" t="s">
        <v>168</v>
      </c>
      <c r="AC8" s="46" t="s">
        <v>228</v>
      </c>
      <c r="AD8" s="45">
        <f ca="1" t="shared" si="4"/>
        <v>6895</v>
      </c>
      <c r="AF8" s="54" t="str">
        <f>'水洗化人口等'!B8</f>
        <v>43201</v>
      </c>
      <c r="AG8" s="45">
        <v>8</v>
      </c>
      <c r="AI8" s="87" t="s">
        <v>305</v>
      </c>
      <c r="AJ8" s="45" t="s">
        <v>216</v>
      </c>
    </row>
    <row r="9" spans="2:36" ht="16.5" customHeight="1">
      <c r="B9" s="166"/>
      <c r="C9" s="50" t="s">
        <v>135</v>
      </c>
      <c r="D9" s="66">
        <f>SUM(D7:D8)</f>
        <v>316715</v>
      </c>
      <c r="F9" s="171"/>
      <c r="G9" s="49" t="s">
        <v>136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138</v>
      </c>
      <c r="AB9" s="46" t="s">
        <v>168</v>
      </c>
      <c r="AC9" s="46" t="s">
        <v>229</v>
      </c>
      <c r="AD9" s="45">
        <f ca="1" t="shared" si="4"/>
        <v>961804</v>
      </c>
      <c r="AF9" s="54" t="str">
        <f>'水洗化人口等'!B9</f>
        <v>43202</v>
      </c>
      <c r="AG9" s="45">
        <v>9</v>
      </c>
      <c r="AI9" s="87" t="s">
        <v>306</v>
      </c>
      <c r="AJ9" s="45" t="s">
        <v>215</v>
      </c>
    </row>
    <row r="10" spans="2:36" ht="16.5" customHeight="1">
      <c r="B10" s="167" t="s">
        <v>137</v>
      </c>
      <c r="C10" s="51" t="s">
        <v>138</v>
      </c>
      <c r="D10" s="65">
        <f>AD9</f>
        <v>961804</v>
      </c>
      <c r="F10" s="171"/>
      <c r="G10" s="49" t="s">
        <v>139</v>
      </c>
      <c r="H10" s="61">
        <f t="shared" si="0"/>
        <v>13850</v>
      </c>
      <c r="I10" s="61">
        <f t="shared" si="1"/>
        <v>72338</v>
      </c>
      <c r="J10" s="61">
        <f t="shared" si="2"/>
        <v>86188</v>
      </c>
      <c r="K10" s="62">
        <f t="shared" si="3"/>
        <v>0.16067230775827196</v>
      </c>
      <c r="L10" s="67" t="s">
        <v>230</v>
      </c>
      <c r="M10" s="68" t="s">
        <v>230</v>
      </c>
      <c r="AA10" s="46" t="s">
        <v>140</v>
      </c>
      <c r="AB10" s="46" t="s">
        <v>168</v>
      </c>
      <c r="AC10" s="46" t="s">
        <v>231</v>
      </c>
      <c r="AD10" s="45">
        <f ca="1" t="shared" si="4"/>
        <v>1493</v>
      </c>
      <c r="AF10" s="54" t="str">
        <f>'水洗化人口等'!B10</f>
        <v>43203</v>
      </c>
      <c r="AG10" s="45">
        <v>10</v>
      </c>
      <c r="AI10" s="87" t="s">
        <v>307</v>
      </c>
      <c r="AJ10" s="45" t="s">
        <v>214</v>
      </c>
    </row>
    <row r="11" spans="2:36" ht="16.5" customHeight="1">
      <c r="B11" s="168"/>
      <c r="C11" s="49" t="s">
        <v>140</v>
      </c>
      <c r="D11" s="65">
        <f>AD10</f>
        <v>1493</v>
      </c>
      <c r="F11" s="171"/>
      <c r="G11" s="49" t="s">
        <v>142</v>
      </c>
      <c r="H11" s="61">
        <f t="shared" si="0"/>
        <v>84</v>
      </c>
      <c r="I11" s="61">
        <f t="shared" si="1"/>
        <v>60</v>
      </c>
      <c r="J11" s="61">
        <f t="shared" si="2"/>
        <v>144</v>
      </c>
      <c r="K11" s="62">
        <f t="shared" si="3"/>
        <v>0.00026844586621329144</v>
      </c>
      <c r="L11" s="67" t="s">
        <v>232</v>
      </c>
      <c r="M11" s="68" t="s">
        <v>232</v>
      </c>
      <c r="AA11" s="46" t="s">
        <v>141</v>
      </c>
      <c r="AB11" s="46" t="s">
        <v>168</v>
      </c>
      <c r="AC11" s="46" t="s">
        <v>233</v>
      </c>
      <c r="AD11" s="45">
        <f ca="1" t="shared" si="4"/>
        <v>569375</v>
      </c>
      <c r="AF11" s="54" t="str">
        <f>'水洗化人口等'!B11</f>
        <v>43204</v>
      </c>
      <c r="AG11" s="45">
        <v>11</v>
      </c>
      <c r="AI11" s="87" t="s">
        <v>308</v>
      </c>
      <c r="AJ11" s="45" t="s">
        <v>213</v>
      </c>
    </row>
    <row r="12" spans="2:36" ht="16.5" customHeight="1">
      <c r="B12" s="168"/>
      <c r="C12" s="49" t="s">
        <v>141</v>
      </c>
      <c r="D12" s="65">
        <f>AD11</f>
        <v>569375</v>
      </c>
      <c r="F12" s="171"/>
      <c r="G12" s="49" t="s">
        <v>143</v>
      </c>
      <c r="H12" s="61">
        <f t="shared" si="0"/>
        <v>1023</v>
      </c>
      <c r="I12" s="61">
        <f t="shared" si="1"/>
        <v>2083</v>
      </c>
      <c r="J12" s="61">
        <f t="shared" si="2"/>
        <v>3106</v>
      </c>
      <c r="K12" s="62">
        <f t="shared" si="3"/>
        <v>0.005790228197628355</v>
      </c>
      <c r="L12" s="67" t="s">
        <v>234</v>
      </c>
      <c r="M12" s="68" t="s">
        <v>234</v>
      </c>
      <c r="AA12" s="46" t="s">
        <v>170</v>
      </c>
      <c r="AB12" s="46" t="s">
        <v>168</v>
      </c>
      <c r="AC12" s="46" t="s">
        <v>235</v>
      </c>
      <c r="AD12" s="45">
        <f ca="1" t="shared" si="4"/>
        <v>244423</v>
      </c>
      <c r="AF12" s="54" t="str">
        <f>'水洗化人口等'!B12</f>
        <v>43205</v>
      </c>
      <c r="AG12" s="45">
        <v>12</v>
      </c>
      <c r="AI12" s="87" t="s">
        <v>309</v>
      </c>
      <c r="AJ12" s="45" t="s">
        <v>212</v>
      </c>
    </row>
    <row r="13" spans="2:36" ht="16.5" customHeight="1">
      <c r="B13" s="169"/>
      <c r="C13" s="50" t="s">
        <v>135</v>
      </c>
      <c r="D13" s="66">
        <f>SUM(D10:D12)</f>
        <v>1532672</v>
      </c>
      <c r="F13" s="172"/>
      <c r="G13" s="49" t="s">
        <v>135</v>
      </c>
      <c r="H13" s="61">
        <f>SUM(H7:H12)</f>
        <v>199558</v>
      </c>
      <c r="I13" s="61">
        <f>SUM(I7:I12)</f>
        <v>336863</v>
      </c>
      <c r="J13" s="61">
        <f>SUM(J7:J12)</f>
        <v>536421</v>
      </c>
      <c r="K13" s="62">
        <v>1</v>
      </c>
      <c r="L13" s="67" t="s">
        <v>236</v>
      </c>
      <c r="M13" s="68" t="s">
        <v>236</v>
      </c>
      <c r="AA13" s="46" t="s">
        <v>224</v>
      </c>
      <c r="AB13" s="46" t="s">
        <v>168</v>
      </c>
      <c r="AC13" s="46" t="s">
        <v>237</v>
      </c>
      <c r="AD13" s="45">
        <f ca="1" t="shared" si="4"/>
        <v>8199</v>
      </c>
      <c r="AF13" s="54" t="str">
        <f>'水洗化人口等'!B13</f>
        <v>43206</v>
      </c>
      <c r="AG13" s="45">
        <v>13</v>
      </c>
      <c r="AI13" s="87" t="s">
        <v>310</v>
      </c>
      <c r="AJ13" s="45" t="s">
        <v>211</v>
      </c>
    </row>
    <row r="14" spans="2:36" ht="16.5" customHeight="1" thickBot="1">
      <c r="B14" s="146" t="s">
        <v>144</v>
      </c>
      <c r="C14" s="147"/>
      <c r="D14" s="69">
        <f>SUM(D9,D13)</f>
        <v>1849387</v>
      </c>
      <c r="F14" s="141" t="s">
        <v>145</v>
      </c>
      <c r="G14" s="142"/>
      <c r="H14" s="61">
        <f>AD20</f>
        <v>6975</v>
      </c>
      <c r="I14" s="61">
        <f>AD30</f>
        <v>462</v>
      </c>
      <c r="J14" s="61">
        <f>SUM(H14:I14)</f>
        <v>7437</v>
      </c>
      <c r="K14" s="70" t="s">
        <v>238</v>
      </c>
      <c r="L14" s="67" t="s">
        <v>238</v>
      </c>
      <c r="M14" s="68" t="s">
        <v>238</v>
      </c>
      <c r="AA14" s="46" t="s">
        <v>132</v>
      </c>
      <c r="AB14" s="46" t="s">
        <v>169</v>
      </c>
      <c r="AC14" s="46" t="s">
        <v>239</v>
      </c>
      <c r="AD14" s="45">
        <f ca="1" t="shared" si="4"/>
        <v>184601</v>
      </c>
      <c r="AF14" s="54" t="str">
        <f>'水洗化人口等'!B14</f>
        <v>43208</v>
      </c>
      <c r="AG14" s="45">
        <v>14</v>
      </c>
      <c r="AI14" s="87" t="s">
        <v>311</v>
      </c>
      <c r="AJ14" s="45" t="s">
        <v>210</v>
      </c>
    </row>
    <row r="15" spans="2:36" ht="16.5" customHeight="1" thickBot="1">
      <c r="B15" s="146" t="s">
        <v>226</v>
      </c>
      <c r="C15" s="147"/>
      <c r="D15" s="69">
        <f>AD13</f>
        <v>8199</v>
      </c>
      <c r="F15" s="146" t="s">
        <v>99</v>
      </c>
      <c r="G15" s="147"/>
      <c r="H15" s="71">
        <f>SUM(H13:H14)</f>
        <v>206533</v>
      </c>
      <c r="I15" s="71">
        <f>SUM(I13:I14)</f>
        <v>337325</v>
      </c>
      <c r="J15" s="71">
        <f>SUM(J13:J14)</f>
        <v>543858</v>
      </c>
      <c r="K15" s="72" t="s">
        <v>240</v>
      </c>
      <c r="L15" s="73">
        <f>SUM(L7:L9)</f>
        <v>12402</v>
      </c>
      <c r="M15" s="74">
        <f>SUM(M7:M9)</f>
        <v>1245</v>
      </c>
      <c r="AA15" s="46" t="s">
        <v>134</v>
      </c>
      <c r="AB15" s="46" t="s">
        <v>169</v>
      </c>
      <c r="AC15" s="46" t="s">
        <v>241</v>
      </c>
      <c r="AD15" s="45">
        <f ca="1" t="shared" si="4"/>
        <v>0</v>
      </c>
      <c r="AF15" s="54" t="str">
        <f>'水洗化人口等'!B15</f>
        <v>43210</v>
      </c>
      <c r="AG15" s="45">
        <v>15</v>
      </c>
      <c r="AI15" s="87" t="s">
        <v>312</v>
      </c>
      <c r="AJ15" s="45" t="s">
        <v>209</v>
      </c>
    </row>
    <row r="16" spans="2:36" ht="16.5" customHeight="1" thickBot="1">
      <c r="B16" s="52" t="s">
        <v>146</v>
      </c>
      <c r="AA16" s="46" t="s">
        <v>136</v>
      </c>
      <c r="AB16" s="46" t="s">
        <v>169</v>
      </c>
      <c r="AC16" s="46" t="s">
        <v>242</v>
      </c>
      <c r="AD16" s="45">
        <f ca="1" t="shared" si="4"/>
        <v>0</v>
      </c>
      <c r="AF16" s="54" t="str">
        <f>'水洗化人口等'!B16</f>
        <v>43211</v>
      </c>
      <c r="AG16" s="45">
        <v>16</v>
      </c>
      <c r="AI16" s="87" t="s">
        <v>313</v>
      </c>
      <c r="AJ16" s="45" t="s">
        <v>208</v>
      </c>
    </row>
    <row r="17" spans="3:36" ht="16.5" customHeight="1" thickBot="1">
      <c r="C17" s="75">
        <f>AD12</f>
        <v>244423</v>
      </c>
      <c r="D17" s="46" t="s">
        <v>147</v>
      </c>
      <c r="J17" s="59"/>
      <c r="AA17" s="46" t="s">
        <v>139</v>
      </c>
      <c r="AB17" s="46" t="s">
        <v>169</v>
      </c>
      <c r="AC17" s="46" t="s">
        <v>243</v>
      </c>
      <c r="AD17" s="45">
        <f ca="1" t="shared" si="4"/>
        <v>13850</v>
      </c>
      <c r="AF17" s="54" t="str">
        <f>'水洗化人口等'!B17</f>
        <v>43212</v>
      </c>
      <c r="AG17" s="45">
        <v>17</v>
      </c>
      <c r="AI17" s="87" t="s">
        <v>314</v>
      </c>
      <c r="AJ17" s="45" t="s">
        <v>207</v>
      </c>
    </row>
    <row r="18" spans="6:36" ht="30" customHeight="1">
      <c r="F18" s="162" t="s">
        <v>149</v>
      </c>
      <c r="G18" s="163"/>
      <c r="H18" s="82" t="s">
        <v>282</v>
      </c>
      <c r="I18" s="82" t="s">
        <v>283</v>
      </c>
      <c r="J18" s="85" t="s">
        <v>284</v>
      </c>
      <c r="AA18" s="46" t="s">
        <v>142</v>
      </c>
      <c r="AB18" s="46" t="s">
        <v>169</v>
      </c>
      <c r="AC18" s="46" t="s">
        <v>244</v>
      </c>
      <c r="AD18" s="45">
        <f ca="1" t="shared" si="4"/>
        <v>84</v>
      </c>
      <c r="AF18" s="54" t="str">
        <f>'水洗化人口等'!B18</f>
        <v>43213</v>
      </c>
      <c r="AG18" s="45">
        <v>18</v>
      </c>
      <c r="AI18" s="87" t="s">
        <v>315</v>
      </c>
      <c r="AJ18" s="45" t="s">
        <v>206</v>
      </c>
    </row>
    <row r="19" spans="3:36" ht="16.5" customHeight="1">
      <c r="C19" s="83" t="s">
        <v>148</v>
      </c>
      <c r="D19" s="53">
        <f>IF(D$14&gt;0,D13/D$14,0)</f>
        <v>0.8287459574442775</v>
      </c>
      <c r="F19" s="141" t="s">
        <v>151</v>
      </c>
      <c r="G19" s="142"/>
      <c r="H19" s="61">
        <f>AD21</f>
        <v>4944</v>
      </c>
      <c r="I19" s="61">
        <f>AD31</f>
        <v>0</v>
      </c>
      <c r="J19" s="65">
        <f>SUM(H19:I19)</f>
        <v>4944</v>
      </c>
      <c r="AA19" s="46" t="s">
        <v>143</v>
      </c>
      <c r="AB19" s="46" t="s">
        <v>169</v>
      </c>
      <c r="AC19" s="46" t="s">
        <v>245</v>
      </c>
      <c r="AD19" s="45">
        <f ca="1" t="shared" si="4"/>
        <v>1023</v>
      </c>
      <c r="AF19" s="54" t="str">
        <f>'水洗化人口等'!B19</f>
        <v>43214</v>
      </c>
      <c r="AG19" s="45">
        <v>19</v>
      </c>
      <c r="AI19" s="87" t="s">
        <v>316</v>
      </c>
      <c r="AJ19" s="45" t="s">
        <v>205</v>
      </c>
    </row>
    <row r="20" spans="3:36" ht="16.5" customHeight="1">
      <c r="C20" s="83" t="s">
        <v>150</v>
      </c>
      <c r="D20" s="53">
        <f>IF(D$14&gt;0,D9/D$14,0)</f>
        <v>0.17125404255572252</v>
      </c>
      <c r="F20" s="141" t="s">
        <v>153</v>
      </c>
      <c r="G20" s="142"/>
      <c r="H20" s="61">
        <f>AD22</f>
        <v>27167</v>
      </c>
      <c r="I20" s="61">
        <f>AD32</f>
        <v>5598</v>
      </c>
      <c r="J20" s="65">
        <f>SUM(H20:I20)</f>
        <v>32765</v>
      </c>
      <c r="AA20" s="46" t="s">
        <v>145</v>
      </c>
      <c r="AB20" s="46" t="s">
        <v>169</v>
      </c>
      <c r="AC20" s="46" t="s">
        <v>246</v>
      </c>
      <c r="AD20" s="45">
        <f ca="1" t="shared" si="4"/>
        <v>6975</v>
      </c>
      <c r="AF20" s="54" t="str">
        <f>'水洗化人口等'!B20</f>
        <v>43215</v>
      </c>
      <c r="AG20" s="45">
        <v>20</v>
      </c>
      <c r="AI20" s="87" t="s">
        <v>317</v>
      </c>
      <c r="AJ20" s="45" t="s">
        <v>204</v>
      </c>
    </row>
    <row r="21" spans="3:36" ht="16.5" customHeight="1">
      <c r="C21" s="84" t="s">
        <v>152</v>
      </c>
      <c r="D21" s="53">
        <f>IF(D$14&gt;0,D10/D$14,0)</f>
        <v>0.5200663787514458</v>
      </c>
      <c r="F21" s="141" t="s">
        <v>155</v>
      </c>
      <c r="G21" s="142"/>
      <c r="H21" s="61">
        <f>AD23</f>
        <v>176643</v>
      </c>
      <c r="I21" s="61">
        <f>AD33</f>
        <v>345758</v>
      </c>
      <c r="J21" s="65">
        <f>SUM(H21:I21)</f>
        <v>522401</v>
      </c>
      <c r="AA21" s="46" t="s">
        <v>151</v>
      </c>
      <c r="AB21" s="46" t="s">
        <v>169</v>
      </c>
      <c r="AC21" s="46" t="s">
        <v>247</v>
      </c>
      <c r="AD21" s="45">
        <f ca="1" t="shared" si="4"/>
        <v>4944</v>
      </c>
      <c r="AF21" s="54" t="str">
        <f>'水洗化人口等'!B21</f>
        <v>43216</v>
      </c>
      <c r="AG21" s="45">
        <v>21</v>
      </c>
      <c r="AI21" s="87" t="s">
        <v>318</v>
      </c>
      <c r="AJ21" s="45" t="s">
        <v>203</v>
      </c>
    </row>
    <row r="22" spans="3:36" ht="16.5" customHeight="1" thickBot="1">
      <c r="C22" s="83" t="s">
        <v>154</v>
      </c>
      <c r="D22" s="53">
        <f>IF(D$14&gt;0,D12/D$14,0)</f>
        <v>0.30787228416767287</v>
      </c>
      <c r="F22" s="146" t="s">
        <v>99</v>
      </c>
      <c r="G22" s="147"/>
      <c r="H22" s="71">
        <f>SUM(H19:H21)</f>
        <v>208754</v>
      </c>
      <c r="I22" s="71">
        <f>SUM(I19:I21)</f>
        <v>351356</v>
      </c>
      <c r="J22" s="76">
        <f>SUM(J19:J21)</f>
        <v>560110</v>
      </c>
      <c r="AA22" s="46" t="s">
        <v>153</v>
      </c>
      <c r="AB22" s="46" t="s">
        <v>169</v>
      </c>
      <c r="AC22" s="46" t="s">
        <v>248</v>
      </c>
      <c r="AD22" s="45">
        <f ca="1" t="shared" si="4"/>
        <v>27167</v>
      </c>
      <c r="AF22" s="54" t="str">
        <f>'水洗化人口等'!B22</f>
        <v>43341</v>
      </c>
      <c r="AG22" s="45">
        <v>22</v>
      </c>
      <c r="AI22" s="87" t="s">
        <v>319</v>
      </c>
      <c r="AJ22" s="45" t="s">
        <v>202</v>
      </c>
    </row>
    <row r="23" spans="3:36" ht="16.5" customHeight="1">
      <c r="C23" s="83" t="s">
        <v>156</v>
      </c>
      <c r="D23" s="53">
        <f>IF(D$14&gt;0,C17/D$14,0)</f>
        <v>0.13216433337100347</v>
      </c>
      <c r="F23" s="52"/>
      <c r="J23" s="77"/>
      <c r="AA23" s="46" t="s">
        <v>155</v>
      </c>
      <c r="AB23" s="46" t="s">
        <v>169</v>
      </c>
      <c r="AC23" s="46" t="s">
        <v>249</v>
      </c>
      <c r="AD23" s="45">
        <f ca="1" t="shared" si="4"/>
        <v>176643</v>
      </c>
      <c r="AF23" s="54" t="str">
        <f>'水洗化人口等'!B23</f>
        <v>43342</v>
      </c>
      <c r="AG23" s="45">
        <v>23</v>
      </c>
      <c r="AI23" s="87" t="s">
        <v>320</v>
      </c>
      <c r="AJ23" s="45" t="s">
        <v>201</v>
      </c>
    </row>
    <row r="24" spans="3:36" ht="16.5" customHeight="1" thickBot="1">
      <c r="C24" s="83" t="s">
        <v>287</v>
      </c>
      <c r="D24" s="53">
        <f>IF(D$9&gt;0,D7/D$9,0)</f>
        <v>0.9782296386341032</v>
      </c>
      <c r="J24" s="78" t="s">
        <v>157</v>
      </c>
      <c r="AA24" s="46" t="s">
        <v>132</v>
      </c>
      <c r="AB24" s="46" t="s">
        <v>169</v>
      </c>
      <c r="AC24" s="46" t="s">
        <v>250</v>
      </c>
      <c r="AD24" s="45">
        <f ca="1" t="shared" si="4"/>
        <v>260593</v>
      </c>
      <c r="AF24" s="54" t="str">
        <f>'水洗化人口等'!B24</f>
        <v>43348</v>
      </c>
      <c r="AG24" s="45">
        <v>24</v>
      </c>
      <c r="AI24" s="87" t="s">
        <v>321</v>
      </c>
      <c r="AJ24" s="45" t="s">
        <v>200</v>
      </c>
    </row>
    <row r="25" spans="3:36" ht="16.5" customHeight="1">
      <c r="C25" s="83" t="s">
        <v>288</v>
      </c>
      <c r="D25" s="53">
        <f>IF(D$9&gt;0,D8/D$9,0)</f>
        <v>0.021770361365896784</v>
      </c>
      <c r="F25" s="158" t="s">
        <v>158</v>
      </c>
      <c r="G25" s="159"/>
      <c r="H25" s="159"/>
      <c r="I25" s="151" t="s">
        <v>159</v>
      </c>
      <c r="J25" s="153" t="s">
        <v>160</v>
      </c>
      <c r="AA25" s="46" t="s">
        <v>134</v>
      </c>
      <c r="AB25" s="46" t="s">
        <v>169</v>
      </c>
      <c r="AC25" s="46" t="s">
        <v>251</v>
      </c>
      <c r="AD25" s="45">
        <f ca="1" t="shared" si="4"/>
        <v>1789</v>
      </c>
      <c r="AF25" s="54" t="str">
        <f>'水洗化人口等'!B25</f>
        <v>43364</v>
      </c>
      <c r="AG25" s="45">
        <v>25</v>
      </c>
      <c r="AI25" s="87" t="s">
        <v>322</v>
      </c>
      <c r="AJ25" s="45" t="s">
        <v>199</v>
      </c>
    </row>
    <row r="26" spans="6:36" ht="16.5" customHeight="1">
      <c r="F26" s="160"/>
      <c r="G26" s="161"/>
      <c r="H26" s="161"/>
      <c r="I26" s="152"/>
      <c r="J26" s="154"/>
      <c r="AA26" s="46" t="s">
        <v>136</v>
      </c>
      <c r="AB26" s="46" t="s">
        <v>169</v>
      </c>
      <c r="AC26" s="46" t="s">
        <v>252</v>
      </c>
      <c r="AD26" s="45">
        <f ca="1" t="shared" si="4"/>
        <v>0</v>
      </c>
      <c r="AF26" s="54" t="str">
        <f>'水洗化人口等'!B26</f>
        <v>43367</v>
      </c>
      <c r="AG26" s="45">
        <v>26</v>
      </c>
      <c r="AI26" s="87" t="s">
        <v>323</v>
      </c>
      <c r="AJ26" s="45" t="s">
        <v>198</v>
      </c>
    </row>
    <row r="27" spans="6:36" ht="16.5" customHeight="1">
      <c r="F27" s="143" t="s">
        <v>161</v>
      </c>
      <c r="G27" s="144"/>
      <c r="H27" s="145"/>
      <c r="I27" s="63">
        <f aca="true" t="shared" si="5" ref="I27:I35">AD40</f>
        <v>36801</v>
      </c>
      <c r="J27" s="79">
        <f>AD49</f>
        <v>662</v>
      </c>
      <c r="AA27" s="46" t="s">
        <v>139</v>
      </c>
      <c r="AB27" s="46" t="s">
        <v>169</v>
      </c>
      <c r="AC27" s="46" t="s">
        <v>253</v>
      </c>
      <c r="AD27" s="45">
        <f ca="1" t="shared" si="4"/>
        <v>72338</v>
      </c>
      <c r="AF27" s="54" t="str">
        <f>'水洗化人口等'!B27</f>
        <v>43368</v>
      </c>
      <c r="AG27" s="45">
        <v>27</v>
      </c>
      <c r="AI27" s="87" t="s">
        <v>324</v>
      </c>
      <c r="AJ27" s="45" t="s">
        <v>197</v>
      </c>
    </row>
    <row r="28" spans="6:36" ht="16.5" customHeight="1">
      <c r="F28" s="155" t="s">
        <v>162</v>
      </c>
      <c r="G28" s="156"/>
      <c r="H28" s="157"/>
      <c r="I28" s="63">
        <f t="shared" si="5"/>
        <v>46</v>
      </c>
      <c r="J28" s="79">
        <f>AD50</f>
        <v>16</v>
      </c>
      <c r="AA28" s="46" t="s">
        <v>142</v>
      </c>
      <c r="AB28" s="46" t="s">
        <v>169</v>
      </c>
      <c r="AC28" s="46" t="s">
        <v>254</v>
      </c>
      <c r="AD28" s="45">
        <f ca="1" t="shared" si="4"/>
        <v>60</v>
      </c>
      <c r="AF28" s="54" t="str">
        <f>'水洗化人口等'!B28</f>
        <v>43369</v>
      </c>
      <c r="AG28" s="45">
        <v>28</v>
      </c>
      <c r="AI28" s="87" t="s">
        <v>325</v>
      </c>
      <c r="AJ28" s="45" t="s">
        <v>196</v>
      </c>
    </row>
    <row r="29" spans="6:36" ht="16.5" customHeight="1">
      <c r="F29" s="143" t="s">
        <v>163</v>
      </c>
      <c r="G29" s="144"/>
      <c r="H29" s="145"/>
      <c r="I29" s="63">
        <f t="shared" si="5"/>
        <v>2267</v>
      </c>
      <c r="J29" s="79">
        <f>AD51</f>
        <v>518</v>
      </c>
      <c r="AA29" s="46" t="s">
        <v>143</v>
      </c>
      <c r="AB29" s="46" t="s">
        <v>169</v>
      </c>
      <c r="AC29" s="46" t="s">
        <v>255</v>
      </c>
      <c r="AD29" s="45">
        <f ca="1" t="shared" si="4"/>
        <v>2083</v>
      </c>
      <c r="AF29" s="54" t="str">
        <f>'水洗化人口等'!B29</f>
        <v>43385</v>
      </c>
      <c r="AG29" s="45">
        <v>29</v>
      </c>
      <c r="AI29" s="87" t="s">
        <v>326</v>
      </c>
      <c r="AJ29" s="45" t="s">
        <v>195</v>
      </c>
    </row>
    <row r="30" spans="6:36" ht="16.5" customHeight="1">
      <c r="F30" s="143" t="s">
        <v>117</v>
      </c>
      <c r="G30" s="144"/>
      <c r="H30" s="145"/>
      <c r="I30" s="63">
        <f t="shared" si="5"/>
        <v>81</v>
      </c>
      <c r="J30" s="79">
        <f>AD52</f>
        <v>11</v>
      </c>
      <c r="AA30" s="46" t="s">
        <v>145</v>
      </c>
      <c r="AB30" s="46" t="s">
        <v>169</v>
      </c>
      <c r="AC30" s="46" t="s">
        <v>256</v>
      </c>
      <c r="AD30" s="45">
        <f ca="1" t="shared" si="4"/>
        <v>462</v>
      </c>
      <c r="AF30" s="54" t="str">
        <f>'水洗化人口等'!B30</f>
        <v>43403</v>
      </c>
      <c r="AG30" s="45">
        <v>30</v>
      </c>
      <c r="AI30" s="87" t="s">
        <v>327</v>
      </c>
      <c r="AJ30" s="45" t="s">
        <v>194</v>
      </c>
    </row>
    <row r="31" spans="6:36" ht="16.5" customHeight="1">
      <c r="F31" s="143" t="s">
        <v>118</v>
      </c>
      <c r="G31" s="144"/>
      <c r="H31" s="145"/>
      <c r="I31" s="63">
        <f t="shared" si="5"/>
        <v>0</v>
      </c>
      <c r="J31" s="79">
        <f>AD53</f>
        <v>0</v>
      </c>
      <c r="AA31" s="46" t="s">
        <v>151</v>
      </c>
      <c r="AB31" s="46" t="s">
        <v>169</v>
      </c>
      <c r="AC31" s="46" t="s">
        <v>257</v>
      </c>
      <c r="AD31" s="45">
        <f ca="1" t="shared" si="4"/>
        <v>0</v>
      </c>
      <c r="AF31" s="54" t="str">
        <f>'水洗化人口等'!B31</f>
        <v>43404</v>
      </c>
      <c r="AG31" s="45">
        <v>31</v>
      </c>
      <c r="AI31" s="87" t="s">
        <v>328</v>
      </c>
      <c r="AJ31" s="45" t="s">
        <v>193</v>
      </c>
    </row>
    <row r="32" spans="6:36" ht="16.5" customHeight="1">
      <c r="F32" s="143" t="s">
        <v>164</v>
      </c>
      <c r="G32" s="144"/>
      <c r="H32" s="145"/>
      <c r="I32" s="63">
        <f t="shared" si="5"/>
        <v>7856</v>
      </c>
      <c r="J32" s="68" t="s">
        <v>230</v>
      </c>
      <c r="AA32" s="46" t="s">
        <v>153</v>
      </c>
      <c r="AB32" s="46" t="s">
        <v>169</v>
      </c>
      <c r="AC32" s="46" t="s">
        <v>258</v>
      </c>
      <c r="AD32" s="45">
        <f ca="1" t="shared" si="4"/>
        <v>5598</v>
      </c>
      <c r="AF32" s="54" t="str">
        <f>'水洗化人口等'!B32</f>
        <v>43423</v>
      </c>
      <c r="AG32" s="45">
        <v>32</v>
      </c>
      <c r="AI32" s="87" t="s">
        <v>329</v>
      </c>
      <c r="AJ32" s="45" t="s">
        <v>192</v>
      </c>
    </row>
    <row r="33" spans="6:36" ht="16.5" customHeight="1">
      <c r="F33" s="143" t="s">
        <v>165</v>
      </c>
      <c r="G33" s="144"/>
      <c r="H33" s="145"/>
      <c r="I33" s="63">
        <f t="shared" si="5"/>
        <v>530</v>
      </c>
      <c r="J33" s="68" t="s">
        <v>232</v>
      </c>
      <c r="AA33" s="46" t="s">
        <v>155</v>
      </c>
      <c r="AB33" s="46" t="s">
        <v>169</v>
      </c>
      <c r="AC33" s="46" t="s">
        <v>259</v>
      </c>
      <c r="AD33" s="45">
        <f ca="1" t="shared" si="4"/>
        <v>345758</v>
      </c>
      <c r="AF33" s="54" t="str">
        <f>'水洗化人口等'!B33</f>
        <v>43424</v>
      </c>
      <c r="AG33" s="45">
        <v>33</v>
      </c>
      <c r="AI33" s="87" t="s">
        <v>330</v>
      </c>
      <c r="AJ33" s="45" t="s">
        <v>191</v>
      </c>
    </row>
    <row r="34" spans="6:36" ht="16.5" customHeight="1">
      <c r="F34" s="143" t="s">
        <v>166</v>
      </c>
      <c r="G34" s="144"/>
      <c r="H34" s="145"/>
      <c r="I34" s="63">
        <f t="shared" si="5"/>
        <v>17</v>
      </c>
      <c r="J34" s="68" t="s">
        <v>260</v>
      </c>
      <c r="AA34" s="46" t="s">
        <v>132</v>
      </c>
      <c r="AB34" s="46" t="s">
        <v>169</v>
      </c>
      <c r="AC34" s="46" t="s">
        <v>261</v>
      </c>
      <c r="AD34" s="46">
        <f ca="1" t="shared" si="4"/>
        <v>12395</v>
      </c>
      <c r="AF34" s="54" t="str">
        <f>'水洗化人口等'!B34</f>
        <v>43425</v>
      </c>
      <c r="AG34" s="45">
        <v>34</v>
      </c>
      <c r="AI34" s="87" t="s">
        <v>331</v>
      </c>
      <c r="AJ34" s="45" t="s">
        <v>190</v>
      </c>
    </row>
    <row r="35" spans="6:36" ht="16.5" customHeight="1">
      <c r="F35" s="143" t="s">
        <v>167</v>
      </c>
      <c r="G35" s="144"/>
      <c r="H35" s="145"/>
      <c r="I35" s="63">
        <f t="shared" si="5"/>
        <v>966</v>
      </c>
      <c r="J35" s="68" t="s">
        <v>234</v>
      </c>
      <c r="AA35" s="46" t="s">
        <v>134</v>
      </c>
      <c r="AB35" s="46" t="s">
        <v>169</v>
      </c>
      <c r="AC35" s="46" t="s">
        <v>262</v>
      </c>
      <c r="AD35" s="46">
        <f ca="1" t="shared" si="4"/>
        <v>7</v>
      </c>
      <c r="AF35" s="54" t="str">
        <f>'水洗化人口等'!B35</f>
        <v>43428</v>
      </c>
      <c r="AG35" s="45">
        <v>35</v>
      </c>
      <c r="AI35" s="87" t="s">
        <v>332</v>
      </c>
      <c r="AJ35" s="45" t="s">
        <v>189</v>
      </c>
    </row>
    <row r="36" spans="6:36" ht="16.5" customHeight="1" thickBot="1">
      <c r="F36" s="148" t="s">
        <v>111</v>
      </c>
      <c r="G36" s="149"/>
      <c r="H36" s="150"/>
      <c r="I36" s="80">
        <f>SUM(I27:I35)</f>
        <v>48564</v>
      </c>
      <c r="J36" s="81">
        <f>SUM(J27:J31)</f>
        <v>1207</v>
      </c>
      <c r="AA36" s="46" t="s">
        <v>136</v>
      </c>
      <c r="AB36" s="46" t="s">
        <v>169</v>
      </c>
      <c r="AC36" s="46" t="s">
        <v>263</v>
      </c>
      <c r="AD36" s="46">
        <f ca="1" t="shared" si="4"/>
        <v>0</v>
      </c>
      <c r="AF36" s="54" t="str">
        <f>'水洗化人口等'!B36</f>
        <v>43432</v>
      </c>
      <c r="AG36" s="45">
        <v>36</v>
      </c>
      <c r="AI36" s="87" t="s">
        <v>333</v>
      </c>
      <c r="AJ36" s="45" t="s">
        <v>188</v>
      </c>
    </row>
    <row r="37" spans="27:36" ht="13.5">
      <c r="AA37" s="46" t="s">
        <v>132</v>
      </c>
      <c r="AB37" s="46" t="s">
        <v>169</v>
      </c>
      <c r="AC37" s="46" t="s">
        <v>264</v>
      </c>
      <c r="AD37" s="46">
        <f ca="1" t="shared" si="4"/>
        <v>1245</v>
      </c>
      <c r="AF37" s="54" t="str">
        <f>'水洗化人口等'!B37</f>
        <v>43433</v>
      </c>
      <c r="AG37" s="45">
        <v>37</v>
      </c>
      <c r="AI37" s="87" t="s">
        <v>334</v>
      </c>
      <c r="AJ37" s="45" t="s">
        <v>187</v>
      </c>
    </row>
    <row r="38" spans="27:36" ht="13.5">
      <c r="AA38" s="46" t="s">
        <v>134</v>
      </c>
      <c r="AB38" s="46" t="s">
        <v>169</v>
      </c>
      <c r="AC38" s="46" t="s">
        <v>265</v>
      </c>
      <c r="AD38" s="46">
        <f ca="1" t="shared" si="4"/>
        <v>0</v>
      </c>
      <c r="AF38" s="54" t="str">
        <f>'水洗化人口等'!B38</f>
        <v>43441</v>
      </c>
      <c r="AG38" s="45">
        <v>38</v>
      </c>
      <c r="AI38" s="87" t="s">
        <v>335</v>
      </c>
      <c r="AJ38" s="45" t="s">
        <v>186</v>
      </c>
    </row>
    <row r="39" spans="27:36" ht="13.5">
      <c r="AA39" s="46" t="s">
        <v>136</v>
      </c>
      <c r="AB39" s="46" t="s">
        <v>169</v>
      </c>
      <c r="AC39" s="46" t="s">
        <v>266</v>
      </c>
      <c r="AD39" s="46">
        <f ca="1" t="shared" si="4"/>
        <v>0</v>
      </c>
      <c r="AF39" s="54" t="str">
        <f>'水洗化人口等'!B39</f>
        <v>43442</v>
      </c>
      <c r="AG39" s="45">
        <v>39</v>
      </c>
      <c r="AI39" s="87" t="s">
        <v>336</v>
      </c>
      <c r="AJ39" s="45" t="s">
        <v>185</v>
      </c>
    </row>
    <row r="40" spans="27:36" ht="13.5">
      <c r="AA40" s="46" t="s">
        <v>161</v>
      </c>
      <c r="AB40" s="46" t="s">
        <v>169</v>
      </c>
      <c r="AC40" s="46" t="s">
        <v>267</v>
      </c>
      <c r="AD40" s="46">
        <f ca="1" t="shared" si="4"/>
        <v>36801</v>
      </c>
      <c r="AF40" s="54" t="str">
        <f>'水洗化人口等'!B40</f>
        <v>43443</v>
      </c>
      <c r="AG40" s="45">
        <v>40</v>
      </c>
      <c r="AI40" s="87" t="s">
        <v>337</v>
      </c>
      <c r="AJ40" s="45" t="s">
        <v>184</v>
      </c>
    </row>
    <row r="41" spans="27:36" ht="13.5">
      <c r="AA41" s="46" t="s">
        <v>162</v>
      </c>
      <c r="AB41" s="46" t="s">
        <v>169</v>
      </c>
      <c r="AC41" s="46" t="s">
        <v>268</v>
      </c>
      <c r="AD41" s="46">
        <f ca="1" t="shared" si="4"/>
        <v>46</v>
      </c>
      <c r="AF41" s="54" t="str">
        <f>'水洗化人口等'!B41</f>
        <v>43444</v>
      </c>
      <c r="AG41" s="45">
        <v>41</v>
      </c>
      <c r="AI41" s="87" t="s">
        <v>338</v>
      </c>
      <c r="AJ41" s="45" t="s">
        <v>183</v>
      </c>
    </row>
    <row r="42" spans="27:36" ht="13.5">
      <c r="AA42" s="46" t="s">
        <v>163</v>
      </c>
      <c r="AB42" s="46" t="s">
        <v>169</v>
      </c>
      <c r="AC42" s="46" t="s">
        <v>269</v>
      </c>
      <c r="AD42" s="46">
        <f ca="1" t="shared" si="4"/>
        <v>2267</v>
      </c>
      <c r="AF42" s="54" t="str">
        <f>'水洗化人口等'!B42</f>
        <v>43447</v>
      </c>
      <c r="AG42" s="45">
        <v>42</v>
      </c>
      <c r="AI42" s="87" t="s">
        <v>339</v>
      </c>
      <c r="AJ42" s="45" t="s">
        <v>182</v>
      </c>
    </row>
    <row r="43" spans="27:36" ht="13.5">
      <c r="AA43" s="46" t="s">
        <v>117</v>
      </c>
      <c r="AB43" s="46" t="s">
        <v>169</v>
      </c>
      <c r="AC43" s="46" t="s">
        <v>270</v>
      </c>
      <c r="AD43" s="46">
        <f ca="1" t="shared" si="4"/>
        <v>81</v>
      </c>
      <c r="AF43" s="54" t="str">
        <f>'水洗化人口等'!B43</f>
        <v>43468</v>
      </c>
      <c r="AG43" s="45">
        <v>43</v>
      </c>
      <c r="AI43" s="87" t="s">
        <v>340</v>
      </c>
      <c r="AJ43" s="45" t="s">
        <v>181</v>
      </c>
    </row>
    <row r="44" spans="27:36" ht="13.5">
      <c r="AA44" s="46" t="s">
        <v>118</v>
      </c>
      <c r="AB44" s="46" t="s">
        <v>169</v>
      </c>
      <c r="AC44" s="46" t="s">
        <v>271</v>
      </c>
      <c r="AD44" s="46">
        <f ca="1" t="shared" si="4"/>
        <v>0</v>
      </c>
      <c r="AF44" s="54" t="str">
        <f>'水洗化人口等'!B44</f>
        <v>43482</v>
      </c>
      <c r="AG44" s="45">
        <v>44</v>
      </c>
      <c r="AI44" s="87" t="s">
        <v>341</v>
      </c>
      <c r="AJ44" s="45" t="s">
        <v>180</v>
      </c>
    </row>
    <row r="45" spans="27:36" ht="13.5">
      <c r="AA45" s="46" t="s">
        <v>164</v>
      </c>
      <c r="AB45" s="46" t="s">
        <v>169</v>
      </c>
      <c r="AC45" s="46" t="s">
        <v>273</v>
      </c>
      <c r="AD45" s="46">
        <f ca="1" t="shared" si="4"/>
        <v>7856</v>
      </c>
      <c r="AF45" s="54" t="str">
        <f>'水洗化人口等'!B45</f>
        <v>43484</v>
      </c>
      <c r="AG45" s="45">
        <v>45</v>
      </c>
      <c r="AI45" s="87" t="s">
        <v>342</v>
      </c>
      <c r="AJ45" s="45" t="s">
        <v>179</v>
      </c>
    </row>
    <row r="46" spans="27:36" ht="13.5">
      <c r="AA46" s="46" t="s">
        <v>165</v>
      </c>
      <c r="AB46" s="46" t="s">
        <v>169</v>
      </c>
      <c r="AC46" s="46" t="s">
        <v>274</v>
      </c>
      <c r="AD46" s="46">
        <f ca="1" t="shared" si="4"/>
        <v>530</v>
      </c>
      <c r="AF46" s="54" t="str">
        <f>'水洗化人口等'!B46</f>
        <v>43501</v>
      </c>
      <c r="AG46" s="45">
        <v>46</v>
      </c>
      <c r="AI46" s="87" t="s">
        <v>343</v>
      </c>
      <c r="AJ46" s="45" t="s">
        <v>178</v>
      </c>
    </row>
    <row r="47" spans="27:36" ht="13.5">
      <c r="AA47" s="46" t="s">
        <v>166</v>
      </c>
      <c r="AB47" s="46" t="s">
        <v>169</v>
      </c>
      <c r="AC47" s="46" t="s">
        <v>275</v>
      </c>
      <c r="AD47" s="46">
        <f ca="1" t="shared" si="4"/>
        <v>17</v>
      </c>
      <c r="AF47" s="54" t="str">
        <f>'水洗化人口等'!B47</f>
        <v>43505</v>
      </c>
      <c r="AG47" s="45">
        <v>47</v>
      </c>
      <c r="AI47" s="87" t="s">
        <v>344</v>
      </c>
      <c r="AJ47" s="45" t="s">
        <v>177</v>
      </c>
    </row>
    <row r="48" spans="27:36" ht="13.5">
      <c r="AA48" s="46" t="s">
        <v>167</v>
      </c>
      <c r="AB48" s="46" t="s">
        <v>169</v>
      </c>
      <c r="AC48" s="46" t="s">
        <v>276</v>
      </c>
      <c r="AD48" s="46">
        <f ca="1" t="shared" si="4"/>
        <v>966</v>
      </c>
      <c r="AF48" s="54" t="str">
        <f>'水洗化人口等'!B48</f>
        <v>43506</v>
      </c>
      <c r="AG48" s="45">
        <v>48</v>
      </c>
      <c r="AI48" s="87" t="s">
        <v>345</v>
      </c>
      <c r="AJ48" s="45" t="s">
        <v>176</v>
      </c>
    </row>
    <row r="49" spans="27:36" ht="13.5">
      <c r="AA49" s="46" t="s">
        <v>161</v>
      </c>
      <c r="AB49" s="46" t="s">
        <v>169</v>
      </c>
      <c r="AC49" s="46" t="s">
        <v>277</v>
      </c>
      <c r="AD49" s="46">
        <f ca="1" t="shared" si="4"/>
        <v>662</v>
      </c>
      <c r="AF49" s="54" t="str">
        <f>'水洗化人口等'!B49</f>
        <v>43507</v>
      </c>
      <c r="AG49" s="45">
        <v>49</v>
      </c>
      <c r="AI49" s="87" t="s">
        <v>346</v>
      </c>
      <c r="AJ49" s="45" t="s">
        <v>175</v>
      </c>
    </row>
    <row r="50" spans="27:36" ht="13.5">
      <c r="AA50" s="46" t="s">
        <v>162</v>
      </c>
      <c r="AB50" s="46" t="s">
        <v>169</v>
      </c>
      <c r="AC50" s="46" t="s">
        <v>278</v>
      </c>
      <c r="AD50" s="46">
        <f ca="1" t="shared" si="4"/>
        <v>16</v>
      </c>
      <c r="AF50" s="54" t="str">
        <f>'水洗化人口等'!B50</f>
        <v>43510</v>
      </c>
      <c r="AG50" s="45">
        <v>50</v>
      </c>
      <c r="AI50" s="87" t="s">
        <v>347</v>
      </c>
      <c r="AJ50" s="45" t="s">
        <v>174</v>
      </c>
    </row>
    <row r="51" spans="27:36" ht="13.5">
      <c r="AA51" s="46" t="s">
        <v>163</v>
      </c>
      <c r="AB51" s="46" t="s">
        <v>169</v>
      </c>
      <c r="AC51" s="46" t="s">
        <v>279</v>
      </c>
      <c r="AD51" s="46">
        <f ca="1" t="shared" si="4"/>
        <v>518</v>
      </c>
      <c r="AF51" s="54" t="str">
        <f>'水洗化人口等'!B51</f>
        <v>43511</v>
      </c>
      <c r="AG51" s="45">
        <v>51</v>
      </c>
      <c r="AI51" s="87" t="s">
        <v>348</v>
      </c>
      <c r="AJ51" s="45" t="s">
        <v>173</v>
      </c>
    </row>
    <row r="52" spans="27:36" ht="13.5">
      <c r="AA52" s="46" t="s">
        <v>117</v>
      </c>
      <c r="AB52" s="46" t="s">
        <v>169</v>
      </c>
      <c r="AC52" s="46" t="s">
        <v>280</v>
      </c>
      <c r="AD52" s="46">
        <f ca="1" t="shared" si="4"/>
        <v>11</v>
      </c>
      <c r="AF52" s="54" t="str">
        <f>'水洗化人口等'!B52</f>
        <v>43512</v>
      </c>
      <c r="AG52" s="45">
        <v>52</v>
      </c>
      <c r="AI52" s="87" t="s">
        <v>349</v>
      </c>
      <c r="AJ52" s="45" t="s">
        <v>172</v>
      </c>
    </row>
    <row r="53" spans="27:33" ht="13.5">
      <c r="AA53" s="46" t="s">
        <v>118</v>
      </c>
      <c r="AB53" s="46" t="s">
        <v>169</v>
      </c>
      <c r="AC53" s="46" t="s">
        <v>281</v>
      </c>
      <c r="AD53" s="46">
        <f ca="1" t="shared" si="4"/>
        <v>0</v>
      </c>
      <c r="AF53" s="54" t="str">
        <f>'水洗化人口等'!B53</f>
        <v>43513</v>
      </c>
      <c r="AG53" s="45">
        <v>53</v>
      </c>
    </row>
    <row r="54" spans="32:33" ht="13.5">
      <c r="AF54" s="54" t="str">
        <f>'水洗化人口等'!B54</f>
        <v>43514</v>
      </c>
      <c r="AG54" s="45">
        <v>54</v>
      </c>
    </row>
    <row r="55" spans="32:33" ht="13.5">
      <c r="AF55" s="54" t="str">
        <f>'水洗化人口等'!B55</f>
        <v>43531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