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<sst xmlns="http://schemas.openxmlformats.org/spreadsheetml/2006/main" count="812" uniqueCount="353">
  <si>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</si>
  <si>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</si>
  <si>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</si>
  <si>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</si>
  <si>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</si>
  <si>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</si>
  <si>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</si>
  <si>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</si>
  <si>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</si>
  <si>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</si>
  <si>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</si>
  <si>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</si>
  <si>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</si>
  <si>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</si>
  <si>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</si>
  <si>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</si>
  <si>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</si>
  <si>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</si>
  <si>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</si>
  <si>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</si>
  <si>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</si>
  <si>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</si>
  <si>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</si>
  <si>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</si>
  <si>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</si>
  <si>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</si>
  <si>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</si>
  <si>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</si>
  <si>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</si>
  <si>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</si>
  <si>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</si>
  <si>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</si>
  <si>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</si>
  <si>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</si>
  <si>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</si>
  <si>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</si>
  <si>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</si>
  <si>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</si>
  <si>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</si>
  <si>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</si>
  <si>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</si>
  <si>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</si>
  <si>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</si>
  <si>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</si>
  <si>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</si>
  <si>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</si>
  <si>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</si>
  <si>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</si>
  <si>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</si>
  <si>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</si>
  <si>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</si>
  <si>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</si>
  <si>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</si>
  <si>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</si>
  <si>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</si>
  <si>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</si>
  <si>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</si>
  <si>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</si>
  <si>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</si>
  <si>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</si>
  <si>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</si>
  <si>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</si>
  <si>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</si>
  <si>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</si>
  <si>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</si>
  <si>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</si>
  <si>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</si>
  <si>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</si>
  <si>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</si>
  <si>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</si>
  <si>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</si>
  <si>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</si>
  <si>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</si>
  <si>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</si>
  <si>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</si>
  <si>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</si>
  <si>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</si>
  <si>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</si>
  <si>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</si>
  <si>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</si>
  <si>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</si>
  <si>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</si>
  <si>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</si>
  <si>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</si>
  <si>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</si>
  <si>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</si>
  <si>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</si>
  <si>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</si>
  <si>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</si>
  <si>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</si>
  <si>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</si>
  <si>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</si>
  <si>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</si>
  <si>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</si>
  <si>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</si>
  <si>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</si>
  <si>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</si>
  <si>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</si>
  <si>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</si>
  <si>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</si>
  <si>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</si>
  <si>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</si>
  <si>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</si>
  <si>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</si>
  <si>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</si>
  <si>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</si>
  <si>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</si>
  <si>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</si>
  <si>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</si>
  <si>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</si>
  <si>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</si>
  <si>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</si>
  <si>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</si>
  <si>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</si>
  <si>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</si>
  <si>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</si>
  <si>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</si>
  <si>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</si>
  <si>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</si>
  <si>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</si>
  <si>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</si>
  <si>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</si>
  <si>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</si>
  <si>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</si>
  <si>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</si>
  <si>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</si>
  <si>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</si>
  <si>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</si>
  <si>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</si>
  <si>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</si>
  <si>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</si>
  <si>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</si>
  <si>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</si>
  <si>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</si>
  <si>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</si>
  <si>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</si>
  <si>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</si>
  <si>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</si>
  <si>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</si>
  <si>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</si>
  <si>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</si>
  <si>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</si>
  <si>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</si>
  <si>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</si>
  <si>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</si>
  <si>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</si>
  <si>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</si>
  <si>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</si>
  <si>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</si>
  <si>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</si>
  <si>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</si>
  <si>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</si>
  <si>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</si>
  <si>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</si>
  <si>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</si>
  <si>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</si>
  <si>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</si>
  <si>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</si>
  <si>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</si>
  <si>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</si>
  <si>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</si>
  <si>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</si>
  <si>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</si>
  <si>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</si>
  <si>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</si>
  <si>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</si>
  <si>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</si>
  <si>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</si>
  <si>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</si>
  <si>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</si>
  <si>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</si>
  <si>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</si>
  <si>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</si>
  <si>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</si>
  <si>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</si>
  <si>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</si>
  <si>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</si>
  <si>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</si>
  <si>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</si>
  <si>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</si>
  <si>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</si>
  <si>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</si>
  <si>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</si>
  <si>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</si>
  <si>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</si>
  <si>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</si>
  <si>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</si>
  <si>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</si>
  <si>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</si>
  <si>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</si>
  <si>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</si>
  <si>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</si>
  <si>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</si>
  <si>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</si>
  <si>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</si>
  <si>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</si>
  <si>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</si>
  <si>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</si>
  <si>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</si>
  <si>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</si>
  <si>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</si>
  <si>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</si>
  <si>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</si>
  <si>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</si>
  <si>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</si>
  <si>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</si>
  <si>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</si>
  <si>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</si>
  <si>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</si>
  <si>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</si>
  <si>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</si>
  <si>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</si>
  <si>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</si>
  <si>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</si>
  <si>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</si>
  <si>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</si>
  <si>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</si>
  <si>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</si>
  <si>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</si>
  <si>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</si>
  <si>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</si>
  <si>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</si>
  <si>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</si>
  <si>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</si>
  <si>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</si>
  <si>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</si>
  <si>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</si>
  <si>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</si>
  <si>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</si>
  <si>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</si>
  <si>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</si>
  <si>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</si>
  <si>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</si>
  <si>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</si>
  <si>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</si>
  <si>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</si>
  <si>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</si>
  <si>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</si>
  <si>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</si>
  <si>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</si>
  <si>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</si>
  <si>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</si>
  <si>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</si>
  <si>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</si>
  <si>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</si>
  <si>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</si>
  <si>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</si>
  <si>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</si>
  <si>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</si>
  <si>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</si>
  <si>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</si>
  <si>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</si>
  <si>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</si>
  <si>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</si>
  <si>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</si>
  <si>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</si>
  <si>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</si>
  <si>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</si>
  <si>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</si>
  <si>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</si>
  <si>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</si>
  <si>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</si>
  <si>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</si>
  <si>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</si>
  <si>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</si>
  <si>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</si>
  <si>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</si>
  <si>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</si>
  <si>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</si>
  <si>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</si>
  <si>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太子町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</si>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</sst>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7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97</v>
      </c>
      <c r="B7" s="174" t="s">
        <v>271</v>
      </c>
      <c r="C7" s="173" t="s">
        <v>268</v>
      </c>
      <c r="D7" s="99">
        <f>SUM(D8:D300)</f>
        <v>5605558</v>
      </c>
      <c r="E7" s="99">
        <f>SUM(E8:E300)</f>
        <v>211504</v>
      </c>
      <c r="F7" s="96">
        <f>IF(D7&gt;0,E7/D7*100,0)</f>
        <v>3.773112328870739</v>
      </c>
      <c r="G7" s="99">
        <f>SUM(G8:G300)</f>
        <v>210867</v>
      </c>
      <c r="H7" s="99">
        <f>SUM(H8:H300)</f>
        <v>637</v>
      </c>
      <c r="I7" s="99">
        <f>SUM(I8:I300)</f>
        <v>5394054</v>
      </c>
      <c r="J7" s="96">
        <f>IF($D7&gt;0,I7/$D7*100,0)</f>
        <v>96.22688767112926</v>
      </c>
      <c r="K7" s="99">
        <f>SUM(K8:K300)</f>
        <v>4876910</v>
      </c>
      <c r="L7" s="96">
        <f>IF($D7&gt;0,K7/$D7*100,0)</f>
        <v>87.00132975165006</v>
      </c>
      <c r="M7" s="99">
        <f>SUM(M8:M300)</f>
        <v>77027</v>
      </c>
      <c r="N7" s="96">
        <f>IF($D7&gt;0,M7/$D7*100,0)</f>
        <v>1.3741183304142068</v>
      </c>
      <c r="O7" s="99">
        <f>SUM(O8:O300)</f>
        <v>440117</v>
      </c>
      <c r="P7" s="99">
        <f>SUM(P8:P300)</f>
        <v>226900</v>
      </c>
      <c r="Q7" s="96">
        <f>IF($D7&gt;0,O7/$D7*100,0)</f>
        <v>7.851439589064996</v>
      </c>
      <c r="R7" s="99">
        <f>SUM(R8:R300)</f>
        <v>98458</v>
      </c>
      <c r="S7" s="175">
        <f>COUNTIF(S8:S300,"○")</f>
        <v>34</v>
      </c>
      <c r="T7" s="175">
        <f>COUNTIF(T8:T300,"○")</f>
        <v>4</v>
      </c>
      <c r="U7" s="175">
        <f>COUNTIF(U8:U300,"○")</f>
        <v>1</v>
      </c>
      <c r="V7" s="175">
        <f>COUNTIF(V8:V300,"○")</f>
        <v>2</v>
      </c>
      <c r="W7" s="175">
        <f>COUNTIF(W8:W300,"○")</f>
        <v>31</v>
      </c>
      <c r="X7" s="175">
        <f>COUNTIF(X8:X300,"○")</f>
        <v>1</v>
      </c>
      <c r="Y7" s="175">
        <f>COUNTIF(Y8:Y300,"○")</f>
        <v>1</v>
      </c>
      <c r="Z7" s="175">
        <f>COUNTIF(Z8:Z300,"○")</f>
        <v>8</v>
      </c>
    </row>
    <row r="8" spans="1:26" s="92" customFormat="1" ht="11.25">
      <c r="A8" s="94" t="s">
        <v>97</v>
      </c>
      <c r="B8" s="95" t="s">
        <v>272</v>
      </c>
      <c r="C8" s="94" t="s">
        <v>273</v>
      </c>
      <c r="D8" s="93">
        <v>1504666</v>
      </c>
      <c r="E8" s="93">
        <v>5480</v>
      </c>
      <c r="F8" s="97">
        <f aca="true" t="shared" si="0" ref="F7:F48">IF(D8&gt;0,E8/D8*100,0)</f>
        <v>0.36420042720444273</v>
      </c>
      <c r="G8" s="93">
        <v>5270</v>
      </c>
      <c r="H8" s="93">
        <v>210</v>
      </c>
      <c r="I8" s="93">
        <v>1499186</v>
      </c>
      <c r="J8" s="97">
        <f aca="true" t="shared" si="1" ref="J7:J48">IF($D8&gt;0,I8/$D8*100,0)</f>
        <v>99.63579957279556</v>
      </c>
      <c r="K8" s="93">
        <v>1481756</v>
      </c>
      <c r="L8" s="97">
        <f aca="true" t="shared" si="2" ref="L7:L48">IF($D8&gt;0,K8/$D8*100,0)</f>
        <v>98.47740295853033</v>
      </c>
      <c r="M8" s="93">
        <v>0</v>
      </c>
      <c r="N8" s="97">
        <f aca="true" t="shared" si="3" ref="N7:N48">IF($D8&gt;0,M8/$D8*100,0)</f>
        <v>0</v>
      </c>
      <c r="O8" s="93">
        <v>17430</v>
      </c>
      <c r="P8" s="93">
        <v>5894</v>
      </c>
      <c r="Q8" s="97">
        <f aca="true" t="shared" si="4" ref="Q7:Q48">IF($D8&gt;0,O8/$D8*100,0)</f>
        <v>1.1583966142652256</v>
      </c>
      <c r="R8" s="93">
        <v>43748</v>
      </c>
      <c r="S8" s="94"/>
      <c r="T8" s="94"/>
      <c r="U8" s="94" t="s">
        <v>269</v>
      </c>
      <c r="V8" s="94"/>
      <c r="W8" s="94"/>
      <c r="X8" s="94"/>
      <c r="Y8" s="94" t="s">
        <v>269</v>
      </c>
      <c r="Z8" s="94"/>
    </row>
    <row r="9" spans="1:26" s="92" customFormat="1" ht="11.25">
      <c r="A9" s="94" t="s">
        <v>97</v>
      </c>
      <c r="B9" s="95" t="s">
        <v>274</v>
      </c>
      <c r="C9" s="94" t="s">
        <v>275</v>
      </c>
      <c r="D9" s="93">
        <v>536256</v>
      </c>
      <c r="E9" s="93">
        <v>28898</v>
      </c>
      <c r="F9" s="97">
        <f t="shared" si="0"/>
        <v>5.388844134144886</v>
      </c>
      <c r="G9" s="93">
        <v>28898</v>
      </c>
      <c r="H9" s="93">
        <v>0</v>
      </c>
      <c r="I9" s="93">
        <v>507358</v>
      </c>
      <c r="J9" s="97">
        <f t="shared" si="1"/>
        <v>94.61115586585511</v>
      </c>
      <c r="K9" s="93">
        <v>449850</v>
      </c>
      <c r="L9" s="97">
        <f t="shared" si="2"/>
        <v>83.88717329036878</v>
      </c>
      <c r="M9" s="93">
        <v>20448</v>
      </c>
      <c r="N9" s="97">
        <f t="shared" si="3"/>
        <v>3.8131041890440387</v>
      </c>
      <c r="O9" s="93">
        <v>37060</v>
      </c>
      <c r="P9" s="93">
        <v>19470</v>
      </c>
      <c r="Q9" s="97">
        <f t="shared" si="4"/>
        <v>6.910878386442295</v>
      </c>
      <c r="R9" s="93">
        <v>10940</v>
      </c>
      <c r="S9" s="94" t="s">
        <v>269</v>
      </c>
      <c r="T9" s="94"/>
      <c r="U9" s="94"/>
      <c r="V9" s="94"/>
      <c r="W9" s="94"/>
      <c r="X9" s="94"/>
      <c r="Y9" s="94"/>
      <c r="Z9" s="94" t="s">
        <v>269</v>
      </c>
    </row>
    <row r="10" spans="1:26" s="92" customFormat="1" ht="11.25">
      <c r="A10" s="94" t="s">
        <v>97</v>
      </c>
      <c r="B10" s="95" t="s">
        <v>276</v>
      </c>
      <c r="C10" s="94" t="s">
        <v>277</v>
      </c>
      <c r="D10" s="93">
        <v>461005</v>
      </c>
      <c r="E10" s="93">
        <v>2210</v>
      </c>
      <c r="F10" s="97">
        <f t="shared" si="0"/>
        <v>0.4793874252990748</v>
      </c>
      <c r="G10" s="93">
        <v>2210</v>
      </c>
      <c r="H10" s="93">
        <v>0</v>
      </c>
      <c r="I10" s="93">
        <v>458795</v>
      </c>
      <c r="J10" s="97">
        <f t="shared" si="1"/>
        <v>99.52061257470093</v>
      </c>
      <c r="K10" s="93">
        <v>456229</v>
      </c>
      <c r="L10" s="97">
        <f t="shared" si="2"/>
        <v>98.96400255962516</v>
      </c>
      <c r="M10" s="93">
        <v>0</v>
      </c>
      <c r="N10" s="97">
        <f t="shared" si="3"/>
        <v>0</v>
      </c>
      <c r="O10" s="93">
        <v>2566</v>
      </c>
      <c r="P10" s="93">
        <v>60</v>
      </c>
      <c r="Q10" s="97">
        <f t="shared" si="4"/>
        <v>0.5566100150757584</v>
      </c>
      <c r="R10" s="93">
        <v>12156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</row>
    <row r="11" spans="1:26" s="92" customFormat="1" ht="11.25">
      <c r="A11" s="94" t="s">
        <v>97</v>
      </c>
      <c r="B11" s="95" t="s">
        <v>278</v>
      </c>
      <c r="C11" s="94" t="s">
        <v>279</v>
      </c>
      <c r="D11" s="93">
        <v>292656</v>
      </c>
      <c r="E11" s="93">
        <v>5592</v>
      </c>
      <c r="F11" s="97">
        <f t="shared" si="0"/>
        <v>1.910775791372806</v>
      </c>
      <c r="G11" s="93">
        <v>5592</v>
      </c>
      <c r="H11" s="93">
        <v>0</v>
      </c>
      <c r="I11" s="93">
        <v>287064</v>
      </c>
      <c r="J11" s="97">
        <f t="shared" si="1"/>
        <v>98.08922420862719</v>
      </c>
      <c r="K11" s="93">
        <v>266394</v>
      </c>
      <c r="L11" s="97">
        <f t="shared" si="2"/>
        <v>91.02632442184681</v>
      </c>
      <c r="M11" s="93">
        <v>0</v>
      </c>
      <c r="N11" s="97">
        <f t="shared" si="3"/>
        <v>0</v>
      </c>
      <c r="O11" s="93">
        <v>20670</v>
      </c>
      <c r="P11" s="93">
        <v>3100</v>
      </c>
      <c r="Q11" s="97">
        <f t="shared" si="4"/>
        <v>7.062899786780384</v>
      </c>
      <c r="R11" s="93">
        <v>3205</v>
      </c>
      <c r="S11" s="94" t="s">
        <v>269</v>
      </c>
      <c r="T11" s="94"/>
      <c r="U11" s="94"/>
      <c r="V11" s="94"/>
      <c r="W11" s="94" t="s">
        <v>269</v>
      </c>
      <c r="X11" s="94"/>
      <c r="Y11" s="94"/>
      <c r="Z11" s="94"/>
    </row>
    <row r="12" spans="1:26" s="92" customFormat="1" ht="11.25">
      <c r="A12" s="94" t="s">
        <v>97</v>
      </c>
      <c r="B12" s="95" t="s">
        <v>280</v>
      </c>
      <c r="C12" s="94" t="s">
        <v>281</v>
      </c>
      <c r="D12" s="93">
        <v>476329</v>
      </c>
      <c r="E12" s="93">
        <v>894</v>
      </c>
      <c r="F12" s="97">
        <f t="shared" si="0"/>
        <v>0.18768540231646613</v>
      </c>
      <c r="G12" s="93">
        <v>894</v>
      </c>
      <c r="H12" s="93">
        <v>0</v>
      </c>
      <c r="I12" s="93">
        <v>475435</v>
      </c>
      <c r="J12" s="97">
        <f t="shared" si="1"/>
        <v>99.81231459768354</v>
      </c>
      <c r="K12" s="93">
        <v>471683</v>
      </c>
      <c r="L12" s="97">
        <f t="shared" si="2"/>
        <v>99.02462373695492</v>
      </c>
      <c r="M12" s="93">
        <v>0</v>
      </c>
      <c r="N12" s="97">
        <f t="shared" si="3"/>
        <v>0</v>
      </c>
      <c r="O12" s="93">
        <v>3752</v>
      </c>
      <c r="P12" s="93">
        <v>571</v>
      </c>
      <c r="Q12" s="97">
        <f t="shared" si="4"/>
        <v>0.7876908607286139</v>
      </c>
      <c r="R12" s="93">
        <v>6757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97</v>
      </c>
      <c r="B13" s="95" t="s">
        <v>282</v>
      </c>
      <c r="C13" s="94" t="s">
        <v>283</v>
      </c>
      <c r="D13" s="93">
        <v>50471</v>
      </c>
      <c r="E13" s="93">
        <v>15552</v>
      </c>
      <c r="F13" s="97">
        <f t="shared" si="0"/>
        <v>30.813734619880723</v>
      </c>
      <c r="G13" s="93">
        <v>15552</v>
      </c>
      <c r="H13" s="93">
        <v>0</v>
      </c>
      <c r="I13" s="93">
        <v>34919</v>
      </c>
      <c r="J13" s="97">
        <f t="shared" si="1"/>
        <v>69.18626538011927</v>
      </c>
      <c r="K13" s="93">
        <v>7119</v>
      </c>
      <c r="L13" s="97">
        <f t="shared" si="2"/>
        <v>14.105129678429195</v>
      </c>
      <c r="M13" s="93">
        <v>812</v>
      </c>
      <c r="N13" s="97">
        <f t="shared" si="3"/>
        <v>1.608844683085336</v>
      </c>
      <c r="O13" s="93">
        <v>26988</v>
      </c>
      <c r="P13" s="93">
        <v>14418</v>
      </c>
      <c r="Q13" s="97">
        <f t="shared" si="4"/>
        <v>53.47229101860474</v>
      </c>
      <c r="R13" s="93">
        <v>220</v>
      </c>
      <c r="S13" s="94"/>
      <c r="T13" s="94"/>
      <c r="U13" s="94"/>
      <c r="V13" s="94" t="s">
        <v>269</v>
      </c>
      <c r="W13" s="94"/>
      <c r="X13" s="94"/>
      <c r="Y13" s="94"/>
      <c r="Z13" s="94" t="s">
        <v>269</v>
      </c>
    </row>
    <row r="14" spans="1:26" s="92" customFormat="1" ht="11.25">
      <c r="A14" s="94" t="s">
        <v>97</v>
      </c>
      <c r="B14" s="95" t="s">
        <v>284</v>
      </c>
      <c r="C14" s="94" t="s">
        <v>285</v>
      </c>
      <c r="D14" s="93">
        <v>94399</v>
      </c>
      <c r="E14" s="93">
        <v>0</v>
      </c>
      <c r="F14" s="97">
        <f t="shared" si="0"/>
        <v>0</v>
      </c>
      <c r="G14" s="93">
        <v>0</v>
      </c>
      <c r="H14" s="93">
        <v>0</v>
      </c>
      <c r="I14" s="93">
        <v>94399</v>
      </c>
      <c r="J14" s="97">
        <f t="shared" si="1"/>
        <v>100</v>
      </c>
      <c r="K14" s="93">
        <v>94399</v>
      </c>
      <c r="L14" s="97">
        <f t="shared" si="2"/>
        <v>100</v>
      </c>
      <c r="M14" s="93">
        <v>0</v>
      </c>
      <c r="N14" s="97">
        <f t="shared" si="3"/>
        <v>0</v>
      </c>
      <c r="O14" s="93">
        <v>0</v>
      </c>
      <c r="P14" s="93">
        <v>0</v>
      </c>
      <c r="Q14" s="97">
        <f t="shared" si="4"/>
        <v>0</v>
      </c>
      <c r="R14" s="93">
        <v>0</v>
      </c>
      <c r="S14" s="94" t="s">
        <v>269</v>
      </c>
      <c r="T14" s="94"/>
      <c r="U14" s="94"/>
      <c r="V14" s="94"/>
      <c r="W14" s="94"/>
      <c r="X14" s="94"/>
      <c r="Y14" s="94"/>
      <c r="Z14" s="94" t="s">
        <v>269</v>
      </c>
    </row>
    <row r="15" spans="1:26" s="92" customFormat="1" ht="11.25">
      <c r="A15" s="94" t="s">
        <v>97</v>
      </c>
      <c r="B15" s="95" t="s">
        <v>286</v>
      </c>
      <c r="C15" s="94" t="s">
        <v>287</v>
      </c>
      <c r="D15" s="93">
        <v>194831</v>
      </c>
      <c r="E15" s="93">
        <v>622</v>
      </c>
      <c r="F15" s="97">
        <f t="shared" si="0"/>
        <v>0.3192510432118092</v>
      </c>
      <c r="G15" s="93">
        <v>622</v>
      </c>
      <c r="H15" s="93">
        <v>0</v>
      </c>
      <c r="I15" s="93">
        <v>194209</v>
      </c>
      <c r="J15" s="97">
        <f t="shared" si="1"/>
        <v>99.6807489567882</v>
      </c>
      <c r="K15" s="93">
        <v>193382</v>
      </c>
      <c r="L15" s="97">
        <f t="shared" si="2"/>
        <v>99.2562785183056</v>
      </c>
      <c r="M15" s="93">
        <v>0</v>
      </c>
      <c r="N15" s="97">
        <f t="shared" si="3"/>
        <v>0</v>
      </c>
      <c r="O15" s="93">
        <v>827</v>
      </c>
      <c r="P15" s="93">
        <v>12</v>
      </c>
      <c r="Q15" s="97">
        <f t="shared" si="4"/>
        <v>0.4244704384825823</v>
      </c>
      <c r="R15" s="93">
        <v>3461</v>
      </c>
      <c r="S15" s="94"/>
      <c r="T15" s="94" t="s">
        <v>269</v>
      </c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97</v>
      </c>
      <c r="B16" s="95" t="s">
        <v>288</v>
      </c>
      <c r="C16" s="94" t="s">
        <v>289</v>
      </c>
      <c r="D16" s="93">
        <v>32832</v>
      </c>
      <c r="E16" s="93">
        <v>988</v>
      </c>
      <c r="F16" s="97">
        <f t="shared" si="0"/>
        <v>3.009259259259259</v>
      </c>
      <c r="G16" s="93">
        <v>988</v>
      </c>
      <c r="H16" s="93">
        <v>0</v>
      </c>
      <c r="I16" s="93">
        <v>31844</v>
      </c>
      <c r="J16" s="97">
        <f t="shared" si="1"/>
        <v>96.99074074074075</v>
      </c>
      <c r="K16" s="93">
        <v>26393</v>
      </c>
      <c r="L16" s="97">
        <f t="shared" si="2"/>
        <v>80.38803606237816</v>
      </c>
      <c r="M16" s="93">
        <v>0</v>
      </c>
      <c r="N16" s="97">
        <f t="shared" si="3"/>
        <v>0</v>
      </c>
      <c r="O16" s="93">
        <v>5451</v>
      </c>
      <c r="P16" s="93">
        <v>4512</v>
      </c>
      <c r="Q16" s="97">
        <f t="shared" si="4"/>
        <v>16.602704678362574</v>
      </c>
      <c r="R16" s="93">
        <v>0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97</v>
      </c>
      <c r="B17" s="95" t="s">
        <v>290</v>
      </c>
      <c r="C17" s="94" t="s">
        <v>291</v>
      </c>
      <c r="D17" s="93">
        <v>91229</v>
      </c>
      <c r="E17" s="93">
        <v>4955</v>
      </c>
      <c r="F17" s="97">
        <f t="shared" si="0"/>
        <v>5.431386949325325</v>
      </c>
      <c r="G17" s="93">
        <v>4955</v>
      </c>
      <c r="H17" s="93">
        <v>0</v>
      </c>
      <c r="I17" s="93">
        <v>86274</v>
      </c>
      <c r="J17" s="97">
        <f t="shared" si="1"/>
        <v>94.56861305067467</v>
      </c>
      <c r="K17" s="93">
        <v>63722</v>
      </c>
      <c r="L17" s="97">
        <f t="shared" si="2"/>
        <v>69.84840346819541</v>
      </c>
      <c r="M17" s="93">
        <v>2196</v>
      </c>
      <c r="N17" s="97">
        <f t="shared" si="3"/>
        <v>2.4071293119512434</v>
      </c>
      <c r="O17" s="93">
        <v>20356</v>
      </c>
      <c r="P17" s="93">
        <v>19579</v>
      </c>
      <c r="Q17" s="97">
        <f t="shared" si="4"/>
        <v>22.313080270528012</v>
      </c>
      <c r="R17" s="93">
        <v>591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97</v>
      </c>
      <c r="B18" s="95" t="s">
        <v>292</v>
      </c>
      <c r="C18" s="94" t="s">
        <v>293</v>
      </c>
      <c r="D18" s="93">
        <v>266521</v>
      </c>
      <c r="E18" s="93">
        <v>25175</v>
      </c>
      <c r="F18" s="97">
        <f t="shared" si="0"/>
        <v>9.44578475992511</v>
      </c>
      <c r="G18" s="93">
        <v>25175</v>
      </c>
      <c r="H18" s="93">
        <v>0</v>
      </c>
      <c r="I18" s="93">
        <v>241346</v>
      </c>
      <c r="J18" s="97">
        <f t="shared" si="1"/>
        <v>90.55421524007488</v>
      </c>
      <c r="K18" s="93">
        <v>206283</v>
      </c>
      <c r="L18" s="97">
        <f t="shared" si="2"/>
        <v>77.39840387811843</v>
      </c>
      <c r="M18" s="93">
        <v>0</v>
      </c>
      <c r="N18" s="97">
        <f t="shared" si="3"/>
        <v>0</v>
      </c>
      <c r="O18" s="93">
        <v>35063</v>
      </c>
      <c r="P18" s="93">
        <v>0</v>
      </c>
      <c r="Q18" s="97">
        <f t="shared" si="4"/>
        <v>13.155811361956468</v>
      </c>
      <c r="R18" s="93">
        <v>2336</v>
      </c>
      <c r="S18" s="94" t="s">
        <v>269</v>
      </c>
      <c r="T18" s="94"/>
      <c r="U18" s="94"/>
      <c r="V18" s="94"/>
      <c r="W18" s="94" t="s">
        <v>269</v>
      </c>
      <c r="X18" s="94"/>
      <c r="Y18" s="94"/>
      <c r="Z18" s="94"/>
    </row>
    <row r="19" spans="1:26" s="92" customFormat="1" ht="11.25">
      <c r="A19" s="94" t="s">
        <v>97</v>
      </c>
      <c r="B19" s="95" t="s">
        <v>294</v>
      </c>
      <c r="C19" s="94" t="s">
        <v>295</v>
      </c>
      <c r="D19" s="93">
        <v>51874</v>
      </c>
      <c r="E19" s="93">
        <v>1000</v>
      </c>
      <c r="F19" s="97">
        <f t="shared" si="0"/>
        <v>1.9277480047808149</v>
      </c>
      <c r="G19" s="93">
        <v>1000</v>
      </c>
      <c r="H19" s="93">
        <v>0</v>
      </c>
      <c r="I19" s="93">
        <v>50874</v>
      </c>
      <c r="J19" s="97">
        <f t="shared" si="1"/>
        <v>98.07225199521919</v>
      </c>
      <c r="K19" s="93">
        <v>47710</v>
      </c>
      <c r="L19" s="97">
        <f t="shared" si="2"/>
        <v>91.97285730809269</v>
      </c>
      <c r="M19" s="93">
        <v>0</v>
      </c>
      <c r="N19" s="97">
        <f t="shared" si="3"/>
        <v>0</v>
      </c>
      <c r="O19" s="93">
        <v>3164</v>
      </c>
      <c r="P19" s="93">
        <v>2610</v>
      </c>
      <c r="Q19" s="97">
        <f t="shared" si="4"/>
        <v>6.099394687126499</v>
      </c>
      <c r="R19" s="93">
        <v>300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97</v>
      </c>
      <c r="B20" s="95" t="s">
        <v>296</v>
      </c>
      <c r="C20" s="94" t="s">
        <v>297</v>
      </c>
      <c r="D20" s="93">
        <v>43175</v>
      </c>
      <c r="E20" s="93">
        <v>3403</v>
      </c>
      <c r="F20" s="97">
        <f t="shared" si="0"/>
        <v>7.881876085697742</v>
      </c>
      <c r="G20" s="93">
        <v>3403</v>
      </c>
      <c r="H20" s="93">
        <v>0</v>
      </c>
      <c r="I20" s="93">
        <v>39772</v>
      </c>
      <c r="J20" s="97">
        <f t="shared" si="1"/>
        <v>92.11812391430226</v>
      </c>
      <c r="K20" s="93">
        <v>29589</v>
      </c>
      <c r="L20" s="97">
        <f t="shared" si="2"/>
        <v>68.53271569195137</v>
      </c>
      <c r="M20" s="93">
        <v>53</v>
      </c>
      <c r="N20" s="97">
        <f t="shared" si="3"/>
        <v>0.12275622466705269</v>
      </c>
      <c r="O20" s="93">
        <v>10130</v>
      </c>
      <c r="P20" s="93">
        <v>8091</v>
      </c>
      <c r="Q20" s="97">
        <f t="shared" si="4"/>
        <v>23.462651997683846</v>
      </c>
      <c r="R20" s="93">
        <v>514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97</v>
      </c>
      <c r="B21" s="95" t="s">
        <v>298</v>
      </c>
      <c r="C21" s="94" t="s">
        <v>299</v>
      </c>
      <c r="D21" s="93">
        <v>221529</v>
      </c>
      <c r="E21" s="93">
        <v>1101</v>
      </c>
      <c r="F21" s="97">
        <f t="shared" si="0"/>
        <v>0.49700039272510593</v>
      </c>
      <c r="G21" s="93">
        <v>1101</v>
      </c>
      <c r="H21" s="93">
        <v>0</v>
      </c>
      <c r="I21" s="93">
        <v>220428</v>
      </c>
      <c r="J21" s="97">
        <f t="shared" si="1"/>
        <v>99.50299960727489</v>
      </c>
      <c r="K21" s="93">
        <v>216198</v>
      </c>
      <c r="L21" s="97">
        <f t="shared" si="2"/>
        <v>97.59354305756808</v>
      </c>
      <c r="M21" s="93">
        <v>0</v>
      </c>
      <c r="N21" s="97">
        <f t="shared" si="3"/>
        <v>0</v>
      </c>
      <c r="O21" s="93">
        <v>4230</v>
      </c>
      <c r="P21" s="93">
        <v>2340</v>
      </c>
      <c r="Q21" s="97">
        <f t="shared" si="4"/>
        <v>1.9094565497068103</v>
      </c>
      <c r="R21" s="93">
        <v>3322</v>
      </c>
      <c r="S21" s="94" t="s">
        <v>269</v>
      </c>
      <c r="T21" s="94"/>
      <c r="U21" s="94"/>
      <c r="V21" s="94"/>
      <c r="W21" s="94" t="s">
        <v>269</v>
      </c>
      <c r="X21" s="94"/>
      <c r="Y21" s="94"/>
      <c r="Z21" s="94"/>
    </row>
    <row r="22" spans="1:26" s="92" customFormat="1" ht="11.25">
      <c r="A22" s="94" t="s">
        <v>97</v>
      </c>
      <c r="B22" s="95" t="s">
        <v>300</v>
      </c>
      <c r="C22" s="94" t="s">
        <v>301</v>
      </c>
      <c r="D22" s="93">
        <v>84115</v>
      </c>
      <c r="E22" s="93">
        <v>6596</v>
      </c>
      <c r="F22" s="97">
        <f t="shared" si="0"/>
        <v>7.841645366462581</v>
      </c>
      <c r="G22" s="93">
        <v>6596</v>
      </c>
      <c r="H22" s="93">
        <v>0</v>
      </c>
      <c r="I22" s="93">
        <v>77519</v>
      </c>
      <c r="J22" s="97">
        <f t="shared" si="1"/>
        <v>92.15835463353741</v>
      </c>
      <c r="K22" s="93">
        <v>59015</v>
      </c>
      <c r="L22" s="97">
        <f t="shared" si="2"/>
        <v>70.1599001367176</v>
      </c>
      <c r="M22" s="93">
        <v>0</v>
      </c>
      <c r="N22" s="97">
        <f t="shared" si="3"/>
        <v>0</v>
      </c>
      <c r="O22" s="93">
        <v>18504</v>
      </c>
      <c r="P22" s="93">
        <v>9989</v>
      </c>
      <c r="Q22" s="97">
        <f t="shared" si="4"/>
        <v>21.998454496819832</v>
      </c>
      <c r="R22" s="93">
        <v>921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</row>
    <row r="23" spans="1:26" s="92" customFormat="1" ht="11.25">
      <c r="A23" s="94" t="s">
        <v>97</v>
      </c>
      <c r="B23" s="95" t="s">
        <v>302</v>
      </c>
      <c r="C23" s="94" t="s">
        <v>303</v>
      </c>
      <c r="D23" s="93">
        <v>95691</v>
      </c>
      <c r="E23" s="93">
        <v>6488</v>
      </c>
      <c r="F23" s="97">
        <f t="shared" si="0"/>
        <v>6.780156963559792</v>
      </c>
      <c r="G23" s="93">
        <v>6488</v>
      </c>
      <c r="H23" s="93">
        <v>0</v>
      </c>
      <c r="I23" s="93">
        <v>89203</v>
      </c>
      <c r="J23" s="97">
        <f t="shared" si="1"/>
        <v>93.21984303644021</v>
      </c>
      <c r="K23" s="93">
        <v>67900</v>
      </c>
      <c r="L23" s="97">
        <f t="shared" si="2"/>
        <v>70.95756131715626</v>
      </c>
      <c r="M23" s="93">
        <v>0</v>
      </c>
      <c r="N23" s="97">
        <f t="shared" si="3"/>
        <v>0</v>
      </c>
      <c r="O23" s="93">
        <v>21303</v>
      </c>
      <c r="P23" s="93">
        <v>10120</v>
      </c>
      <c r="Q23" s="97">
        <f t="shared" si="4"/>
        <v>22.262281719283944</v>
      </c>
      <c r="R23" s="93">
        <v>1100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97</v>
      </c>
      <c r="B24" s="95" t="s">
        <v>304</v>
      </c>
      <c r="C24" s="94" t="s">
        <v>305</v>
      </c>
      <c r="D24" s="93">
        <v>160931</v>
      </c>
      <c r="E24" s="93">
        <v>2086</v>
      </c>
      <c r="F24" s="97">
        <f t="shared" si="0"/>
        <v>1.2962076914951128</v>
      </c>
      <c r="G24" s="93">
        <v>2086</v>
      </c>
      <c r="H24" s="93">
        <v>0</v>
      </c>
      <c r="I24" s="93">
        <v>158845</v>
      </c>
      <c r="J24" s="97">
        <f t="shared" si="1"/>
        <v>98.70379230850489</v>
      </c>
      <c r="K24" s="93">
        <v>156813</v>
      </c>
      <c r="L24" s="97">
        <f t="shared" si="2"/>
        <v>97.44113937028914</v>
      </c>
      <c r="M24" s="93">
        <v>0</v>
      </c>
      <c r="N24" s="97">
        <f t="shared" si="3"/>
        <v>0</v>
      </c>
      <c r="O24" s="93">
        <v>2032</v>
      </c>
      <c r="P24" s="93">
        <v>284</v>
      </c>
      <c r="Q24" s="97">
        <f t="shared" si="4"/>
        <v>1.262652938215757</v>
      </c>
      <c r="R24" s="93">
        <v>1309</v>
      </c>
      <c r="S24" s="94"/>
      <c r="T24" s="94" t="s">
        <v>269</v>
      </c>
      <c r="U24" s="94"/>
      <c r="V24" s="94"/>
      <c r="W24" s="94" t="s">
        <v>269</v>
      </c>
      <c r="X24" s="94"/>
      <c r="Y24" s="94"/>
      <c r="Z24" s="94"/>
    </row>
    <row r="25" spans="1:26" s="92" customFormat="1" ht="11.25">
      <c r="A25" s="94" t="s">
        <v>97</v>
      </c>
      <c r="B25" s="95" t="s">
        <v>306</v>
      </c>
      <c r="C25" s="94" t="s">
        <v>307</v>
      </c>
      <c r="D25" s="93">
        <v>49803</v>
      </c>
      <c r="E25" s="93">
        <v>4371</v>
      </c>
      <c r="F25" s="97">
        <f t="shared" si="0"/>
        <v>8.776579724113006</v>
      </c>
      <c r="G25" s="93">
        <v>4371</v>
      </c>
      <c r="H25" s="93">
        <v>0</v>
      </c>
      <c r="I25" s="93">
        <v>45432</v>
      </c>
      <c r="J25" s="97">
        <f t="shared" si="1"/>
        <v>91.223420275887</v>
      </c>
      <c r="K25" s="93">
        <v>38932</v>
      </c>
      <c r="L25" s="97">
        <f t="shared" si="2"/>
        <v>78.17199767082305</v>
      </c>
      <c r="M25" s="93">
        <v>0</v>
      </c>
      <c r="N25" s="97">
        <f t="shared" si="3"/>
        <v>0</v>
      </c>
      <c r="O25" s="93">
        <v>6500</v>
      </c>
      <c r="P25" s="93">
        <v>2984</v>
      </c>
      <c r="Q25" s="97">
        <f t="shared" si="4"/>
        <v>13.051422605063953</v>
      </c>
      <c r="R25" s="93">
        <v>671</v>
      </c>
      <c r="S25" s="94" t="s">
        <v>269</v>
      </c>
      <c r="T25" s="94"/>
      <c r="U25" s="94"/>
      <c r="V25" s="94"/>
      <c r="W25" s="94"/>
      <c r="X25" s="94"/>
      <c r="Y25" s="94"/>
      <c r="Z25" s="94" t="s">
        <v>269</v>
      </c>
    </row>
    <row r="26" spans="1:26" s="92" customFormat="1" ht="11.25">
      <c r="A26" s="94" t="s">
        <v>97</v>
      </c>
      <c r="B26" s="95" t="s">
        <v>308</v>
      </c>
      <c r="C26" s="94" t="s">
        <v>309</v>
      </c>
      <c r="D26" s="93">
        <v>113586</v>
      </c>
      <c r="E26" s="93">
        <v>3939</v>
      </c>
      <c r="F26" s="97">
        <f t="shared" si="0"/>
        <v>3.4678569542021025</v>
      </c>
      <c r="G26" s="93">
        <v>3791</v>
      </c>
      <c r="H26" s="93">
        <v>148</v>
      </c>
      <c r="I26" s="93">
        <v>109647</v>
      </c>
      <c r="J26" s="97">
        <f t="shared" si="1"/>
        <v>96.53214304579791</v>
      </c>
      <c r="K26" s="93">
        <v>92645</v>
      </c>
      <c r="L26" s="97">
        <f t="shared" si="2"/>
        <v>81.56374905358055</v>
      </c>
      <c r="M26" s="93">
        <v>2899</v>
      </c>
      <c r="N26" s="97">
        <f t="shared" si="3"/>
        <v>2.552251157713098</v>
      </c>
      <c r="O26" s="93">
        <v>14103</v>
      </c>
      <c r="P26" s="93">
        <v>7020</v>
      </c>
      <c r="Q26" s="97">
        <f t="shared" si="4"/>
        <v>12.416142834504253</v>
      </c>
      <c r="R26" s="93">
        <v>934</v>
      </c>
      <c r="S26" s="94" t="s">
        <v>269</v>
      </c>
      <c r="T26" s="94"/>
      <c r="U26" s="94"/>
      <c r="V26" s="94"/>
      <c r="W26" s="94" t="s">
        <v>269</v>
      </c>
      <c r="X26" s="94"/>
      <c r="Y26" s="94"/>
      <c r="Z26" s="94"/>
    </row>
    <row r="27" spans="1:26" s="92" customFormat="1" ht="11.25">
      <c r="A27" s="94" t="s">
        <v>97</v>
      </c>
      <c r="B27" s="95" t="s">
        <v>310</v>
      </c>
      <c r="C27" s="94" t="s">
        <v>311</v>
      </c>
      <c r="D27" s="93">
        <v>48942</v>
      </c>
      <c r="E27" s="93">
        <v>13518</v>
      </c>
      <c r="F27" s="97">
        <f t="shared" si="0"/>
        <v>27.62044869437293</v>
      </c>
      <c r="G27" s="93">
        <v>13518</v>
      </c>
      <c r="H27" s="93">
        <v>0</v>
      </c>
      <c r="I27" s="93">
        <v>35424</v>
      </c>
      <c r="J27" s="97">
        <f t="shared" si="1"/>
        <v>72.37955130562706</v>
      </c>
      <c r="K27" s="93">
        <v>19376</v>
      </c>
      <c r="L27" s="97">
        <f t="shared" si="2"/>
        <v>39.58971844223775</v>
      </c>
      <c r="M27" s="93">
        <v>7610</v>
      </c>
      <c r="N27" s="97">
        <f t="shared" si="3"/>
        <v>15.549017204037433</v>
      </c>
      <c r="O27" s="93">
        <v>8438</v>
      </c>
      <c r="P27" s="93">
        <v>8438</v>
      </c>
      <c r="Q27" s="97">
        <f t="shared" si="4"/>
        <v>17.240815659351885</v>
      </c>
      <c r="R27" s="93">
        <v>943</v>
      </c>
      <c r="S27" s="94" t="s">
        <v>269</v>
      </c>
      <c r="T27" s="94"/>
      <c r="U27" s="94"/>
      <c r="V27" s="94"/>
      <c r="W27" s="94" t="s">
        <v>269</v>
      </c>
      <c r="X27" s="94"/>
      <c r="Y27" s="94"/>
      <c r="Z27" s="94"/>
    </row>
    <row r="28" spans="1:26" s="92" customFormat="1" ht="11.25">
      <c r="A28" s="94" t="s">
        <v>97</v>
      </c>
      <c r="B28" s="95" t="s">
        <v>312</v>
      </c>
      <c r="C28" s="94" t="s">
        <v>313</v>
      </c>
      <c r="D28" s="93">
        <v>45972</v>
      </c>
      <c r="E28" s="93">
        <v>4194</v>
      </c>
      <c r="F28" s="97">
        <f t="shared" si="0"/>
        <v>9.122944400939701</v>
      </c>
      <c r="G28" s="93">
        <v>4194</v>
      </c>
      <c r="H28" s="93">
        <v>0</v>
      </c>
      <c r="I28" s="93">
        <v>41778</v>
      </c>
      <c r="J28" s="97">
        <f t="shared" si="1"/>
        <v>90.8770555990603</v>
      </c>
      <c r="K28" s="93">
        <v>28703</v>
      </c>
      <c r="L28" s="97">
        <f t="shared" si="2"/>
        <v>62.435830505525104</v>
      </c>
      <c r="M28" s="93">
        <v>2463</v>
      </c>
      <c r="N28" s="97">
        <f t="shared" si="3"/>
        <v>5.357608979378752</v>
      </c>
      <c r="O28" s="93">
        <v>10612</v>
      </c>
      <c r="P28" s="93">
        <v>9081</v>
      </c>
      <c r="Q28" s="97">
        <f t="shared" si="4"/>
        <v>23.083616114156445</v>
      </c>
      <c r="R28" s="93">
        <v>518</v>
      </c>
      <c r="S28" s="94" t="s">
        <v>269</v>
      </c>
      <c r="T28" s="94"/>
      <c r="U28" s="94"/>
      <c r="V28" s="94"/>
      <c r="W28" s="94" t="s">
        <v>269</v>
      </c>
      <c r="X28" s="94"/>
      <c r="Y28" s="94"/>
      <c r="Z28" s="94"/>
    </row>
    <row r="29" spans="1:26" s="92" customFormat="1" ht="11.25">
      <c r="A29" s="94" t="s">
        <v>97</v>
      </c>
      <c r="B29" s="95" t="s">
        <v>314</v>
      </c>
      <c r="C29" s="94" t="s">
        <v>315</v>
      </c>
      <c r="D29" s="93">
        <v>28362</v>
      </c>
      <c r="E29" s="93">
        <v>1748</v>
      </c>
      <c r="F29" s="97">
        <f t="shared" si="0"/>
        <v>6.163176080671321</v>
      </c>
      <c r="G29" s="93">
        <v>1748</v>
      </c>
      <c r="H29" s="93">
        <v>0</v>
      </c>
      <c r="I29" s="93">
        <v>26614</v>
      </c>
      <c r="J29" s="97">
        <f t="shared" si="1"/>
        <v>93.83682391932868</v>
      </c>
      <c r="K29" s="93">
        <v>11875</v>
      </c>
      <c r="L29" s="97">
        <f t="shared" si="2"/>
        <v>41.86940272195191</v>
      </c>
      <c r="M29" s="93">
        <v>5008</v>
      </c>
      <c r="N29" s="97">
        <f t="shared" si="3"/>
        <v>17.65742895423454</v>
      </c>
      <c r="O29" s="93">
        <v>9731</v>
      </c>
      <c r="P29" s="93">
        <v>1962</v>
      </c>
      <c r="Q29" s="97">
        <f t="shared" si="4"/>
        <v>34.30999224314223</v>
      </c>
      <c r="R29" s="93">
        <v>32</v>
      </c>
      <c r="S29" s="94" t="s">
        <v>269</v>
      </c>
      <c r="T29" s="94"/>
      <c r="U29" s="94"/>
      <c r="V29" s="94"/>
      <c r="W29" s="94" t="s">
        <v>269</v>
      </c>
      <c r="X29" s="94"/>
      <c r="Y29" s="94"/>
      <c r="Z29" s="94"/>
    </row>
    <row r="30" spans="1:26" s="92" customFormat="1" ht="11.25">
      <c r="A30" s="94" t="s">
        <v>97</v>
      </c>
      <c r="B30" s="95" t="s">
        <v>316</v>
      </c>
      <c r="C30" s="94" t="s">
        <v>317</v>
      </c>
      <c r="D30" s="93">
        <v>72170</v>
      </c>
      <c r="E30" s="93">
        <v>6290</v>
      </c>
      <c r="F30" s="97">
        <f t="shared" si="0"/>
        <v>8.715532769848968</v>
      </c>
      <c r="G30" s="93">
        <v>6260</v>
      </c>
      <c r="H30" s="93">
        <v>30</v>
      </c>
      <c r="I30" s="93">
        <v>65880</v>
      </c>
      <c r="J30" s="97">
        <f t="shared" si="1"/>
        <v>91.28446723015104</v>
      </c>
      <c r="K30" s="93">
        <v>32574</v>
      </c>
      <c r="L30" s="97">
        <f t="shared" si="2"/>
        <v>45.13509768601912</v>
      </c>
      <c r="M30" s="93">
        <v>2588</v>
      </c>
      <c r="N30" s="97">
        <f t="shared" si="3"/>
        <v>3.585977552999861</v>
      </c>
      <c r="O30" s="93">
        <v>30718</v>
      </c>
      <c r="P30" s="93">
        <v>29615</v>
      </c>
      <c r="Q30" s="97">
        <f t="shared" si="4"/>
        <v>42.56339199113205</v>
      </c>
      <c r="R30" s="93">
        <v>742</v>
      </c>
      <c r="S30" s="94" t="s">
        <v>269</v>
      </c>
      <c r="T30" s="94"/>
      <c r="U30" s="94"/>
      <c r="V30" s="94"/>
      <c r="W30" s="94" t="s">
        <v>269</v>
      </c>
      <c r="X30" s="94"/>
      <c r="Y30" s="94"/>
      <c r="Z30" s="94"/>
    </row>
    <row r="31" spans="1:26" s="92" customFormat="1" ht="11.25">
      <c r="A31" s="94" t="s">
        <v>97</v>
      </c>
      <c r="B31" s="95" t="s">
        <v>318</v>
      </c>
      <c r="C31" s="94" t="s">
        <v>319</v>
      </c>
      <c r="D31" s="93">
        <v>53209</v>
      </c>
      <c r="E31" s="93">
        <v>0</v>
      </c>
      <c r="F31" s="97">
        <f t="shared" si="0"/>
        <v>0</v>
      </c>
      <c r="G31" s="93">
        <v>0</v>
      </c>
      <c r="H31" s="93">
        <v>0</v>
      </c>
      <c r="I31" s="93">
        <v>53209</v>
      </c>
      <c r="J31" s="97">
        <f t="shared" si="1"/>
        <v>100</v>
      </c>
      <c r="K31" s="93">
        <v>49338</v>
      </c>
      <c r="L31" s="97">
        <f t="shared" si="2"/>
        <v>92.72491495799584</v>
      </c>
      <c r="M31" s="93">
        <v>1238</v>
      </c>
      <c r="N31" s="97">
        <f t="shared" si="3"/>
        <v>2.32667405889981</v>
      </c>
      <c r="O31" s="93">
        <v>2633</v>
      </c>
      <c r="P31" s="93">
        <v>1317</v>
      </c>
      <c r="Q31" s="97">
        <f t="shared" si="4"/>
        <v>4.948410983104362</v>
      </c>
      <c r="R31" s="93">
        <v>181</v>
      </c>
      <c r="S31" s="94"/>
      <c r="T31" s="94"/>
      <c r="U31" s="94"/>
      <c r="V31" s="94" t="s">
        <v>269</v>
      </c>
      <c r="W31" s="94"/>
      <c r="X31" s="94"/>
      <c r="Y31" s="94"/>
      <c r="Z31" s="94" t="s">
        <v>269</v>
      </c>
    </row>
    <row r="32" spans="1:26" s="92" customFormat="1" ht="11.25">
      <c r="A32" s="94" t="s">
        <v>97</v>
      </c>
      <c r="B32" s="95" t="s">
        <v>320</v>
      </c>
      <c r="C32" s="94" t="s">
        <v>321</v>
      </c>
      <c r="D32" s="93">
        <v>35133</v>
      </c>
      <c r="E32" s="93">
        <v>2437</v>
      </c>
      <c r="F32" s="97">
        <f t="shared" si="0"/>
        <v>6.936498448751887</v>
      </c>
      <c r="G32" s="93">
        <v>2437</v>
      </c>
      <c r="H32" s="93">
        <v>0</v>
      </c>
      <c r="I32" s="93">
        <v>32696</v>
      </c>
      <c r="J32" s="97">
        <f t="shared" si="1"/>
        <v>93.06350155124812</v>
      </c>
      <c r="K32" s="93">
        <v>13483</v>
      </c>
      <c r="L32" s="97">
        <f t="shared" si="2"/>
        <v>38.37702444994734</v>
      </c>
      <c r="M32" s="93">
        <v>9231</v>
      </c>
      <c r="N32" s="97">
        <f t="shared" si="3"/>
        <v>26.274442831525917</v>
      </c>
      <c r="O32" s="93">
        <v>9982</v>
      </c>
      <c r="P32" s="93">
        <v>1685</v>
      </c>
      <c r="Q32" s="97">
        <f t="shared" si="4"/>
        <v>28.412034269774857</v>
      </c>
      <c r="R32" s="93">
        <v>324</v>
      </c>
      <c r="S32" s="94" t="s">
        <v>269</v>
      </c>
      <c r="T32" s="94"/>
      <c r="U32" s="94"/>
      <c r="V32" s="94"/>
      <c r="W32" s="94" t="s">
        <v>269</v>
      </c>
      <c r="X32" s="94"/>
      <c r="Y32" s="94"/>
      <c r="Z32" s="94"/>
    </row>
    <row r="33" spans="1:26" s="92" customFormat="1" ht="11.25">
      <c r="A33" s="94" t="s">
        <v>97</v>
      </c>
      <c r="B33" s="95" t="s">
        <v>322</v>
      </c>
      <c r="C33" s="94" t="s">
        <v>323</v>
      </c>
      <c r="D33" s="93">
        <v>50162</v>
      </c>
      <c r="E33" s="93">
        <v>10782</v>
      </c>
      <c r="F33" s="97">
        <f t="shared" si="0"/>
        <v>21.494358279175472</v>
      </c>
      <c r="G33" s="93">
        <v>10782</v>
      </c>
      <c r="H33" s="93">
        <v>0</v>
      </c>
      <c r="I33" s="93">
        <v>39380</v>
      </c>
      <c r="J33" s="97">
        <f t="shared" si="1"/>
        <v>78.50564172082453</v>
      </c>
      <c r="K33" s="93">
        <v>15544</v>
      </c>
      <c r="L33" s="97">
        <f t="shared" si="2"/>
        <v>30.987600175431602</v>
      </c>
      <c r="M33" s="93">
        <v>1735</v>
      </c>
      <c r="N33" s="97">
        <f t="shared" si="3"/>
        <v>3.4587935090307402</v>
      </c>
      <c r="O33" s="93">
        <v>22101</v>
      </c>
      <c r="P33" s="93">
        <v>10868</v>
      </c>
      <c r="Q33" s="97">
        <f t="shared" si="4"/>
        <v>44.059248036362185</v>
      </c>
      <c r="R33" s="93">
        <v>221</v>
      </c>
      <c r="S33" s="94" t="s">
        <v>269</v>
      </c>
      <c r="T33" s="94"/>
      <c r="U33" s="94"/>
      <c r="V33" s="94"/>
      <c r="W33" s="94" t="s">
        <v>269</v>
      </c>
      <c r="X33" s="94"/>
      <c r="Y33" s="94"/>
      <c r="Z33" s="94"/>
    </row>
    <row r="34" spans="1:26" s="92" customFormat="1" ht="11.25">
      <c r="A34" s="94" t="s">
        <v>97</v>
      </c>
      <c r="B34" s="95" t="s">
        <v>324</v>
      </c>
      <c r="C34" s="94" t="s">
        <v>325</v>
      </c>
      <c r="D34" s="93">
        <v>44594</v>
      </c>
      <c r="E34" s="93">
        <v>6486</v>
      </c>
      <c r="F34" s="97">
        <f t="shared" si="0"/>
        <v>14.544557563797818</v>
      </c>
      <c r="G34" s="93">
        <v>6486</v>
      </c>
      <c r="H34" s="93">
        <v>0</v>
      </c>
      <c r="I34" s="93">
        <v>38108</v>
      </c>
      <c r="J34" s="97">
        <f t="shared" si="1"/>
        <v>85.45544243620218</v>
      </c>
      <c r="K34" s="93">
        <v>20017</v>
      </c>
      <c r="L34" s="97">
        <f t="shared" si="2"/>
        <v>44.887204556666816</v>
      </c>
      <c r="M34" s="93">
        <v>8538</v>
      </c>
      <c r="N34" s="97">
        <f t="shared" si="3"/>
        <v>19.146073462797688</v>
      </c>
      <c r="O34" s="93">
        <v>9553</v>
      </c>
      <c r="P34" s="93">
        <v>1398</v>
      </c>
      <c r="Q34" s="97">
        <f t="shared" si="4"/>
        <v>21.422164416737676</v>
      </c>
      <c r="R34" s="93">
        <v>243</v>
      </c>
      <c r="S34" s="94" t="s">
        <v>269</v>
      </c>
      <c r="T34" s="94"/>
      <c r="U34" s="94"/>
      <c r="V34" s="94"/>
      <c r="W34" s="94" t="s">
        <v>269</v>
      </c>
      <c r="X34" s="94"/>
      <c r="Y34" s="94"/>
      <c r="Z34" s="94"/>
    </row>
    <row r="35" spans="1:26" s="92" customFormat="1" ht="11.25">
      <c r="A35" s="94" t="s">
        <v>97</v>
      </c>
      <c r="B35" s="95" t="s">
        <v>326</v>
      </c>
      <c r="C35" s="94" t="s">
        <v>327</v>
      </c>
      <c r="D35" s="93">
        <v>40197</v>
      </c>
      <c r="E35" s="93">
        <v>5005</v>
      </c>
      <c r="F35" s="97">
        <f t="shared" si="0"/>
        <v>12.45117794860313</v>
      </c>
      <c r="G35" s="93">
        <v>5005</v>
      </c>
      <c r="H35" s="93">
        <v>0</v>
      </c>
      <c r="I35" s="93">
        <v>35192</v>
      </c>
      <c r="J35" s="97">
        <f t="shared" si="1"/>
        <v>87.54882205139687</v>
      </c>
      <c r="K35" s="93">
        <v>28646</v>
      </c>
      <c r="L35" s="97">
        <f t="shared" si="2"/>
        <v>71.2640246784586</v>
      </c>
      <c r="M35" s="93">
        <v>1224</v>
      </c>
      <c r="N35" s="97">
        <f t="shared" si="3"/>
        <v>3.045003358459587</v>
      </c>
      <c r="O35" s="93">
        <v>5322</v>
      </c>
      <c r="P35" s="93">
        <v>398</v>
      </c>
      <c r="Q35" s="97">
        <f t="shared" si="4"/>
        <v>13.239794014478692</v>
      </c>
      <c r="R35" s="93">
        <v>384</v>
      </c>
      <c r="S35" s="94" t="s">
        <v>269</v>
      </c>
      <c r="T35" s="94"/>
      <c r="U35" s="94"/>
      <c r="V35" s="94"/>
      <c r="W35" s="94" t="s">
        <v>269</v>
      </c>
      <c r="X35" s="94"/>
      <c r="Y35" s="94"/>
      <c r="Z35" s="94"/>
    </row>
    <row r="36" spans="1:26" s="92" customFormat="1" ht="11.25">
      <c r="A36" s="94" t="s">
        <v>97</v>
      </c>
      <c r="B36" s="95" t="s">
        <v>328</v>
      </c>
      <c r="C36" s="94" t="s">
        <v>329</v>
      </c>
      <c r="D36" s="93">
        <v>82070</v>
      </c>
      <c r="E36" s="93">
        <v>6467</v>
      </c>
      <c r="F36" s="97">
        <f t="shared" si="0"/>
        <v>7.879858657243815</v>
      </c>
      <c r="G36" s="93">
        <v>6467</v>
      </c>
      <c r="H36" s="93">
        <v>0</v>
      </c>
      <c r="I36" s="93">
        <v>75603</v>
      </c>
      <c r="J36" s="97">
        <f t="shared" si="1"/>
        <v>92.12014134275618</v>
      </c>
      <c r="K36" s="93">
        <v>63851</v>
      </c>
      <c r="L36" s="97">
        <f t="shared" si="2"/>
        <v>77.80065797489948</v>
      </c>
      <c r="M36" s="93">
        <v>116</v>
      </c>
      <c r="N36" s="97">
        <f t="shared" si="3"/>
        <v>0.1413427561837456</v>
      </c>
      <c r="O36" s="93">
        <v>11636</v>
      </c>
      <c r="P36" s="93">
        <v>9617</v>
      </c>
      <c r="Q36" s="97">
        <f t="shared" si="4"/>
        <v>14.178140611672962</v>
      </c>
      <c r="R36" s="93">
        <v>379</v>
      </c>
      <c r="S36" s="94" t="s">
        <v>269</v>
      </c>
      <c r="T36" s="94"/>
      <c r="U36" s="94"/>
      <c r="V36" s="94"/>
      <c r="W36" s="94"/>
      <c r="X36" s="94"/>
      <c r="Y36" s="94"/>
      <c r="Z36" s="94" t="s">
        <v>269</v>
      </c>
    </row>
    <row r="37" spans="1:26" s="92" customFormat="1" ht="11.25">
      <c r="A37" s="94" t="s">
        <v>97</v>
      </c>
      <c r="B37" s="95" t="s">
        <v>330</v>
      </c>
      <c r="C37" s="94" t="s">
        <v>331</v>
      </c>
      <c r="D37" s="93">
        <v>32033</v>
      </c>
      <c r="E37" s="93">
        <v>544</v>
      </c>
      <c r="F37" s="97">
        <f t="shared" si="0"/>
        <v>1.6982486810476694</v>
      </c>
      <c r="G37" s="93">
        <v>544</v>
      </c>
      <c r="H37" s="93">
        <v>0</v>
      </c>
      <c r="I37" s="93">
        <v>31489</v>
      </c>
      <c r="J37" s="97">
        <f t="shared" si="1"/>
        <v>98.30175131895234</v>
      </c>
      <c r="K37" s="93">
        <v>30886</v>
      </c>
      <c r="L37" s="97">
        <f t="shared" si="2"/>
        <v>96.41931757874693</v>
      </c>
      <c r="M37" s="93">
        <v>0</v>
      </c>
      <c r="N37" s="97">
        <f t="shared" si="3"/>
        <v>0</v>
      </c>
      <c r="O37" s="93">
        <v>603</v>
      </c>
      <c r="P37" s="93">
        <v>563</v>
      </c>
      <c r="Q37" s="97">
        <f t="shared" si="4"/>
        <v>1.8824337402054132</v>
      </c>
      <c r="R37" s="93">
        <v>157</v>
      </c>
      <c r="S37" s="94"/>
      <c r="T37" s="94" t="s">
        <v>269</v>
      </c>
      <c r="U37" s="94"/>
      <c r="V37" s="94"/>
      <c r="W37" s="94" t="s">
        <v>269</v>
      </c>
      <c r="X37" s="94"/>
      <c r="Y37" s="94"/>
      <c r="Z37" s="94"/>
    </row>
    <row r="38" spans="1:26" s="92" customFormat="1" ht="11.25">
      <c r="A38" s="94" t="s">
        <v>97</v>
      </c>
      <c r="B38" s="95" t="s">
        <v>332</v>
      </c>
      <c r="C38" s="94" t="s">
        <v>333</v>
      </c>
      <c r="D38" s="93">
        <v>23857</v>
      </c>
      <c r="E38" s="93">
        <v>1869</v>
      </c>
      <c r="F38" s="97">
        <f t="shared" si="0"/>
        <v>7.8341786477763335</v>
      </c>
      <c r="G38" s="93">
        <v>1869</v>
      </c>
      <c r="H38" s="93">
        <v>0</v>
      </c>
      <c r="I38" s="93">
        <v>21988</v>
      </c>
      <c r="J38" s="97">
        <f t="shared" si="1"/>
        <v>92.16582135222366</v>
      </c>
      <c r="K38" s="93">
        <v>9757</v>
      </c>
      <c r="L38" s="97">
        <f t="shared" si="2"/>
        <v>40.89784968772268</v>
      </c>
      <c r="M38" s="93">
        <v>2190</v>
      </c>
      <c r="N38" s="97">
        <f t="shared" si="3"/>
        <v>9.17969568680052</v>
      </c>
      <c r="O38" s="93">
        <v>10041</v>
      </c>
      <c r="P38" s="93">
        <v>9969</v>
      </c>
      <c r="Q38" s="97">
        <f t="shared" si="4"/>
        <v>42.08827597770047</v>
      </c>
      <c r="R38" s="93">
        <v>0</v>
      </c>
      <c r="S38" s="94" t="s">
        <v>269</v>
      </c>
      <c r="T38" s="94"/>
      <c r="U38" s="94"/>
      <c r="V38" s="94"/>
      <c r="W38" s="94" t="s">
        <v>269</v>
      </c>
      <c r="X38" s="94"/>
      <c r="Y38" s="94"/>
      <c r="Z38" s="94"/>
    </row>
    <row r="39" spans="1:26" s="92" customFormat="1" ht="11.25">
      <c r="A39" s="94" t="s">
        <v>97</v>
      </c>
      <c r="B39" s="95" t="s">
        <v>334</v>
      </c>
      <c r="C39" s="94" t="s">
        <v>335</v>
      </c>
      <c r="D39" s="93">
        <v>32488</v>
      </c>
      <c r="E39" s="93">
        <v>6263</v>
      </c>
      <c r="F39" s="97">
        <f t="shared" si="0"/>
        <v>19.277887219896577</v>
      </c>
      <c r="G39" s="93">
        <v>6263</v>
      </c>
      <c r="H39" s="93">
        <v>0</v>
      </c>
      <c r="I39" s="93">
        <v>26225</v>
      </c>
      <c r="J39" s="97">
        <f t="shared" si="1"/>
        <v>80.72211278010343</v>
      </c>
      <c r="K39" s="93">
        <v>21515</v>
      </c>
      <c r="L39" s="97">
        <f t="shared" si="2"/>
        <v>66.22445210539276</v>
      </c>
      <c r="M39" s="93">
        <v>0</v>
      </c>
      <c r="N39" s="97">
        <f t="shared" si="3"/>
        <v>0</v>
      </c>
      <c r="O39" s="93">
        <v>4710</v>
      </c>
      <c r="P39" s="93">
        <v>522</v>
      </c>
      <c r="Q39" s="97">
        <f t="shared" si="4"/>
        <v>14.497660674710664</v>
      </c>
      <c r="R39" s="93">
        <v>227</v>
      </c>
      <c r="S39" s="94" t="s">
        <v>269</v>
      </c>
      <c r="T39" s="94"/>
      <c r="U39" s="94"/>
      <c r="V39" s="94"/>
      <c r="W39" s="94"/>
      <c r="X39" s="94" t="s">
        <v>269</v>
      </c>
      <c r="Y39" s="94"/>
      <c r="Z39" s="94"/>
    </row>
    <row r="40" spans="1:26" s="92" customFormat="1" ht="11.25">
      <c r="A40" s="94" t="s">
        <v>97</v>
      </c>
      <c r="B40" s="95" t="s">
        <v>336</v>
      </c>
      <c r="C40" s="94" t="s">
        <v>337</v>
      </c>
      <c r="D40" s="93">
        <v>34303</v>
      </c>
      <c r="E40" s="93">
        <v>908</v>
      </c>
      <c r="F40" s="97">
        <f t="shared" si="0"/>
        <v>2.646998804769262</v>
      </c>
      <c r="G40" s="93">
        <v>908</v>
      </c>
      <c r="H40" s="93">
        <v>0</v>
      </c>
      <c r="I40" s="93">
        <v>33395</v>
      </c>
      <c r="J40" s="97">
        <f t="shared" si="1"/>
        <v>97.35300119523073</v>
      </c>
      <c r="K40" s="93">
        <v>28848</v>
      </c>
      <c r="L40" s="97">
        <f t="shared" si="2"/>
        <v>84.09760079293356</v>
      </c>
      <c r="M40" s="93">
        <v>0</v>
      </c>
      <c r="N40" s="97">
        <f t="shared" si="3"/>
        <v>0</v>
      </c>
      <c r="O40" s="93">
        <v>4547</v>
      </c>
      <c r="P40" s="93">
        <v>1800</v>
      </c>
      <c r="Q40" s="97">
        <f t="shared" si="4"/>
        <v>13.255400402297173</v>
      </c>
      <c r="R40" s="93">
        <v>406</v>
      </c>
      <c r="S40" s="94"/>
      <c r="T40" s="94" t="s">
        <v>269</v>
      </c>
      <c r="U40" s="94"/>
      <c r="V40" s="94"/>
      <c r="W40" s="94"/>
      <c r="X40" s="94"/>
      <c r="Y40" s="94"/>
      <c r="Z40" s="94" t="s">
        <v>269</v>
      </c>
    </row>
    <row r="41" spans="1:26" s="92" customFormat="1" ht="11.25">
      <c r="A41" s="94" t="s">
        <v>97</v>
      </c>
      <c r="B41" s="95" t="s">
        <v>338</v>
      </c>
      <c r="C41" s="94" t="s">
        <v>339</v>
      </c>
      <c r="D41" s="93">
        <v>14334</v>
      </c>
      <c r="E41" s="93">
        <v>4226</v>
      </c>
      <c r="F41" s="97">
        <f t="shared" si="0"/>
        <v>29.48234965815543</v>
      </c>
      <c r="G41" s="93">
        <v>4216</v>
      </c>
      <c r="H41" s="93">
        <v>10</v>
      </c>
      <c r="I41" s="93">
        <v>10108</v>
      </c>
      <c r="J41" s="97">
        <f t="shared" si="1"/>
        <v>70.51765034184456</v>
      </c>
      <c r="K41" s="93">
        <v>0</v>
      </c>
      <c r="L41" s="97">
        <f t="shared" si="2"/>
        <v>0</v>
      </c>
      <c r="M41" s="93">
        <v>3367</v>
      </c>
      <c r="N41" s="97">
        <f t="shared" si="3"/>
        <v>23.4896051346449</v>
      </c>
      <c r="O41" s="93">
        <v>6741</v>
      </c>
      <c r="P41" s="93">
        <v>5288</v>
      </c>
      <c r="Q41" s="97">
        <f t="shared" si="4"/>
        <v>47.02804520719967</v>
      </c>
      <c r="R41" s="93">
        <v>96</v>
      </c>
      <c r="S41" s="94" t="s">
        <v>269</v>
      </c>
      <c r="T41" s="94"/>
      <c r="U41" s="94"/>
      <c r="V41" s="94"/>
      <c r="W41" s="94" t="s">
        <v>269</v>
      </c>
      <c r="X41" s="94"/>
      <c r="Y41" s="94"/>
      <c r="Z41" s="94"/>
    </row>
    <row r="42" spans="1:26" s="92" customFormat="1" ht="11.25">
      <c r="A42" s="94" t="s">
        <v>97</v>
      </c>
      <c r="B42" s="95" t="s">
        <v>340</v>
      </c>
      <c r="C42" s="94" t="s">
        <v>341</v>
      </c>
      <c r="D42" s="93">
        <v>19985</v>
      </c>
      <c r="E42" s="93">
        <v>7997</v>
      </c>
      <c r="F42" s="97">
        <f t="shared" si="0"/>
        <v>40.015011258443835</v>
      </c>
      <c r="G42" s="93">
        <v>7967</v>
      </c>
      <c r="H42" s="93">
        <v>30</v>
      </c>
      <c r="I42" s="93">
        <v>11988</v>
      </c>
      <c r="J42" s="97">
        <f t="shared" si="1"/>
        <v>59.984988741556165</v>
      </c>
      <c r="K42" s="93">
        <v>4160</v>
      </c>
      <c r="L42" s="97">
        <f t="shared" si="2"/>
        <v>20.815611708781585</v>
      </c>
      <c r="M42" s="93">
        <v>296</v>
      </c>
      <c r="N42" s="97">
        <f t="shared" si="3"/>
        <v>1.4811108331248437</v>
      </c>
      <c r="O42" s="93">
        <v>7532</v>
      </c>
      <c r="P42" s="93">
        <v>6250</v>
      </c>
      <c r="Q42" s="97">
        <f t="shared" si="4"/>
        <v>37.68826619964974</v>
      </c>
      <c r="R42" s="93">
        <v>469</v>
      </c>
      <c r="S42" s="94" t="s">
        <v>269</v>
      </c>
      <c r="T42" s="94"/>
      <c r="U42" s="94"/>
      <c r="V42" s="94"/>
      <c r="W42" s="94" t="s">
        <v>269</v>
      </c>
      <c r="X42" s="94"/>
      <c r="Y42" s="94"/>
      <c r="Z42" s="94"/>
    </row>
    <row r="43" spans="1:26" s="92" customFormat="1" ht="11.25">
      <c r="A43" s="94" t="s">
        <v>97</v>
      </c>
      <c r="B43" s="95" t="s">
        <v>342</v>
      </c>
      <c r="C43" s="94" t="s">
        <v>343</v>
      </c>
      <c r="D43" s="93">
        <v>13318</v>
      </c>
      <c r="E43" s="93">
        <v>545</v>
      </c>
      <c r="F43" s="97">
        <f t="shared" si="0"/>
        <v>4.092206036942484</v>
      </c>
      <c r="G43" s="93">
        <v>545</v>
      </c>
      <c r="H43" s="93">
        <v>0</v>
      </c>
      <c r="I43" s="93">
        <v>12773</v>
      </c>
      <c r="J43" s="97">
        <f t="shared" si="1"/>
        <v>95.90779396305751</v>
      </c>
      <c r="K43" s="93">
        <v>6760</v>
      </c>
      <c r="L43" s="97">
        <f t="shared" si="2"/>
        <v>50.75837212794714</v>
      </c>
      <c r="M43" s="93">
        <v>1527</v>
      </c>
      <c r="N43" s="97">
        <f t="shared" si="3"/>
        <v>11.465685538369124</v>
      </c>
      <c r="O43" s="93">
        <v>4486</v>
      </c>
      <c r="P43" s="93">
        <v>1365</v>
      </c>
      <c r="Q43" s="97">
        <f t="shared" si="4"/>
        <v>33.68373629674125</v>
      </c>
      <c r="R43" s="93">
        <v>29</v>
      </c>
      <c r="S43" s="94" t="s">
        <v>269</v>
      </c>
      <c r="T43" s="94"/>
      <c r="U43" s="94"/>
      <c r="V43" s="94"/>
      <c r="W43" s="94" t="s">
        <v>269</v>
      </c>
      <c r="X43" s="94"/>
      <c r="Y43" s="94"/>
      <c r="Z43" s="94"/>
    </row>
    <row r="44" spans="1:26" s="92" customFormat="1" ht="11.25">
      <c r="A44" s="94" t="s">
        <v>97</v>
      </c>
      <c r="B44" s="95" t="s">
        <v>344</v>
      </c>
      <c r="C44" s="94" t="s">
        <v>270</v>
      </c>
      <c r="D44" s="93">
        <v>33793</v>
      </c>
      <c r="E44" s="93">
        <v>1775</v>
      </c>
      <c r="F44" s="97">
        <f t="shared" si="0"/>
        <v>5.252567099695203</v>
      </c>
      <c r="G44" s="93">
        <v>1775</v>
      </c>
      <c r="H44" s="93">
        <v>0</v>
      </c>
      <c r="I44" s="93">
        <v>32018</v>
      </c>
      <c r="J44" s="97">
        <f t="shared" si="1"/>
        <v>94.7474329003048</v>
      </c>
      <c r="K44" s="93">
        <v>30725</v>
      </c>
      <c r="L44" s="97">
        <f t="shared" si="2"/>
        <v>90.9211966975409</v>
      </c>
      <c r="M44" s="93">
        <v>0</v>
      </c>
      <c r="N44" s="97">
        <f t="shared" si="3"/>
        <v>0</v>
      </c>
      <c r="O44" s="93">
        <v>1293</v>
      </c>
      <c r="P44" s="93">
        <v>0</v>
      </c>
      <c r="Q44" s="97">
        <f t="shared" si="4"/>
        <v>3.826236202763886</v>
      </c>
      <c r="R44" s="93">
        <v>172</v>
      </c>
      <c r="S44" s="94" t="s">
        <v>269</v>
      </c>
      <c r="T44" s="94"/>
      <c r="U44" s="94"/>
      <c r="V44" s="94"/>
      <c r="W44" s="94"/>
      <c r="X44" s="94"/>
      <c r="Y44" s="94"/>
      <c r="Z44" s="94" t="s">
        <v>269</v>
      </c>
    </row>
    <row r="45" spans="1:26" s="92" customFormat="1" ht="11.25">
      <c r="A45" s="94" t="s">
        <v>97</v>
      </c>
      <c r="B45" s="95" t="s">
        <v>345</v>
      </c>
      <c r="C45" s="94" t="s">
        <v>346</v>
      </c>
      <c r="D45" s="93">
        <v>17823</v>
      </c>
      <c r="E45" s="93">
        <v>2978</v>
      </c>
      <c r="F45" s="97">
        <f t="shared" si="0"/>
        <v>16.70874712450205</v>
      </c>
      <c r="G45" s="93">
        <v>2918</v>
      </c>
      <c r="H45" s="93">
        <v>60</v>
      </c>
      <c r="I45" s="93">
        <v>14845</v>
      </c>
      <c r="J45" s="97">
        <f t="shared" si="1"/>
        <v>83.29125287549796</v>
      </c>
      <c r="K45" s="93">
        <v>10377</v>
      </c>
      <c r="L45" s="97">
        <f t="shared" si="2"/>
        <v>58.222521461033494</v>
      </c>
      <c r="M45" s="93">
        <v>638</v>
      </c>
      <c r="N45" s="97">
        <f t="shared" si="3"/>
        <v>3.5796442798630985</v>
      </c>
      <c r="O45" s="93">
        <v>3830</v>
      </c>
      <c r="P45" s="93">
        <v>3830</v>
      </c>
      <c r="Q45" s="97">
        <f t="shared" si="4"/>
        <v>21.48908713460136</v>
      </c>
      <c r="R45" s="93">
        <v>126</v>
      </c>
      <c r="S45" s="94" t="s">
        <v>269</v>
      </c>
      <c r="T45" s="94"/>
      <c r="U45" s="94"/>
      <c r="V45" s="94"/>
      <c r="W45" s="94" t="s">
        <v>269</v>
      </c>
      <c r="X45" s="94"/>
      <c r="Y45" s="94"/>
      <c r="Z45" s="94"/>
    </row>
    <row r="46" spans="1:26" s="92" customFormat="1" ht="11.25">
      <c r="A46" s="94" t="s">
        <v>97</v>
      </c>
      <c r="B46" s="95" t="s">
        <v>347</v>
      </c>
      <c r="C46" s="94" t="s">
        <v>348</v>
      </c>
      <c r="D46" s="93">
        <v>21167</v>
      </c>
      <c r="E46" s="93">
        <v>1958</v>
      </c>
      <c r="F46" s="97">
        <f t="shared" si="0"/>
        <v>9.250248027590116</v>
      </c>
      <c r="G46" s="93">
        <v>1958</v>
      </c>
      <c r="H46" s="93">
        <v>0</v>
      </c>
      <c r="I46" s="93">
        <v>19209</v>
      </c>
      <c r="J46" s="97">
        <f t="shared" si="1"/>
        <v>90.74975197240988</v>
      </c>
      <c r="K46" s="93">
        <v>9465</v>
      </c>
      <c r="L46" s="97">
        <f t="shared" si="2"/>
        <v>44.71583124675202</v>
      </c>
      <c r="M46" s="93">
        <v>412</v>
      </c>
      <c r="N46" s="97">
        <f t="shared" si="3"/>
        <v>1.9464260405347946</v>
      </c>
      <c r="O46" s="93">
        <v>9332</v>
      </c>
      <c r="P46" s="93">
        <v>9290</v>
      </c>
      <c r="Q46" s="97">
        <f t="shared" si="4"/>
        <v>44.08749468512307</v>
      </c>
      <c r="R46" s="93">
        <v>121</v>
      </c>
      <c r="S46" s="94" t="s">
        <v>269</v>
      </c>
      <c r="T46" s="94"/>
      <c r="U46" s="94"/>
      <c r="V46" s="94"/>
      <c r="W46" s="94" t="s">
        <v>269</v>
      </c>
      <c r="X46" s="94"/>
      <c r="Y46" s="94"/>
      <c r="Z46" s="94"/>
    </row>
    <row r="47" spans="1:26" s="92" customFormat="1" ht="11.25">
      <c r="A47" s="94" t="s">
        <v>97</v>
      </c>
      <c r="B47" s="95" t="s">
        <v>349</v>
      </c>
      <c r="C47" s="94" t="s">
        <v>350</v>
      </c>
      <c r="D47" s="93">
        <v>22074</v>
      </c>
      <c r="E47" s="93">
        <v>5663</v>
      </c>
      <c r="F47" s="97">
        <f t="shared" si="0"/>
        <v>25.654616290658694</v>
      </c>
      <c r="G47" s="93">
        <v>5514</v>
      </c>
      <c r="H47" s="93">
        <v>149</v>
      </c>
      <c r="I47" s="93">
        <v>16411</v>
      </c>
      <c r="J47" s="97">
        <f t="shared" si="1"/>
        <v>74.3453837093413</v>
      </c>
      <c r="K47" s="93">
        <v>9833</v>
      </c>
      <c r="L47" s="97">
        <f t="shared" si="2"/>
        <v>44.54561928060161</v>
      </c>
      <c r="M47" s="93">
        <v>1410</v>
      </c>
      <c r="N47" s="97">
        <f t="shared" si="3"/>
        <v>6.387605327534657</v>
      </c>
      <c r="O47" s="93">
        <v>5168</v>
      </c>
      <c r="P47" s="93">
        <v>1661</v>
      </c>
      <c r="Q47" s="97">
        <f t="shared" si="4"/>
        <v>23.412159101205038</v>
      </c>
      <c r="R47" s="93">
        <v>109</v>
      </c>
      <c r="S47" s="94" t="s">
        <v>269</v>
      </c>
      <c r="T47" s="94"/>
      <c r="U47" s="94"/>
      <c r="V47" s="94"/>
      <c r="W47" s="94" t="s">
        <v>269</v>
      </c>
      <c r="X47" s="94"/>
      <c r="Y47" s="94"/>
      <c r="Z47" s="94"/>
    </row>
    <row r="48" spans="1:26" s="92" customFormat="1" ht="11.25">
      <c r="A48" s="94" t="s">
        <v>97</v>
      </c>
      <c r="B48" s="95" t="s">
        <v>351</v>
      </c>
      <c r="C48" s="94" t="s">
        <v>352</v>
      </c>
      <c r="D48" s="93">
        <v>17673</v>
      </c>
      <c r="E48" s="93">
        <v>501</v>
      </c>
      <c r="F48" s="97">
        <f t="shared" si="0"/>
        <v>2.8348327957901884</v>
      </c>
      <c r="G48" s="93">
        <v>501</v>
      </c>
      <c r="H48" s="93">
        <v>0</v>
      </c>
      <c r="I48" s="93">
        <v>17172</v>
      </c>
      <c r="J48" s="97">
        <f t="shared" si="1"/>
        <v>97.16516720420981</v>
      </c>
      <c r="K48" s="93">
        <v>5165</v>
      </c>
      <c r="L48" s="97">
        <f t="shared" si="2"/>
        <v>29.22537203643977</v>
      </c>
      <c r="M48" s="93">
        <v>1028</v>
      </c>
      <c r="N48" s="97">
        <f t="shared" si="3"/>
        <v>5.81678266281899</v>
      </c>
      <c r="O48" s="93">
        <v>10979</v>
      </c>
      <c r="P48" s="93">
        <v>929</v>
      </c>
      <c r="Q48" s="97">
        <f t="shared" si="4"/>
        <v>62.123012504951056</v>
      </c>
      <c r="R48" s="93">
        <v>94</v>
      </c>
      <c r="S48" s="94" t="s">
        <v>269</v>
      </c>
      <c r="T48" s="94"/>
      <c r="U48" s="94"/>
      <c r="V48" s="94"/>
      <c r="W48" s="94" t="s">
        <v>269</v>
      </c>
      <c r="X48" s="94"/>
      <c r="Y48" s="94"/>
      <c r="Z48" s="94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8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97</v>
      </c>
      <c r="B7" s="177" t="s">
        <v>271</v>
      </c>
      <c r="C7" s="173" t="s">
        <v>268</v>
      </c>
      <c r="D7" s="99">
        <f>SUM(D8:D300)</f>
        <v>472317</v>
      </c>
      <c r="E7" s="99">
        <f>SUM(E8:E300)</f>
        <v>73162</v>
      </c>
      <c r="F7" s="99">
        <f>SUM(F8:F300)</f>
        <v>58287</v>
      </c>
      <c r="G7" s="99">
        <f>SUM(G8:G300)</f>
        <v>14875</v>
      </c>
      <c r="H7" s="99">
        <f>SUM(H8:H300)</f>
        <v>143804</v>
      </c>
      <c r="I7" s="99">
        <f>SUM(I8:I300)</f>
        <v>105098</v>
      </c>
      <c r="J7" s="99">
        <f>SUM(J8:J300)</f>
        <v>38706</v>
      </c>
      <c r="K7" s="99">
        <f>SUM(K8:K300)</f>
        <v>255351</v>
      </c>
      <c r="L7" s="99">
        <f>SUM(L8:L300)</f>
        <v>32972</v>
      </c>
      <c r="M7" s="99">
        <f>SUM(M8:M300)</f>
        <v>222379</v>
      </c>
      <c r="N7" s="99">
        <f>SUM(N8:N300)</f>
        <v>474669</v>
      </c>
      <c r="O7" s="99">
        <f>SUM(O8:O300)</f>
        <v>196881</v>
      </c>
      <c r="P7" s="99">
        <f>SUM(P8:P300)</f>
        <v>132158</v>
      </c>
      <c r="Q7" s="99">
        <f>SUM(Q8:Q300)</f>
        <v>0</v>
      </c>
      <c r="R7" s="99">
        <f>SUM(R8:R300)</f>
        <v>0</v>
      </c>
      <c r="S7" s="99">
        <f>SUM(S8:S300)</f>
        <v>64707</v>
      </c>
      <c r="T7" s="99">
        <f>SUM(T8:T300)</f>
        <v>16</v>
      </c>
      <c r="U7" s="99">
        <f>SUM(U8:U300)</f>
        <v>0</v>
      </c>
      <c r="V7" s="99">
        <f>SUM(V8:V300)</f>
        <v>275878</v>
      </c>
      <c r="W7" s="99">
        <f>SUM(W8:W300)</f>
        <v>206192</v>
      </c>
      <c r="X7" s="99">
        <f>SUM(X8:X300)</f>
        <v>0</v>
      </c>
      <c r="Y7" s="99">
        <f>SUM(Y8:Y300)</f>
        <v>0</v>
      </c>
      <c r="Z7" s="99">
        <f>SUM(Z8:Z300)</f>
        <v>69686</v>
      </c>
      <c r="AA7" s="99">
        <f>SUM(AA8:AA300)</f>
        <v>0</v>
      </c>
      <c r="AB7" s="99">
        <f>SUM(AB8:AB300)</f>
        <v>0</v>
      </c>
      <c r="AC7" s="99">
        <f>SUM(AC8:AC300)</f>
        <v>1910</v>
      </c>
      <c r="AD7" s="99">
        <f>SUM(AD8:AD300)</f>
        <v>1910</v>
      </c>
      <c r="AE7" s="99">
        <f>SUM(AE8:AE300)</f>
        <v>0</v>
      </c>
      <c r="AF7" s="99">
        <f>SUM(AF8:AF300)</f>
        <v>8323</v>
      </c>
      <c r="AG7" s="99">
        <f>SUM(AG8:AG300)</f>
        <v>8323</v>
      </c>
      <c r="AH7" s="99">
        <f>SUM(AH8:AH300)</f>
        <v>0</v>
      </c>
      <c r="AI7" s="99">
        <f>SUM(AI8:AI300)</f>
        <v>0</v>
      </c>
      <c r="AJ7" s="99">
        <f>SUM(AJ8:AJ300)</f>
        <v>10851</v>
      </c>
      <c r="AK7" s="99">
        <f>SUM(AK8:AK300)</f>
        <v>2980</v>
      </c>
      <c r="AL7" s="99">
        <f>SUM(AL8:AL300)</f>
        <v>68</v>
      </c>
      <c r="AM7" s="99">
        <f>SUM(AM8:AM300)</f>
        <v>3499</v>
      </c>
      <c r="AN7" s="99">
        <f>SUM(AN8:AN300)</f>
        <v>2197</v>
      </c>
      <c r="AO7" s="99">
        <f>SUM(AO8:AO300)</f>
        <v>0</v>
      </c>
      <c r="AP7" s="99">
        <f>SUM(AP8:AP300)</f>
        <v>94</v>
      </c>
      <c r="AQ7" s="99">
        <f>SUM(AQ8:AQ300)</f>
        <v>168</v>
      </c>
      <c r="AR7" s="99">
        <f>SUM(AR8:AR300)</f>
        <v>36</v>
      </c>
      <c r="AS7" s="99">
        <f>SUM(AS8:AS300)</f>
        <v>1809</v>
      </c>
      <c r="AT7" s="99">
        <f>SUM(AT8:AT300)</f>
        <v>521</v>
      </c>
      <c r="AU7" s="99">
        <f>SUM(AU8:AU300)</f>
        <v>520</v>
      </c>
      <c r="AV7" s="99">
        <f>SUM(AV8:AV300)</f>
        <v>0</v>
      </c>
      <c r="AW7" s="99">
        <f>SUM(AW8:AW300)</f>
        <v>1</v>
      </c>
      <c r="AX7" s="99">
        <f>SUM(AX8:AX300)</f>
        <v>0</v>
      </c>
      <c r="AY7" s="99">
        <f>SUM(AY8:AY300)</f>
        <v>0</v>
      </c>
      <c r="AZ7" s="99">
        <f>SUM(AZ8:AZ300)</f>
        <v>1118</v>
      </c>
      <c r="BA7" s="99">
        <f>SUM(BA8:BA300)</f>
        <v>1118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97</v>
      </c>
      <c r="B8" s="102" t="s">
        <v>272</v>
      </c>
      <c r="C8" s="94" t="s">
        <v>273</v>
      </c>
      <c r="D8" s="100">
        <f aca="true" t="shared" si="0" ref="D7:D48">E8+H8+K8</f>
        <v>24900</v>
      </c>
      <c r="E8" s="100">
        <f aca="true" t="shared" si="1" ref="E7:E48">SUM(F8:G8)</f>
        <v>4651</v>
      </c>
      <c r="F8" s="93">
        <v>4651</v>
      </c>
      <c r="G8" s="93">
        <v>0</v>
      </c>
      <c r="H8" s="100">
        <f aca="true" t="shared" si="2" ref="H7:H48">SUM(I8:J8)</f>
        <v>53</v>
      </c>
      <c r="I8" s="93">
        <v>53</v>
      </c>
      <c r="J8" s="93">
        <v>0</v>
      </c>
      <c r="K8" s="100">
        <f aca="true" t="shared" si="3" ref="K7:K48">SUM(L8:M8)</f>
        <v>20196</v>
      </c>
      <c r="L8" s="93">
        <v>653</v>
      </c>
      <c r="M8" s="93">
        <v>19543</v>
      </c>
      <c r="N8" s="100">
        <f aca="true" t="shared" si="4" ref="N7:N48">O8+V8+AC8</f>
        <v>25087</v>
      </c>
      <c r="O8" s="100">
        <f aca="true" t="shared" si="5" ref="O7:O48">SUM(P8:U8)</f>
        <v>5357</v>
      </c>
      <c r="P8" s="93">
        <v>0</v>
      </c>
      <c r="Q8" s="93">
        <v>0</v>
      </c>
      <c r="R8" s="93">
        <v>0</v>
      </c>
      <c r="S8" s="93">
        <v>5357</v>
      </c>
      <c r="T8" s="93">
        <v>0</v>
      </c>
      <c r="U8" s="93">
        <v>0</v>
      </c>
      <c r="V8" s="100">
        <f aca="true" t="shared" si="6" ref="V7:V48">SUM(W8:AB8)</f>
        <v>19543</v>
      </c>
      <c r="W8" s="93">
        <v>0</v>
      </c>
      <c r="X8" s="93">
        <v>0</v>
      </c>
      <c r="Y8" s="93">
        <v>0</v>
      </c>
      <c r="Z8" s="93">
        <v>19543</v>
      </c>
      <c r="AA8" s="93">
        <v>0</v>
      </c>
      <c r="AB8" s="93">
        <v>0</v>
      </c>
      <c r="AC8" s="100">
        <f aca="true" t="shared" si="7" ref="AC7:AC48">SUM(AD8:AE8)</f>
        <v>187</v>
      </c>
      <c r="AD8" s="93">
        <v>187</v>
      </c>
      <c r="AE8" s="93">
        <v>0</v>
      </c>
      <c r="AF8" s="100">
        <f aca="true" t="shared" si="8" ref="AF7:AF48">SUM(AG8:AI8)</f>
        <v>44</v>
      </c>
      <c r="AG8" s="93">
        <v>44</v>
      </c>
      <c r="AH8" s="93">
        <v>0</v>
      </c>
      <c r="AI8" s="93">
        <v>0</v>
      </c>
      <c r="AJ8" s="100">
        <f aca="true" t="shared" si="9" ref="AJ7:AJ48">SUM(AK8:AS8)</f>
        <v>44</v>
      </c>
      <c r="AK8" s="93">
        <v>0</v>
      </c>
      <c r="AL8" s="93">
        <v>0</v>
      </c>
      <c r="AM8" s="93">
        <v>8</v>
      </c>
      <c r="AN8" s="93">
        <v>0</v>
      </c>
      <c r="AO8" s="93">
        <v>0</v>
      </c>
      <c r="AP8" s="93">
        <v>0</v>
      </c>
      <c r="AQ8" s="93">
        <v>0</v>
      </c>
      <c r="AR8" s="93">
        <v>36</v>
      </c>
      <c r="AS8" s="93">
        <v>0</v>
      </c>
      <c r="AT8" s="100">
        <f aca="true" t="shared" si="10" ref="AT7:AT48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48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97</v>
      </c>
      <c r="B9" s="102" t="s">
        <v>274</v>
      </c>
      <c r="C9" s="94" t="s">
        <v>275</v>
      </c>
      <c r="D9" s="100">
        <f t="shared" si="0"/>
        <v>50625</v>
      </c>
      <c r="E9" s="100">
        <f t="shared" si="1"/>
        <v>8713</v>
      </c>
      <c r="F9" s="93">
        <v>8713</v>
      </c>
      <c r="G9" s="93">
        <v>0</v>
      </c>
      <c r="H9" s="100">
        <f t="shared" si="2"/>
        <v>15560</v>
      </c>
      <c r="I9" s="93">
        <v>15560</v>
      </c>
      <c r="J9" s="93">
        <v>0</v>
      </c>
      <c r="K9" s="100">
        <f t="shared" si="3"/>
        <v>26352</v>
      </c>
      <c r="L9" s="93">
        <v>25</v>
      </c>
      <c r="M9" s="93">
        <v>26327</v>
      </c>
      <c r="N9" s="100">
        <f t="shared" si="4"/>
        <v>50624</v>
      </c>
      <c r="O9" s="100">
        <f t="shared" si="5"/>
        <v>24297</v>
      </c>
      <c r="P9" s="93">
        <v>24297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26327</v>
      </c>
      <c r="W9" s="93">
        <v>26327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256</v>
      </c>
      <c r="AG9" s="93">
        <v>256</v>
      </c>
      <c r="AH9" s="93">
        <v>0</v>
      </c>
      <c r="AI9" s="93">
        <v>0</v>
      </c>
      <c r="AJ9" s="100">
        <f t="shared" si="9"/>
        <v>648</v>
      </c>
      <c r="AK9" s="93">
        <v>417</v>
      </c>
      <c r="AL9" s="93">
        <v>0</v>
      </c>
      <c r="AM9" s="93">
        <v>200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31</v>
      </c>
      <c r="AT9" s="100">
        <f t="shared" si="10"/>
        <v>25</v>
      </c>
      <c r="AU9" s="93">
        <v>25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97</v>
      </c>
      <c r="B10" s="102" t="s">
        <v>276</v>
      </c>
      <c r="C10" s="94" t="s">
        <v>277</v>
      </c>
      <c r="D10" s="100">
        <f t="shared" si="0"/>
        <v>6018</v>
      </c>
      <c r="E10" s="100">
        <f t="shared" si="1"/>
        <v>0</v>
      </c>
      <c r="F10" s="93">
        <v>0</v>
      </c>
      <c r="G10" s="93">
        <v>0</v>
      </c>
      <c r="H10" s="100">
        <f t="shared" si="2"/>
        <v>1520</v>
      </c>
      <c r="I10" s="93">
        <v>1520</v>
      </c>
      <c r="J10" s="93">
        <v>0</v>
      </c>
      <c r="K10" s="100">
        <f t="shared" si="3"/>
        <v>4498</v>
      </c>
      <c r="L10" s="93">
        <v>0</v>
      </c>
      <c r="M10" s="93">
        <v>4498</v>
      </c>
      <c r="N10" s="100">
        <f t="shared" si="4"/>
        <v>7538</v>
      </c>
      <c r="O10" s="100">
        <f t="shared" si="5"/>
        <v>1520</v>
      </c>
      <c r="P10" s="93">
        <v>1520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4498</v>
      </c>
      <c r="W10" s="93">
        <v>4498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1520</v>
      </c>
      <c r="AD10" s="93">
        <v>1520</v>
      </c>
      <c r="AE10" s="93">
        <v>0</v>
      </c>
      <c r="AF10" s="100">
        <f t="shared" si="8"/>
        <v>17</v>
      </c>
      <c r="AG10" s="93">
        <v>17</v>
      </c>
      <c r="AH10" s="93">
        <v>0</v>
      </c>
      <c r="AI10" s="93">
        <v>0</v>
      </c>
      <c r="AJ10" s="100">
        <f t="shared" si="9"/>
        <v>17</v>
      </c>
      <c r="AK10" s="93">
        <v>0</v>
      </c>
      <c r="AL10" s="93">
        <v>0</v>
      </c>
      <c r="AM10" s="93">
        <v>17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97</v>
      </c>
      <c r="B11" s="102" t="s">
        <v>278</v>
      </c>
      <c r="C11" s="94" t="s">
        <v>279</v>
      </c>
      <c r="D11" s="100">
        <f t="shared" si="0"/>
        <v>11794</v>
      </c>
      <c r="E11" s="100">
        <f t="shared" si="1"/>
        <v>2080</v>
      </c>
      <c r="F11" s="93">
        <v>2080</v>
      </c>
      <c r="G11" s="93">
        <v>0</v>
      </c>
      <c r="H11" s="100">
        <f t="shared" si="2"/>
        <v>2327</v>
      </c>
      <c r="I11" s="93">
        <v>2327</v>
      </c>
      <c r="J11" s="93">
        <v>0</v>
      </c>
      <c r="K11" s="100">
        <f t="shared" si="3"/>
        <v>7387</v>
      </c>
      <c r="L11" s="93">
        <v>0</v>
      </c>
      <c r="M11" s="93">
        <v>7387</v>
      </c>
      <c r="N11" s="100">
        <f t="shared" si="4"/>
        <v>11794</v>
      </c>
      <c r="O11" s="100">
        <f t="shared" si="5"/>
        <v>4407</v>
      </c>
      <c r="P11" s="93">
        <v>4407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7387</v>
      </c>
      <c r="W11" s="93">
        <v>7387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426</v>
      </c>
      <c r="AG11" s="93">
        <v>426</v>
      </c>
      <c r="AH11" s="93">
        <v>0</v>
      </c>
      <c r="AI11" s="93">
        <v>0</v>
      </c>
      <c r="AJ11" s="100">
        <f t="shared" si="9"/>
        <v>426</v>
      </c>
      <c r="AK11" s="93">
        <v>0</v>
      </c>
      <c r="AL11" s="93">
        <v>0</v>
      </c>
      <c r="AM11" s="93">
        <v>426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97</v>
      </c>
      <c r="B12" s="102" t="s">
        <v>280</v>
      </c>
      <c r="C12" s="94" t="s">
        <v>281</v>
      </c>
      <c r="D12" s="100">
        <f t="shared" si="0"/>
        <v>3594</v>
      </c>
      <c r="E12" s="100">
        <f t="shared" si="1"/>
        <v>0</v>
      </c>
      <c r="F12" s="93">
        <v>0</v>
      </c>
      <c r="G12" s="93">
        <v>0</v>
      </c>
      <c r="H12" s="100">
        <f t="shared" si="2"/>
        <v>1876</v>
      </c>
      <c r="I12" s="93">
        <v>1876</v>
      </c>
      <c r="J12" s="93">
        <v>0</v>
      </c>
      <c r="K12" s="100">
        <f t="shared" si="3"/>
        <v>1718</v>
      </c>
      <c r="L12" s="93">
        <v>0</v>
      </c>
      <c r="M12" s="93">
        <v>1718</v>
      </c>
      <c r="N12" s="100">
        <f t="shared" si="4"/>
        <v>3594</v>
      </c>
      <c r="O12" s="100">
        <f t="shared" si="5"/>
        <v>1876</v>
      </c>
      <c r="P12" s="93">
        <v>0</v>
      </c>
      <c r="Q12" s="93">
        <v>0</v>
      </c>
      <c r="R12" s="93">
        <v>0</v>
      </c>
      <c r="S12" s="93">
        <v>1876</v>
      </c>
      <c r="T12" s="93">
        <v>0</v>
      </c>
      <c r="U12" s="93">
        <v>0</v>
      </c>
      <c r="V12" s="100">
        <f t="shared" si="6"/>
        <v>1718</v>
      </c>
      <c r="W12" s="93">
        <v>0</v>
      </c>
      <c r="X12" s="93">
        <v>0</v>
      </c>
      <c r="Y12" s="93">
        <v>0</v>
      </c>
      <c r="Z12" s="93">
        <v>1718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0</v>
      </c>
      <c r="AG12" s="93">
        <v>0</v>
      </c>
      <c r="AH12" s="93">
        <v>0</v>
      </c>
      <c r="AI12" s="93">
        <v>0</v>
      </c>
      <c r="AJ12" s="100">
        <f t="shared" si="9"/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97</v>
      </c>
      <c r="B13" s="102" t="s">
        <v>282</v>
      </c>
      <c r="C13" s="94" t="s">
        <v>283</v>
      </c>
      <c r="D13" s="100">
        <f t="shared" si="0"/>
        <v>18002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18002</v>
      </c>
      <c r="L13" s="93">
        <v>6908</v>
      </c>
      <c r="M13" s="93">
        <v>11094</v>
      </c>
      <c r="N13" s="100">
        <f t="shared" si="4"/>
        <v>18002</v>
      </c>
      <c r="O13" s="100">
        <f t="shared" si="5"/>
        <v>6908</v>
      </c>
      <c r="P13" s="93">
        <v>6908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11094</v>
      </c>
      <c r="W13" s="93">
        <v>11094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762</v>
      </c>
      <c r="AG13" s="93">
        <v>762</v>
      </c>
      <c r="AH13" s="93">
        <v>0</v>
      </c>
      <c r="AI13" s="93">
        <v>0</v>
      </c>
      <c r="AJ13" s="100">
        <f t="shared" si="9"/>
        <v>762</v>
      </c>
      <c r="AK13" s="93">
        <v>0</v>
      </c>
      <c r="AL13" s="93">
        <v>0</v>
      </c>
      <c r="AM13" s="93">
        <v>0</v>
      </c>
      <c r="AN13" s="93">
        <v>762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97</v>
      </c>
      <c r="B14" s="102" t="s">
        <v>284</v>
      </c>
      <c r="C14" s="94" t="s">
        <v>285</v>
      </c>
      <c r="D14" s="100">
        <f t="shared" si="0"/>
        <v>94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94</v>
      </c>
      <c r="L14" s="93">
        <v>12</v>
      </c>
      <c r="M14" s="93">
        <v>82</v>
      </c>
      <c r="N14" s="100">
        <f t="shared" si="4"/>
        <v>0</v>
      </c>
      <c r="O14" s="100">
        <f t="shared" si="5"/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94</v>
      </c>
      <c r="AG14" s="93">
        <v>94</v>
      </c>
      <c r="AH14" s="93">
        <v>0</v>
      </c>
      <c r="AI14" s="93">
        <v>0</v>
      </c>
      <c r="AJ14" s="100">
        <f t="shared" si="9"/>
        <v>94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94</v>
      </c>
      <c r="AQ14" s="93">
        <v>0</v>
      </c>
      <c r="AR14" s="93">
        <v>0</v>
      </c>
      <c r="AS14" s="93">
        <v>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97</v>
      </c>
      <c r="B15" s="102" t="s">
        <v>286</v>
      </c>
      <c r="C15" s="94" t="s">
        <v>287</v>
      </c>
      <c r="D15" s="100">
        <f t="shared" si="0"/>
        <v>1967</v>
      </c>
      <c r="E15" s="100">
        <f t="shared" si="1"/>
        <v>0</v>
      </c>
      <c r="F15" s="93">
        <v>0</v>
      </c>
      <c r="G15" s="93">
        <v>0</v>
      </c>
      <c r="H15" s="100">
        <f t="shared" si="2"/>
        <v>1265</v>
      </c>
      <c r="I15" s="93">
        <v>1265</v>
      </c>
      <c r="J15" s="93">
        <v>0</v>
      </c>
      <c r="K15" s="100">
        <f t="shared" si="3"/>
        <v>702</v>
      </c>
      <c r="L15" s="93">
        <v>0</v>
      </c>
      <c r="M15" s="93">
        <v>702</v>
      </c>
      <c r="N15" s="100">
        <f t="shared" si="4"/>
        <v>1967</v>
      </c>
      <c r="O15" s="100">
        <f t="shared" si="5"/>
        <v>1265</v>
      </c>
      <c r="P15" s="93">
        <v>0</v>
      </c>
      <c r="Q15" s="93">
        <v>0</v>
      </c>
      <c r="R15" s="93">
        <v>0</v>
      </c>
      <c r="S15" s="93">
        <v>1265</v>
      </c>
      <c r="T15" s="93">
        <v>0</v>
      </c>
      <c r="U15" s="93">
        <v>0</v>
      </c>
      <c r="V15" s="100">
        <f t="shared" si="6"/>
        <v>702</v>
      </c>
      <c r="W15" s="93">
        <v>0</v>
      </c>
      <c r="X15" s="93">
        <v>0</v>
      </c>
      <c r="Y15" s="93">
        <v>0</v>
      </c>
      <c r="Z15" s="93">
        <v>702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0</v>
      </c>
      <c r="AG15" s="93">
        <v>0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97</v>
      </c>
      <c r="B16" s="102" t="s">
        <v>288</v>
      </c>
      <c r="C16" s="94" t="s">
        <v>289</v>
      </c>
      <c r="D16" s="100">
        <f t="shared" si="0"/>
        <v>2172</v>
      </c>
      <c r="E16" s="100">
        <f t="shared" si="1"/>
        <v>865</v>
      </c>
      <c r="F16" s="93">
        <v>865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1307</v>
      </c>
      <c r="L16" s="93">
        <v>0</v>
      </c>
      <c r="M16" s="93">
        <v>1307</v>
      </c>
      <c r="N16" s="100">
        <f t="shared" si="4"/>
        <v>2172</v>
      </c>
      <c r="O16" s="100">
        <f t="shared" si="5"/>
        <v>865</v>
      </c>
      <c r="P16" s="93">
        <v>865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1307</v>
      </c>
      <c r="W16" s="93">
        <v>1307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9</v>
      </c>
      <c r="AG16" s="93">
        <v>9</v>
      </c>
      <c r="AH16" s="93">
        <v>0</v>
      </c>
      <c r="AI16" s="93">
        <v>0</v>
      </c>
      <c r="AJ16" s="100">
        <f t="shared" si="9"/>
        <v>9</v>
      </c>
      <c r="AK16" s="93">
        <v>0</v>
      </c>
      <c r="AL16" s="93">
        <v>0</v>
      </c>
      <c r="AM16" s="93">
        <v>9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97</v>
      </c>
      <c r="B17" s="102" t="s">
        <v>290</v>
      </c>
      <c r="C17" s="94" t="s">
        <v>291</v>
      </c>
      <c r="D17" s="100">
        <f t="shared" si="0"/>
        <v>16807</v>
      </c>
      <c r="E17" s="100">
        <f t="shared" si="1"/>
        <v>0</v>
      </c>
      <c r="F17" s="93">
        <v>0</v>
      </c>
      <c r="G17" s="93">
        <v>0</v>
      </c>
      <c r="H17" s="100">
        <f t="shared" si="2"/>
        <v>7088</v>
      </c>
      <c r="I17" s="93">
        <v>7088</v>
      </c>
      <c r="J17" s="93">
        <v>0</v>
      </c>
      <c r="K17" s="100">
        <f t="shared" si="3"/>
        <v>9719</v>
      </c>
      <c r="L17" s="93">
        <v>0</v>
      </c>
      <c r="M17" s="93">
        <v>9719</v>
      </c>
      <c r="N17" s="100">
        <f t="shared" si="4"/>
        <v>16807</v>
      </c>
      <c r="O17" s="100">
        <f t="shared" si="5"/>
        <v>7088</v>
      </c>
      <c r="P17" s="93">
        <v>7088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9719</v>
      </c>
      <c r="W17" s="93">
        <v>4392</v>
      </c>
      <c r="X17" s="93">
        <v>0</v>
      </c>
      <c r="Y17" s="93">
        <v>0</v>
      </c>
      <c r="Z17" s="93">
        <v>5327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8</v>
      </c>
      <c r="AG17" s="93">
        <v>8</v>
      </c>
      <c r="AH17" s="93">
        <v>0</v>
      </c>
      <c r="AI17" s="93">
        <v>0</v>
      </c>
      <c r="AJ17" s="100">
        <f t="shared" si="9"/>
        <v>68</v>
      </c>
      <c r="AK17" s="93">
        <v>0</v>
      </c>
      <c r="AL17" s="93">
        <v>68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8</v>
      </c>
      <c r="AU17" s="93">
        <v>8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68</v>
      </c>
      <c r="BA17" s="93">
        <v>68</v>
      </c>
      <c r="BB17" s="93">
        <v>0</v>
      </c>
      <c r="BC17" s="93">
        <v>0</v>
      </c>
    </row>
    <row r="18" spans="1:55" s="92" customFormat="1" ht="11.25">
      <c r="A18" s="101" t="s">
        <v>97</v>
      </c>
      <c r="B18" s="102" t="s">
        <v>292</v>
      </c>
      <c r="C18" s="94" t="s">
        <v>293</v>
      </c>
      <c r="D18" s="100">
        <f t="shared" si="0"/>
        <v>57487</v>
      </c>
      <c r="E18" s="100">
        <f t="shared" si="1"/>
        <v>15189</v>
      </c>
      <c r="F18" s="93">
        <v>15189</v>
      </c>
      <c r="G18" s="93">
        <v>0</v>
      </c>
      <c r="H18" s="100">
        <f t="shared" si="2"/>
        <v>22852</v>
      </c>
      <c r="I18" s="93">
        <v>22852</v>
      </c>
      <c r="J18" s="93">
        <v>0</v>
      </c>
      <c r="K18" s="100">
        <f t="shared" si="3"/>
        <v>19446</v>
      </c>
      <c r="L18" s="93">
        <v>0</v>
      </c>
      <c r="M18" s="93">
        <v>19446</v>
      </c>
      <c r="N18" s="100">
        <f t="shared" si="4"/>
        <v>57487</v>
      </c>
      <c r="O18" s="100">
        <f t="shared" si="5"/>
        <v>38041</v>
      </c>
      <c r="P18" s="93">
        <v>0</v>
      </c>
      <c r="Q18" s="93">
        <v>0</v>
      </c>
      <c r="R18" s="93">
        <v>0</v>
      </c>
      <c r="S18" s="93">
        <v>38041</v>
      </c>
      <c r="T18" s="93">
        <v>0</v>
      </c>
      <c r="U18" s="93">
        <v>0</v>
      </c>
      <c r="V18" s="100">
        <f t="shared" si="6"/>
        <v>19446</v>
      </c>
      <c r="W18" s="93">
        <v>0</v>
      </c>
      <c r="X18" s="93">
        <v>0</v>
      </c>
      <c r="Y18" s="93">
        <v>0</v>
      </c>
      <c r="Z18" s="93">
        <v>19446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248</v>
      </c>
      <c r="AG18" s="93">
        <v>248</v>
      </c>
      <c r="AH18" s="93">
        <v>0</v>
      </c>
      <c r="AI18" s="93">
        <v>0</v>
      </c>
      <c r="AJ18" s="100">
        <f t="shared" si="9"/>
        <v>248</v>
      </c>
      <c r="AK18" s="93">
        <v>0</v>
      </c>
      <c r="AL18" s="93">
        <v>0</v>
      </c>
      <c r="AM18" s="93">
        <v>98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150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97</v>
      </c>
      <c r="B19" s="102" t="s">
        <v>294</v>
      </c>
      <c r="C19" s="94" t="s">
        <v>295</v>
      </c>
      <c r="D19" s="100">
        <f t="shared" si="0"/>
        <v>2267</v>
      </c>
      <c r="E19" s="100">
        <f t="shared" si="1"/>
        <v>1132</v>
      </c>
      <c r="F19" s="93">
        <v>1132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1135</v>
      </c>
      <c r="L19" s="93">
        <v>0</v>
      </c>
      <c r="M19" s="93">
        <v>1135</v>
      </c>
      <c r="N19" s="100">
        <f t="shared" si="4"/>
        <v>2267</v>
      </c>
      <c r="O19" s="100">
        <f t="shared" si="5"/>
        <v>1132</v>
      </c>
      <c r="P19" s="93">
        <v>0</v>
      </c>
      <c r="Q19" s="93">
        <v>0</v>
      </c>
      <c r="R19" s="93">
        <v>0</v>
      </c>
      <c r="S19" s="93">
        <v>1132</v>
      </c>
      <c r="T19" s="93">
        <v>0</v>
      </c>
      <c r="U19" s="93">
        <v>0</v>
      </c>
      <c r="V19" s="100">
        <f t="shared" si="6"/>
        <v>1135</v>
      </c>
      <c r="W19" s="93">
        <v>0</v>
      </c>
      <c r="X19" s="93">
        <v>0</v>
      </c>
      <c r="Y19" s="93">
        <v>0</v>
      </c>
      <c r="Z19" s="93">
        <v>1135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0</v>
      </c>
      <c r="AG19" s="93">
        <v>0</v>
      </c>
      <c r="AH19" s="93">
        <v>0</v>
      </c>
      <c r="AI19" s="93">
        <v>0</v>
      </c>
      <c r="AJ19" s="100">
        <f t="shared" si="9"/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97</v>
      </c>
      <c r="B20" s="102" t="s">
        <v>296</v>
      </c>
      <c r="C20" s="94" t="s">
        <v>297</v>
      </c>
      <c r="D20" s="100">
        <f t="shared" si="0"/>
        <v>10796</v>
      </c>
      <c r="E20" s="100">
        <f t="shared" si="1"/>
        <v>0</v>
      </c>
      <c r="F20" s="93">
        <v>0</v>
      </c>
      <c r="G20" s="93">
        <v>0</v>
      </c>
      <c r="H20" s="100">
        <f t="shared" si="2"/>
        <v>6174</v>
      </c>
      <c r="I20" s="93">
        <v>6174</v>
      </c>
      <c r="J20" s="93">
        <v>0</v>
      </c>
      <c r="K20" s="100">
        <f t="shared" si="3"/>
        <v>4622</v>
      </c>
      <c r="L20" s="93">
        <v>560</v>
      </c>
      <c r="M20" s="93">
        <v>4062</v>
      </c>
      <c r="N20" s="100">
        <f t="shared" si="4"/>
        <v>10796</v>
      </c>
      <c r="O20" s="100">
        <f t="shared" si="5"/>
        <v>6734</v>
      </c>
      <c r="P20" s="93">
        <v>6734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4062</v>
      </c>
      <c r="W20" s="93">
        <v>4062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72</v>
      </c>
      <c r="AG20" s="93">
        <v>72</v>
      </c>
      <c r="AH20" s="93">
        <v>0</v>
      </c>
      <c r="AI20" s="93">
        <v>0</v>
      </c>
      <c r="AJ20" s="100">
        <f t="shared" si="9"/>
        <v>26</v>
      </c>
      <c r="AK20" s="93">
        <v>0</v>
      </c>
      <c r="AL20" s="93">
        <v>0</v>
      </c>
      <c r="AM20" s="93">
        <v>1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25</v>
      </c>
      <c r="AT20" s="100">
        <f t="shared" si="10"/>
        <v>46</v>
      </c>
      <c r="AU20" s="93">
        <v>46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28</v>
      </c>
      <c r="BA20" s="93">
        <v>28</v>
      </c>
      <c r="BB20" s="93">
        <v>0</v>
      </c>
      <c r="BC20" s="93">
        <v>0</v>
      </c>
    </row>
    <row r="21" spans="1:55" s="92" customFormat="1" ht="11.25">
      <c r="A21" s="101" t="s">
        <v>97</v>
      </c>
      <c r="B21" s="102" t="s">
        <v>298</v>
      </c>
      <c r="C21" s="94" t="s">
        <v>299</v>
      </c>
      <c r="D21" s="100">
        <f t="shared" si="0"/>
        <v>3670</v>
      </c>
      <c r="E21" s="100">
        <f t="shared" si="1"/>
        <v>0</v>
      </c>
      <c r="F21" s="93">
        <v>0</v>
      </c>
      <c r="G21" s="93">
        <v>0</v>
      </c>
      <c r="H21" s="100">
        <f t="shared" si="2"/>
        <v>672</v>
      </c>
      <c r="I21" s="93">
        <v>672</v>
      </c>
      <c r="J21" s="93">
        <v>0</v>
      </c>
      <c r="K21" s="100">
        <f t="shared" si="3"/>
        <v>2998</v>
      </c>
      <c r="L21" s="93">
        <v>0</v>
      </c>
      <c r="M21" s="93">
        <v>2998</v>
      </c>
      <c r="N21" s="100">
        <f t="shared" si="4"/>
        <v>4191</v>
      </c>
      <c r="O21" s="100">
        <f t="shared" si="5"/>
        <v>1193</v>
      </c>
      <c r="P21" s="93">
        <v>1193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2998</v>
      </c>
      <c r="W21" s="93">
        <v>2998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149</v>
      </c>
      <c r="AG21" s="93">
        <v>149</v>
      </c>
      <c r="AH21" s="93">
        <v>0</v>
      </c>
      <c r="AI21" s="93">
        <v>0</v>
      </c>
      <c r="AJ21" s="100">
        <f t="shared" si="9"/>
        <v>149</v>
      </c>
      <c r="AK21" s="93">
        <v>0</v>
      </c>
      <c r="AL21" s="93">
        <v>0</v>
      </c>
      <c r="AM21" s="93">
        <v>149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97</v>
      </c>
      <c r="B22" s="102" t="s">
        <v>300</v>
      </c>
      <c r="C22" s="94" t="s">
        <v>301</v>
      </c>
      <c r="D22" s="100">
        <f t="shared" si="0"/>
        <v>18748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18748</v>
      </c>
      <c r="L22" s="93">
        <v>8197</v>
      </c>
      <c r="M22" s="93">
        <v>10551</v>
      </c>
      <c r="N22" s="100">
        <f t="shared" si="4"/>
        <v>18748</v>
      </c>
      <c r="O22" s="100">
        <f t="shared" si="5"/>
        <v>8197</v>
      </c>
      <c r="P22" s="93">
        <v>933</v>
      </c>
      <c r="Q22" s="93">
        <v>0</v>
      </c>
      <c r="R22" s="93">
        <v>0</v>
      </c>
      <c r="S22" s="93">
        <v>7264</v>
      </c>
      <c r="T22" s="93">
        <v>0</v>
      </c>
      <c r="U22" s="93">
        <v>0</v>
      </c>
      <c r="V22" s="100">
        <f t="shared" si="6"/>
        <v>10551</v>
      </c>
      <c r="W22" s="93">
        <v>2803</v>
      </c>
      <c r="X22" s="93">
        <v>0</v>
      </c>
      <c r="Y22" s="93">
        <v>0</v>
      </c>
      <c r="Z22" s="93">
        <v>7748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144</v>
      </c>
      <c r="AG22" s="93">
        <v>144</v>
      </c>
      <c r="AH22" s="93">
        <v>0</v>
      </c>
      <c r="AI22" s="93">
        <v>0</v>
      </c>
      <c r="AJ22" s="100">
        <f t="shared" si="9"/>
        <v>144</v>
      </c>
      <c r="AK22" s="93">
        <v>0</v>
      </c>
      <c r="AL22" s="93">
        <v>0</v>
      </c>
      <c r="AM22" s="93">
        <v>144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97</v>
      </c>
      <c r="B23" s="102" t="s">
        <v>302</v>
      </c>
      <c r="C23" s="94" t="s">
        <v>303</v>
      </c>
      <c r="D23" s="100">
        <f t="shared" si="0"/>
        <v>20399</v>
      </c>
      <c r="E23" s="100">
        <f t="shared" si="1"/>
        <v>1924</v>
      </c>
      <c r="F23" s="93">
        <v>1924</v>
      </c>
      <c r="G23" s="93">
        <v>0</v>
      </c>
      <c r="H23" s="100">
        <f t="shared" si="2"/>
        <v>8191</v>
      </c>
      <c r="I23" s="93">
        <v>8191</v>
      </c>
      <c r="J23" s="93">
        <v>0</v>
      </c>
      <c r="K23" s="100">
        <f t="shared" si="3"/>
        <v>10284</v>
      </c>
      <c r="L23" s="93">
        <v>0</v>
      </c>
      <c r="M23" s="93">
        <v>10284</v>
      </c>
      <c r="N23" s="100">
        <f t="shared" si="4"/>
        <v>20399</v>
      </c>
      <c r="O23" s="100">
        <f t="shared" si="5"/>
        <v>10115</v>
      </c>
      <c r="P23" s="93">
        <v>10115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10284</v>
      </c>
      <c r="W23" s="93">
        <v>10284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834</v>
      </c>
      <c r="AG23" s="93">
        <v>834</v>
      </c>
      <c r="AH23" s="93">
        <v>0</v>
      </c>
      <c r="AI23" s="93">
        <v>0</v>
      </c>
      <c r="AJ23" s="100">
        <f t="shared" si="9"/>
        <v>834</v>
      </c>
      <c r="AK23" s="93">
        <v>0</v>
      </c>
      <c r="AL23" s="93">
        <v>0</v>
      </c>
      <c r="AM23" s="93">
        <v>834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97</v>
      </c>
      <c r="B24" s="102" t="s">
        <v>304</v>
      </c>
      <c r="C24" s="94" t="s">
        <v>305</v>
      </c>
      <c r="D24" s="100">
        <f t="shared" si="0"/>
        <v>4910</v>
      </c>
      <c r="E24" s="100">
        <f t="shared" si="1"/>
        <v>0</v>
      </c>
      <c r="F24" s="93">
        <v>0</v>
      </c>
      <c r="G24" s="93">
        <v>0</v>
      </c>
      <c r="H24" s="100">
        <f t="shared" si="2"/>
        <v>3196</v>
      </c>
      <c r="I24" s="93">
        <v>3196</v>
      </c>
      <c r="J24" s="93">
        <v>0</v>
      </c>
      <c r="K24" s="100">
        <f t="shared" si="3"/>
        <v>1714</v>
      </c>
      <c r="L24" s="93">
        <v>0</v>
      </c>
      <c r="M24" s="93">
        <v>1714</v>
      </c>
      <c r="N24" s="100">
        <f t="shared" si="4"/>
        <v>4910</v>
      </c>
      <c r="O24" s="100">
        <f t="shared" si="5"/>
        <v>3196</v>
      </c>
      <c r="P24" s="93">
        <v>0</v>
      </c>
      <c r="Q24" s="93">
        <v>0</v>
      </c>
      <c r="R24" s="93">
        <v>0</v>
      </c>
      <c r="S24" s="93">
        <v>3196</v>
      </c>
      <c r="T24" s="93">
        <v>0</v>
      </c>
      <c r="U24" s="93">
        <v>0</v>
      </c>
      <c r="V24" s="100">
        <f t="shared" si="6"/>
        <v>1714</v>
      </c>
      <c r="W24" s="93">
        <v>0</v>
      </c>
      <c r="X24" s="93">
        <v>0</v>
      </c>
      <c r="Y24" s="93">
        <v>0</v>
      </c>
      <c r="Z24" s="93">
        <v>1714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2</v>
      </c>
      <c r="AG24" s="93">
        <v>2</v>
      </c>
      <c r="AH24" s="93">
        <v>0</v>
      </c>
      <c r="AI24" s="93">
        <v>0</v>
      </c>
      <c r="AJ24" s="100">
        <f t="shared" si="9"/>
        <v>2</v>
      </c>
      <c r="AK24" s="93">
        <v>0</v>
      </c>
      <c r="AL24" s="93">
        <v>0</v>
      </c>
      <c r="AM24" s="93">
        <v>2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97</v>
      </c>
      <c r="B25" s="102" t="s">
        <v>306</v>
      </c>
      <c r="C25" s="94" t="s">
        <v>307</v>
      </c>
      <c r="D25" s="100">
        <f t="shared" si="0"/>
        <v>9757</v>
      </c>
      <c r="E25" s="100">
        <f t="shared" si="1"/>
        <v>2783</v>
      </c>
      <c r="F25" s="93">
        <v>2783</v>
      </c>
      <c r="G25" s="93">
        <v>0</v>
      </c>
      <c r="H25" s="100">
        <f t="shared" si="2"/>
        <v>1651</v>
      </c>
      <c r="I25" s="93">
        <v>1651</v>
      </c>
      <c r="J25" s="93">
        <v>0</v>
      </c>
      <c r="K25" s="100">
        <f t="shared" si="3"/>
        <v>5323</v>
      </c>
      <c r="L25" s="93">
        <v>0</v>
      </c>
      <c r="M25" s="93">
        <v>5323</v>
      </c>
      <c r="N25" s="100">
        <f t="shared" si="4"/>
        <v>9757</v>
      </c>
      <c r="O25" s="100">
        <f t="shared" si="5"/>
        <v>4434</v>
      </c>
      <c r="P25" s="93">
        <v>4434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5323</v>
      </c>
      <c r="W25" s="93">
        <v>5323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76</v>
      </c>
      <c r="AG25" s="93">
        <v>76</v>
      </c>
      <c r="AH25" s="93">
        <v>0</v>
      </c>
      <c r="AI25" s="93">
        <v>0</v>
      </c>
      <c r="AJ25" s="100">
        <f t="shared" si="9"/>
        <v>27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27</v>
      </c>
      <c r="AT25" s="100">
        <f t="shared" si="10"/>
        <v>49</v>
      </c>
      <c r="AU25" s="93">
        <v>49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97</v>
      </c>
      <c r="B26" s="102" t="s">
        <v>308</v>
      </c>
      <c r="C26" s="94" t="s">
        <v>309</v>
      </c>
      <c r="D26" s="100">
        <f t="shared" si="0"/>
        <v>12377</v>
      </c>
      <c r="E26" s="100">
        <f t="shared" si="1"/>
        <v>2288</v>
      </c>
      <c r="F26" s="93">
        <v>2288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10089</v>
      </c>
      <c r="L26" s="93">
        <v>0</v>
      </c>
      <c r="M26" s="93">
        <v>10089</v>
      </c>
      <c r="N26" s="100">
        <f t="shared" si="4"/>
        <v>12452</v>
      </c>
      <c r="O26" s="100">
        <f t="shared" si="5"/>
        <v>2288</v>
      </c>
      <c r="P26" s="93">
        <v>2288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10089</v>
      </c>
      <c r="W26" s="93">
        <v>10089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75</v>
      </c>
      <c r="AD26" s="93">
        <v>75</v>
      </c>
      <c r="AE26" s="93">
        <v>0</v>
      </c>
      <c r="AF26" s="100">
        <f t="shared" si="8"/>
        <v>88</v>
      </c>
      <c r="AG26" s="93">
        <v>88</v>
      </c>
      <c r="AH26" s="93">
        <v>0</v>
      </c>
      <c r="AI26" s="93">
        <v>0</v>
      </c>
      <c r="AJ26" s="100">
        <f t="shared" si="9"/>
        <v>88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88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97</v>
      </c>
      <c r="B27" s="102" t="s">
        <v>310</v>
      </c>
      <c r="C27" s="94" t="s">
        <v>311</v>
      </c>
      <c r="D27" s="100">
        <f t="shared" si="0"/>
        <v>19640</v>
      </c>
      <c r="E27" s="100">
        <f t="shared" si="1"/>
        <v>9838</v>
      </c>
      <c r="F27" s="93">
        <v>8743</v>
      </c>
      <c r="G27" s="93">
        <v>1095</v>
      </c>
      <c r="H27" s="100">
        <f t="shared" si="2"/>
        <v>7551</v>
      </c>
      <c r="I27" s="93">
        <v>1667</v>
      </c>
      <c r="J27" s="93">
        <v>5884</v>
      </c>
      <c r="K27" s="100">
        <f t="shared" si="3"/>
        <v>2251</v>
      </c>
      <c r="L27" s="93">
        <v>0</v>
      </c>
      <c r="M27" s="93">
        <v>2251</v>
      </c>
      <c r="N27" s="100">
        <f t="shared" si="4"/>
        <v>19640</v>
      </c>
      <c r="O27" s="100">
        <f t="shared" si="5"/>
        <v>10410</v>
      </c>
      <c r="P27" s="93">
        <v>10410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9230</v>
      </c>
      <c r="W27" s="93">
        <v>9230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126</v>
      </c>
      <c r="AG27" s="93">
        <v>126</v>
      </c>
      <c r="AH27" s="93">
        <v>0</v>
      </c>
      <c r="AI27" s="93">
        <v>0</v>
      </c>
      <c r="AJ27" s="100">
        <f t="shared" si="9"/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126</v>
      </c>
      <c r="AU27" s="93">
        <v>126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97</v>
      </c>
      <c r="B28" s="102" t="s">
        <v>312</v>
      </c>
      <c r="C28" s="94" t="s">
        <v>313</v>
      </c>
      <c r="D28" s="100">
        <f t="shared" si="0"/>
        <v>5709</v>
      </c>
      <c r="E28" s="100">
        <f t="shared" si="1"/>
        <v>2580</v>
      </c>
      <c r="F28" s="93">
        <v>2580</v>
      </c>
      <c r="G28" s="93">
        <v>0</v>
      </c>
      <c r="H28" s="100">
        <f t="shared" si="2"/>
        <v>3129</v>
      </c>
      <c r="I28" s="93">
        <v>0</v>
      </c>
      <c r="J28" s="93">
        <v>3129</v>
      </c>
      <c r="K28" s="100">
        <f t="shared" si="3"/>
        <v>0</v>
      </c>
      <c r="L28" s="93">
        <v>0</v>
      </c>
      <c r="M28" s="93">
        <v>0</v>
      </c>
      <c r="N28" s="100">
        <f t="shared" si="4"/>
        <v>5709</v>
      </c>
      <c r="O28" s="100">
        <f t="shared" si="5"/>
        <v>2580</v>
      </c>
      <c r="P28" s="93">
        <v>0</v>
      </c>
      <c r="Q28" s="93">
        <v>0</v>
      </c>
      <c r="R28" s="93">
        <v>0</v>
      </c>
      <c r="S28" s="93">
        <v>2580</v>
      </c>
      <c r="T28" s="93">
        <v>0</v>
      </c>
      <c r="U28" s="93">
        <v>0</v>
      </c>
      <c r="V28" s="100">
        <f t="shared" si="6"/>
        <v>3129</v>
      </c>
      <c r="W28" s="93">
        <v>0</v>
      </c>
      <c r="X28" s="93">
        <v>0</v>
      </c>
      <c r="Y28" s="93">
        <v>0</v>
      </c>
      <c r="Z28" s="93">
        <v>3129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5</v>
      </c>
      <c r="AG28" s="93">
        <v>5</v>
      </c>
      <c r="AH28" s="93">
        <v>0</v>
      </c>
      <c r="AI28" s="93">
        <v>0</v>
      </c>
      <c r="AJ28" s="100">
        <f t="shared" si="9"/>
        <v>5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5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97</v>
      </c>
      <c r="B29" s="102" t="s">
        <v>314</v>
      </c>
      <c r="C29" s="94" t="s">
        <v>315</v>
      </c>
      <c r="D29" s="100">
        <f t="shared" si="0"/>
        <v>2621</v>
      </c>
      <c r="E29" s="100">
        <f t="shared" si="1"/>
        <v>2621</v>
      </c>
      <c r="F29" s="93">
        <v>1175</v>
      </c>
      <c r="G29" s="93">
        <v>1446</v>
      </c>
      <c r="H29" s="100">
        <f t="shared" si="2"/>
        <v>0</v>
      </c>
      <c r="I29" s="93">
        <v>0</v>
      </c>
      <c r="J29" s="93">
        <v>0</v>
      </c>
      <c r="K29" s="100">
        <f t="shared" si="3"/>
        <v>0</v>
      </c>
      <c r="L29" s="93">
        <v>0</v>
      </c>
      <c r="M29" s="93">
        <v>0</v>
      </c>
      <c r="N29" s="100">
        <f t="shared" si="4"/>
        <v>2621</v>
      </c>
      <c r="O29" s="100">
        <f t="shared" si="5"/>
        <v>1175</v>
      </c>
      <c r="P29" s="93">
        <v>1175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1446</v>
      </c>
      <c r="W29" s="93">
        <v>1446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0</v>
      </c>
      <c r="AG29" s="93">
        <v>0</v>
      </c>
      <c r="AH29" s="93">
        <v>0</v>
      </c>
      <c r="AI29" s="93">
        <v>0</v>
      </c>
      <c r="AJ29" s="100">
        <f t="shared" si="9"/>
        <v>0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97</v>
      </c>
      <c r="B30" s="102" t="s">
        <v>316</v>
      </c>
      <c r="C30" s="94" t="s">
        <v>317</v>
      </c>
      <c r="D30" s="100">
        <f t="shared" si="0"/>
        <v>17780</v>
      </c>
      <c r="E30" s="100">
        <f t="shared" si="1"/>
        <v>6403</v>
      </c>
      <c r="F30" s="93">
        <v>0</v>
      </c>
      <c r="G30" s="93">
        <v>6403</v>
      </c>
      <c r="H30" s="100">
        <f t="shared" si="2"/>
        <v>7602</v>
      </c>
      <c r="I30" s="93">
        <v>0</v>
      </c>
      <c r="J30" s="93">
        <v>7602</v>
      </c>
      <c r="K30" s="100">
        <f t="shared" si="3"/>
        <v>3775</v>
      </c>
      <c r="L30" s="93">
        <v>3775</v>
      </c>
      <c r="M30" s="93">
        <v>0</v>
      </c>
      <c r="N30" s="100">
        <f t="shared" si="4"/>
        <v>17798</v>
      </c>
      <c r="O30" s="100">
        <f t="shared" si="5"/>
        <v>3775</v>
      </c>
      <c r="P30" s="93">
        <v>3775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14005</v>
      </c>
      <c r="W30" s="93">
        <v>14005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18</v>
      </c>
      <c r="AD30" s="93">
        <v>18</v>
      </c>
      <c r="AE30" s="93">
        <v>0</v>
      </c>
      <c r="AF30" s="100">
        <f t="shared" si="8"/>
        <v>5</v>
      </c>
      <c r="AG30" s="93">
        <v>5</v>
      </c>
      <c r="AH30" s="93">
        <v>0</v>
      </c>
      <c r="AI30" s="93">
        <v>0</v>
      </c>
      <c r="AJ30" s="100">
        <f t="shared" si="9"/>
        <v>5</v>
      </c>
      <c r="AK30" s="93">
        <v>0</v>
      </c>
      <c r="AL30" s="93">
        <v>0</v>
      </c>
      <c r="AM30" s="93">
        <v>5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1</v>
      </c>
      <c r="AU30" s="93">
        <v>0</v>
      </c>
      <c r="AV30" s="93">
        <v>0</v>
      </c>
      <c r="AW30" s="93">
        <v>1</v>
      </c>
      <c r="AX30" s="93">
        <v>0</v>
      </c>
      <c r="AY30" s="93">
        <v>0</v>
      </c>
      <c r="AZ30" s="100">
        <f t="shared" si="11"/>
        <v>281</v>
      </c>
      <c r="BA30" s="93">
        <v>281</v>
      </c>
      <c r="BB30" s="93">
        <v>0</v>
      </c>
      <c r="BC30" s="93">
        <v>0</v>
      </c>
    </row>
    <row r="31" spans="1:55" s="92" customFormat="1" ht="11.25">
      <c r="A31" s="101" t="s">
        <v>97</v>
      </c>
      <c r="B31" s="102" t="s">
        <v>318</v>
      </c>
      <c r="C31" s="94" t="s">
        <v>319</v>
      </c>
      <c r="D31" s="100">
        <f t="shared" si="0"/>
        <v>18289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18289</v>
      </c>
      <c r="L31" s="93">
        <v>7693</v>
      </c>
      <c r="M31" s="93">
        <v>10596</v>
      </c>
      <c r="N31" s="100">
        <f t="shared" si="4"/>
        <v>18289</v>
      </c>
      <c r="O31" s="100">
        <f t="shared" si="5"/>
        <v>7693</v>
      </c>
      <c r="P31" s="93">
        <v>7693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10596</v>
      </c>
      <c r="W31" s="93">
        <v>10596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1774</v>
      </c>
      <c r="AG31" s="93">
        <v>1774</v>
      </c>
      <c r="AH31" s="93">
        <v>0</v>
      </c>
      <c r="AI31" s="93">
        <v>0</v>
      </c>
      <c r="AJ31" s="100">
        <f t="shared" si="9"/>
        <v>1774</v>
      </c>
      <c r="AK31" s="93">
        <v>0</v>
      </c>
      <c r="AL31" s="93">
        <v>0</v>
      </c>
      <c r="AM31" s="93">
        <v>47</v>
      </c>
      <c r="AN31" s="93">
        <v>934</v>
      </c>
      <c r="AO31" s="93">
        <v>0</v>
      </c>
      <c r="AP31" s="93">
        <v>0</v>
      </c>
      <c r="AQ31" s="93">
        <v>0</v>
      </c>
      <c r="AR31" s="93">
        <v>0</v>
      </c>
      <c r="AS31" s="93">
        <v>793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97</v>
      </c>
      <c r="B32" s="102" t="s">
        <v>320</v>
      </c>
      <c r="C32" s="94" t="s">
        <v>321</v>
      </c>
      <c r="D32" s="100">
        <f t="shared" si="0"/>
        <v>6739</v>
      </c>
      <c r="E32" s="100">
        <f t="shared" si="1"/>
        <v>6739</v>
      </c>
      <c r="F32" s="93">
        <v>1312</v>
      </c>
      <c r="G32" s="93">
        <v>5427</v>
      </c>
      <c r="H32" s="100">
        <f t="shared" si="2"/>
        <v>0</v>
      </c>
      <c r="I32" s="93">
        <v>0</v>
      </c>
      <c r="J32" s="93">
        <v>0</v>
      </c>
      <c r="K32" s="100">
        <f t="shared" si="3"/>
        <v>0</v>
      </c>
      <c r="L32" s="93">
        <v>0</v>
      </c>
      <c r="M32" s="93">
        <v>0</v>
      </c>
      <c r="N32" s="100">
        <f t="shared" si="4"/>
        <v>6739</v>
      </c>
      <c r="O32" s="100">
        <f t="shared" si="5"/>
        <v>1312</v>
      </c>
      <c r="P32" s="93">
        <v>1312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5427</v>
      </c>
      <c r="W32" s="93">
        <v>5427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33</v>
      </c>
      <c r="AG32" s="93">
        <v>33</v>
      </c>
      <c r="AH32" s="93">
        <v>0</v>
      </c>
      <c r="AI32" s="93">
        <v>0</v>
      </c>
      <c r="AJ32" s="100">
        <f t="shared" si="9"/>
        <v>161</v>
      </c>
      <c r="AK32" s="93">
        <v>161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33</v>
      </c>
      <c r="AU32" s="93">
        <v>33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97</v>
      </c>
      <c r="B33" s="102" t="s">
        <v>322</v>
      </c>
      <c r="C33" s="94" t="s">
        <v>323</v>
      </c>
      <c r="D33" s="100">
        <f t="shared" si="0"/>
        <v>12437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12437</v>
      </c>
      <c r="L33" s="93">
        <v>3405</v>
      </c>
      <c r="M33" s="93">
        <v>9032</v>
      </c>
      <c r="N33" s="100">
        <f t="shared" si="4"/>
        <v>12437</v>
      </c>
      <c r="O33" s="100">
        <f t="shared" si="5"/>
        <v>3405</v>
      </c>
      <c r="P33" s="93">
        <v>0</v>
      </c>
      <c r="Q33" s="93">
        <v>0</v>
      </c>
      <c r="R33" s="93">
        <v>0</v>
      </c>
      <c r="S33" s="93">
        <v>3405</v>
      </c>
      <c r="T33" s="93">
        <v>0</v>
      </c>
      <c r="U33" s="93">
        <v>0</v>
      </c>
      <c r="V33" s="100">
        <f t="shared" si="6"/>
        <v>9032</v>
      </c>
      <c r="W33" s="93">
        <v>0</v>
      </c>
      <c r="X33" s="93">
        <v>0</v>
      </c>
      <c r="Y33" s="93">
        <v>0</v>
      </c>
      <c r="Z33" s="93">
        <v>9032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0</v>
      </c>
      <c r="AG33" s="93">
        <v>0</v>
      </c>
      <c r="AH33" s="93">
        <v>0</v>
      </c>
      <c r="AI33" s="93">
        <v>0</v>
      </c>
      <c r="AJ33" s="100">
        <f t="shared" si="9"/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97</v>
      </c>
      <c r="B34" s="102" t="s">
        <v>324</v>
      </c>
      <c r="C34" s="94" t="s">
        <v>325</v>
      </c>
      <c r="D34" s="100">
        <f t="shared" si="0"/>
        <v>10373</v>
      </c>
      <c r="E34" s="100">
        <f t="shared" si="1"/>
        <v>226</v>
      </c>
      <c r="F34" s="93">
        <v>226</v>
      </c>
      <c r="G34" s="93">
        <v>0</v>
      </c>
      <c r="H34" s="100">
        <f t="shared" si="2"/>
        <v>2537</v>
      </c>
      <c r="I34" s="93">
        <v>2537</v>
      </c>
      <c r="J34" s="93">
        <v>0</v>
      </c>
      <c r="K34" s="100">
        <f t="shared" si="3"/>
        <v>7610</v>
      </c>
      <c r="L34" s="93">
        <v>0</v>
      </c>
      <c r="M34" s="93">
        <v>7610</v>
      </c>
      <c r="N34" s="100">
        <f t="shared" si="4"/>
        <v>10373</v>
      </c>
      <c r="O34" s="100">
        <f t="shared" si="5"/>
        <v>2763</v>
      </c>
      <c r="P34" s="93">
        <v>2763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7610</v>
      </c>
      <c r="W34" s="93">
        <v>7610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1476</v>
      </c>
      <c r="AG34" s="93">
        <v>1476</v>
      </c>
      <c r="AH34" s="93">
        <v>0</v>
      </c>
      <c r="AI34" s="93">
        <v>0</v>
      </c>
      <c r="AJ34" s="100">
        <f t="shared" si="9"/>
        <v>1476</v>
      </c>
      <c r="AK34" s="93">
        <v>0</v>
      </c>
      <c r="AL34" s="93">
        <v>0</v>
      </c>
      <c r="AM34" s="93">
        <v>1476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97</v>
      </c>
      <c r="B35" s="102" t="s">
        <v>326</v>
      </c>
      <c r="C35" s="94" t="s">
        <v>327</v>
      </c>
      <c r="D35" s="100">
        <f t="shared" si="0"/>
        <v>10416</v>
      </c>
      <c r="E35" s="100">
        <f t="shared" si="1"/>
        <v>0</v>
      </c>
      <c r="F35" s="93">
        <v>0</v>
      </c>
      <c r="G35" s="93">
        <v>0</v>
      </c>
      <c r="H35" s="100">
        <f t="shared" si="2"/>
        <v>5171</v>
      </c>
      <c r="I35" s="93">
        <v>5171</v>
      </c>
      <c r="J35" s="93">
        <v>0</v>
      </c>
      <c r="K35" s="100">
        <f t="shared" si="3"/>
        <v>5245</v>
      </c>
      <c r="L35" s="93">
        <v>0</v>
      </c>
      <c r="M35" s="93">
        <v>5245</v>
      </c>
      <c r="N35" s="100">
        <f t="shared" si="4"/>
        <v>10416</v>
      </c>
      <c r="O35" s="100">
        <f t="shared" si="5"/>
        <v>5171</v>
      </c>
      <c r="P35" s="93">
        <v>5171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5245</v>
      </c>
      <c r="W35" s="93">
        <v>5245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81</v>
      </c>
      <c r="AG35" s="93">
        <v>81</v>
      </c>
      <c r="AH35" s="93">
        <v>0</v>
      </c>
      <c r="AI35" s="93">
        <v>0</v>
      </c>
      <c r="AJ35" s="100">
        <f t="shared" si="9"/>
        <v>28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28</v>
      </c>
      <c r="AT35" s="100">
        <f t="shared" si="10"/>
        <v>53</v>
      </c>
      <c r="AU35" s="93">
        <v>53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97</v>
      </c>
      <c r="B36" s="102" t="s">
        <v>328</v>
      </c>
      <c r="C36" s="94" t="s">
        <v>329</v>
      </c>
      <c r="D36" s="100">
        <f t="shared" si="0"/>
        <v>10447</v>
      </c>
      <c r="E36" s="100">
        <f t="shared" si="1"/>
        <v>0</v>
      </c>
      <c r="F36" s="93">
        <v>0</v>
      </c>
      <c r="G36" s="93">
        <v>0</v>
      </c>
      <c r="H36" s="100">
        <f t="shared" si="2"/>
        <v>4039</v>
      </c>
      <c r="I36" s="93">
        <v>4039</v>
      </c>
      <c r="J36" s="93">
        <v>0</v>
      </c>
      <c r="K36" s="100">
        <f t="shared" si="3"/>
        <v>6408</v>
      </c>
      <c r="L36" s="93">
        <v>0</v>
      </c>
      <c r="M36" s="93">
        <v>6408</v>
      </c>
      <c r="N36" s="100">
        <f t="shared" si="4"/>
        <v>10447</v>
      </c>
      <c r="O36" s="100">
        <f t="shared" si="5"/>
        <v>4039</v>
      </c>
      <c r="P36" s="93">
        <v>4039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6408</v>
      </c>
      <c r="W36" s="93">
        <v>6408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479</v>
      </c>
      <c r="AG36" s="93">
        <v>479</v>
      </c>
      <c r="AH36" s="93">
        <v>0</v>
      </c>
      <c r="AI36" s="93">
        <v>0</v>
      </c>
      <c r="AJ36" s="100">
        <f t="shared" si="9"/>
        <v>479</v>
      </c>
      <c r="AK36" s="93">
        <v>0</v>
      </c>
      <c r="AL36" s="93">
        <v>0</v>
      </c>
      <c r="AM36" s="93">
        <v>32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447</v>
      </c>
      <c r="AT36" s="100">
        <f t="shared" si="10"/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447</v>
      </c>
      <c r="BA36" s="93">
        <v>447</v>
      </c>
      <c r="BB36" s="93">
        <v>0</v>
      </c>
      <c r="BC36" s="93">
        <v>0</v>
      </c>
    </row>
    <row r="37" spans="1:55" s="92" customFormat="1" ht="11.25">
      <c r="A37" s="101" t="s">
        <v>97</v>
      </c>
      <c r="B37" s="102" t="s">
        <v>330</v>
      </c>
      <c r="C37" s="94" t="s">
        <v>331</v>
      </c>
      <c r="D37" s="100">
        <f t="shared" si="0"/>
        <v>783</v>
      </c>
      <c r="E37" s="100">
        <f t="shared" si="1"/>
        <v>0</v>
      </c>
      <c r="F37" s="93">
        <v>0</v>
      </c>
      <c r="G37" s="93">
        <v>0</v>
      </c>
      <c r="H37" s="100">
        <f t="shared" si="2"/>
        <v>591</v>
      </c>
      <c r="I37" s="93">
        <v>591</v>
      </c>
      <c r="J37" s="93">
        <v>0</v>
      </c>
      <c r="K37" s="100">
        <f t="shared" si="3"/>
        <v>192</v>
      </c>
      <c r="L37" s="93">
        <v>0</v>
      </c>
      <c r="M37" s="93">
        <v>192</v>
      </c>
      <c r="N37" s="100">
        <f t="shared" si="4"/>
        <v>783</v>
      </c>
      <c r="O37" s="100">
        <f t="shared" si="5"/>
        <v>591</v>
      </c>
      <c r="P37" s="93">
        <v>0</v>
      </c>
      <c r="Q37" s="93">
        <v>0</v>
      </c>
      <c r="R37" s="93">
        <v>0</v>
      </c>
      <c r="S37" s="93">
        <v>591</v>
      </c>
      <c r="T37" s="93">
        <v>0</v>
      </c>
      <c r="U37" s="93">
        <v>0</v>
      </c>
      <c r="V37" s="100">
        <f t="shared" si="6"/>
        <v>192</v>
      </c>
      <c r="W37" s="93">
        <v>0</v>
      </c>
      <c r="X37" s="93">
        <v>0</v>
      </c>
      <c r="Y37" s="93">
        <v>0</v>
      </c>
      <c r="Z37" s="93">
        <v>192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16</v>
      </c>
      <c r="AG37" s="93">
        <v>16</v>
      </c>
      <c r="AH37" s="93">
        <v>0</v>
      </c>
      <c r="AI37" s="93">
        <v>0</v>
      </c>
      <c r="AJ37" s="100">
        <f t="shared" si="9"/>
        <v>16</v>
      </c>
      <c r="AK37" s="93">
        <v>0</v>
      </c>
      <c r="AL37" s="93">
        <v>0</v>
      </c>
      <c r="AM37" s="93">
        <v>16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97</v>
      </c>
      <c r="B38" s="102" t="s">
        <v>332</v>
      </c>
      <c r="C38" s="94" t="s">
        <v>333</v>
      </c>
      <c r="D38" s="100">
        <f t="shared" si="0"/>
        <v>8550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8550</v>
      </c>
      <c r="L38" s="93">
        <v>1744</v>
      </c>
      <c r="M38" s="93">
        <v>6806</v>
      </c>
      <c r="N38" s="100">
        <f t="shared" si="4"/>
        <v>8550</v>
      </c>
      <c r="O38" s="100">
        <f t="shared" si="5"/>
        <v>1744</v>
      </c>
      <c r="P38" s="93">
        <v>1744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6806</v>
      </c>
      <c r="W38" s="93">
        <v>6806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2</v>
      </c>
      <c r="AG38" s="93">
        <v>2</v>
      </c>
      <c r="AH38" s="93">
        <v>0</v>
      </c>
      <c r="AI38" s="93">
        <v>0</v>
      </c>
      <c r="AJ38" s="100">
        <f t="shared" si="9"/>
        <v>2</v>
      </c>
      <c r="AK38" s="93">
        <v>0</v>
      </c>
      <c r="AL38" s="93">
        <v>0</v>
      </c>
      <c r="AM38" s="93">
        <v>2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135</v>
      </c>
      <c r="BA38" s="93">
        <v>135</v>
      </c>
      <c r="BB38" s="93">
        <v>0</v>
      </c>
      <c r="BC38" s="93">
        <v>0</v>
      </c>
    </row>
    <row r="39" spans="1:55" s="92" customFormat="1" ht="11.25">
      <c r="A39" s="101" t="s">
        <v>97</v>
      </c>
      <c r="B39" s="102" t="s">
        <v>334</v>
      </c>
      <c r="C39" s="94" t="s">
        <v>335</v>
      </c>
      <c r="D39" s="100">
        <f t="shared" si="0"/>
        <v>9736</v>
      </c>
      <c r="E39" s="100">
        <f t="shared" si="1"/>
        <v>0</v>
      </c>
      <c r="F39" s="93">
        <v>0</v>
      </c>
      <c r="G39" s="93">
        <v>0</v>
      </c>
      <c r="H39" s="100">
        <f t="shared" si="2"/>
        <v>9736</v>
      </c>
      <c r="I39" s="93">
        <v>6256</v>
      </c>
      <c r="J39" s="93">
        <v>3480</v>
      </c>
      <c r="K39" s="100">
        <f t="shared" si="3"/>
        <v>0</v>
      </c>
      <c r="L39" s="93">
        <v>0</v>
      </c>
      <c r="M39" s="93">
        <v>0</v>
      </c>
      <c r="N39" s="100">
        <f t="shared" si="4"/>
        <v>9736</v>
      </c>
      <c r="O39" s="100">
        <f t="shared" si="5"/>
        <v>6256</v>
      </c>
      <c r="P39" s="93">
        <v>6256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3480</v>
      </c>
      <c r="W39" s="93">
        <v>3480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354</v>
      </c>
      <c r="AG39" s="93">
        <v>354</v>
      </c>
      <c r="AH39" s="93">
        <v>0</v>
      </c>
      <c r="AI39" s="93">
        <v>0</v>
      </c>
      <c r="AJ39" s="100">
        <f t="shared" si="9"/>
        <v>354</v>
      </c>
      <c r="AK39" s="93">
        <v>0</v>
      </c>
      <c r="AL39" s="93">
        <v>0</v>
      </c>
      <c r="AM39" s="93">
        <v>9</v>
      </c>
      <c r="AN39" s="93">
        <v>335</v>
      </c>
      <c r="AO39" s="93">
        <v>0</v>
      </c>
      <c r="AP39" s="93">
        <v>0</v>
      </c>
      <c r="AQ39" s="93">
        <v>0</v>
      </c>
      <c r="AR39" s="93">
        <v>0</v>
      </c>
      <c r="AS39" s="93">
        <v>10</v>
      </c>
      <c r="AT39" s="100">
        <f t="shared" si="10"/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0</v>
      </c>
      <c r="BA39" s="93">
        <v>0</v>
      </c>
      <c r="BB39" s="93">
        <v>0</v>
      </c>
      <c r="BC39" s="93">
        <v>0</v>
      </c>
    </row>
    <row r="40" spans="1:55" s="92" customFormat="1" ht="11.25">
      <c r="A40" s="101" t="s">
        <v>97</v>
      </c>
      <c r="B40" s="102" t="s">
        <v>336</v>
      </c>
      <c r="C40" s="94" t="s">
        <v>337</v>
      </c>
      <c r="D40" s="100">
        <f t="shared" si="0"/>
        <v>4839</v>
      </c>
      <c r="E40" s="100">
        <f t="shared" si="1"/>
        <v>0</v>
      </c>
      <c r="F40" s="93">
        <v>0</v>
      </c>
      <c r="G40" s="93">
        <v>0</v>
      </c>
      <c r="H40" s="100">
        <f t="shared" si="2"/>
        <v>1402</v>
      </c>
      <c r="I40" s="93">
        <v>1402</v>
      </c>
      <c r="J40" s="93">
        <v>0</v>
      </c>
      <c r="K40" s="100">
        <f t="shared" si="3"/>
        <v>3437</v>
      </c>
      <c r="L40" s="93">
        <v>0</v>
      </c>
      <c r="M40" s="93">
        <v>3437</v>
      </c>
      <c r="N40" s="100">
        <f t="shared" si="4"/>
        <v>4839</v>
      </c>
      <c r="O40" s="100">
        <f t="shared" si="5"/>
        <v>1402</v>
      </c>
      <c r="P40" s="93">
        <v>1402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3437</v>
      </c>
      <c r="W40" s="93">
        <v>3437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175</v>
      </c>
      <c r="AG40" s="93">
        <v>175</v>
      </c>
      <c r="AH40" s="93">
        <v>0</v>
      </c>
      <c r="AI40" s="93">
        <v>0</v>
      </c>
      <c r="AJ40" s="100">
        <f t="shared" si="9"/>
        <v>175</v>
      </c>
      <c r="AK40" s="93">
        <v>0</v>
      </c>
      <c r="AL40" s="93">
        <v>0</v>
      </c>
      <c r="AM40" s="93">
        <v>4</v>
      </c>
      <c r="AN40" s="93">
        <v>166</v>
      </c>
      <c r="AO40" s="93">
        <v>0</v>
      </c>
      <c r="AP40" s="93">
        <v>0</v>
      </c>
      <c r="AQ40" s="93">
        <v>0</v>
      </c>
      <c r="AR40" s="93">
        <v>0</v>
      </c>
      <c r="AS40" s="93">
        <v>5</v>
      </c>
      <c r="AT40" s="100">
        <f t="shared" si="10"/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97</v>
      </c>
      <c r="B41" s="102" t="s">
        <v>338</v>
      </c>
      <c r="C41" s="94" t="s">
        <v>339</v>
      </c>
      <c r="D41" s="100">
        <f t="shared" si="0"/>
        <v>9000</v>
      </c>
      <c r="E41" s="100">
        <f t="shared" si="1"/>
        <v>0</v>
      </c>
      <c r="F41" s="93">
        <v>0</v>
      </c>
      <c r="G41" s="93">
        <v>0</v>
      </c>
      <c r="H41" s="100">
        <f t="shared" si="2"/>
        <v>8448</v>
      </c>
      <c r="I41" s="93">
        <v>2538</v>
      </c>
      <c r="J41" s="93">
        <v>5910</v>
      </c>
      <c r="K41" s="100">
        <f t="shared" si="3"/>
        <v>552</v>
      </c>
      <c r="L41" s="93">
        <v>0</v>
      </c>
      <c r="M41" s="93">
        <v>552</v>
      </c>
      <c r="N41" s="100">
        <f t="shared" si="4"/>
        <v>9003</v>
      </c>
      <c r="O41" s="100">
        <f t="shared" si="5"/>
        <v>2538</v>
      </c>
      <c r="P41" s="93">
        <v>2538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6462</v>
      </c>
      <c r="W41" s="93">
        <v>6462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3</v>
      </c>
      <c r="AD41" s="93">
        <v>3</v>
      </c>
      <c r="AE41" s="93">
        <v>0</v>
      </c>
      <c r="AF41" s="100">
        <f t="shared" si="8"/>
        <v>87</v>
      </c>
      <c r="AG41" s="93">
        <v>87</v>
      </c>
      <c r="AH41" s="93">
        <v>0</v>
      </c>
      <c r="AI41" s="93">
        <v>0</v>
      </c>
      <c r="AJ41" s="100">
        <f t="shared" si="9"/>
        <v>701</v>
      </c>
      <c r="AK41" s="93">
        <v>653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48</v>
      </c>
      <c r="AT41" s="100">
        <f t="shared" si="10"/>
        <v>39</v>
      </c>
      <c r="AU41" s="93">
        <v>39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97</v>
      </c>
      <c r="B42" s="102" t="s">
        <v>340</v>
      </c>
      <c r="C42" s="94" t="s">
        <v>341</v>
      </c>
      <c r="D42" s="100">
        <f t="shared" si="0"/>
        <v>12711</v>
      </c>
      <c r="E42" s="100">
        <f t="shared" si="1"/>
        <v>0</v>
      </c>
      <c r="F42" s="93">
        <v>0</v>
      </c>
      <c r="G42" s="93">
        <v>0</v>
      </c>
      <c r="H42" s="100">
        <f t="shared" si="2"/>
        <v>4381</v>
      </c>
      <c r="I42" s="93">
        <v>4381</v>
      </c>
      <c r="J42" s="93">
        <v>0</v>
      </c>
      <c r="K42" s="100">
        <f t="shared" si="3"/>
        <v>8330</v>
      </c>
      <c r="L42" s="93">
        <v>0</v>
      </c>
      <c r="M42" s="93">
        <v>8330</v>
      </c>
      <c r="N42" s="100">
        <f t="shared" si="4"/>
        <v>12743</v>
      </c>
      <c r="O42" s="100">
        <f t="shared" si="5"/>
        <v>4397</v>
      </c>
      <c r="P42" s="93">
        <v>4381</v>
      </c>
      <c r="Q42" s="93">
        <v>0</v>
      </c>
      <c r="R42" s="93">
        <v>0</v>
      </c>
      <c r="S42" s="93">
        <v>0</v>
      </c>
      <c r="T42" s="93">
        <v>16</v>
      </c>
      <c r="U42" s="93">
        <v>0</v>
      </c>
      <c r="V42" s="100">
        <f t="shared" si="6"/>
        <v>8330</v>
      </c>
      <c r="W42" s="93">
        <v>8330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16</v>
      </c>
      <c r="AD42" s="93">
        <v>16</v>
      </c>
      <c r="AE42" s="93">
        <v>0</v>
      </c>
      <c r="AF42" s="100">
        <f t="shared" si="8"/>
        <v>122</v>
      </c>
      <c r="AG42" s="93">
        <v>122</v>
      </c>
      <c r="AH42" s="93">
        <v>0</v>
      </c>
      <c r="AI42" s="93">
        <v>0</v>
      </c>
      <c r="AJ42" s="100">
        <f t="shared" si="9"/>
        <v>990</v>
      </c>
      <c r="AK42" s="93">
        <v>922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68</v>
      </c>
      <c r="AT42" s="100">
        <f t="shared" si="10"/>
        <v>54</v>
      </c>
      <c r="AU42" s="93">
        <v>54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97</v>
      </c>
      <c r="B43" s="102" t="s">
        <v>342</v>
      </c>
      <c r="C43" s="94" t="s">
        <v>343</v>
      </c>
      <c r="D43" s="100">
        <f t="shared" si="0"/>
        <v>9812</v>
      </c>
      <c r="E43" s="100">
        <f t="shared" si="1"/>
        <v>0</v>
      </c>
      <c r="F43" s="93">
        <v>0</v>
      </c>
      <c r="G43" s="93">
        <v>0</v>
      </c>
      <c r="H43" s="100">
        <f t="shared" si="2"/>
        <v>9812</v>
      </c>
      <c r="I43" s="93">
        <v>221</v>
      </c>
      <c r="J43" s="93">
        <v>9591</v>
      </c>
      <c r="K43" s="100">
        <f t="shared" si="3"/>
        <v>0</v>
      </c>
      <c r="L43" s="93">
        <v>0</v>
      </c>
      <c r="M43" s="93">
        <v>0</v>
      </c>
      <c r="N43" s="100">
        <f t="shared" si="4"/>
        <v>9812</v>
      </c>
      <c r="O43" s="100">
        <f t="shared" si="5"/>
        <v>221</v>
      </c>
      <c r="P43" s="93">
        <v>221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9591</v>
      </c>
      <c r="W43" s="93">
        <v>9591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0</v>
      </c>
      <c r="AD43" s="93">
        <v>0</v>
      </c>
      <c r="AE43" s="93">
        <v>0</v>
      </c>
      <c r="AF43" s="100">
        <f t="shared" si="8"/>
        <v>95</v>
      </c>
      <c r="AG43" s="93">
        <v>95</v>
      </c>
      <c r="AH43" s="93">
        <v>0</v>
      </c>
      <c r="AI43" s="93">
        <v>0</v>
      </c>
      <c r="AJ43" s="100">
        <f t="shared" si="9"/>
        <v>765</v>
      </c>
      <c r="AK43" s="93">
        <v>712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53</v>
      </c>
      <c r="AT43" s="100">
        <f t="shared" si="10"/>
        <v>42</v>
      </c>
      <c r="AU43" s="93">
        <v>42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97</v>
      </c>
      <c r="B44" s="102" t="s">
        <v>344</v>
      </c>
      <c r="C44" s="94" t="s">
        <v>270</v>
      </c>
      <c r="D44" s="100">
        <f t="shared" si="0"/>
        <v>2792</v>
      </c>
      <c r="E44" s="100">
        <f t="shared" si="1"/>
        <v>0</v>
      </c>
      <c r="F44" s="93">
        <v>0</v>
      </c>
      <c r="G44" s="93">
        <v>0</v>
      </c>
      <c r="H44" s="100">
        <f t="shared" si="2"/>
        <v>1331</v>
      </c>
      <c r="I44" s="93">
        <v>1331</v>
      </c>
      <c r="J44" s="93">
        <v>0</v>
      </c>
      <c r="K44" s="100">
        <f t="shared" si="3"/>
        <v>1461</v>
      </c>
      <c r="L44" s="93">
        <v>0</v>
      </c>
      <c r="M44" s="93">
        <v>1461</v>
      </c>
      <c r="N44" s="100">
        <f t="shared" si="4"/>
        <v>2792</v>
      </c>
      <c r="O44" s="100">
        <f t="shared" si="5"/>
        <v>1331</v>
      </c>
      <c r="P44" s="93">
        <v>1331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1461</v>
      </c>
      <c r="W44" s="93">
        <v>1461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127</v>
      </c>
      <c r="AG44" s="93">
        <v>127</v>
      </c>
      <c r="AH44" s="93">
        <v>0</v>
      </c>
      <c r="AI44" s="93">
        <v>0</v>
      </c>
      <c r="AJ44" s="100">
        <f t="shared" si="9"/>
        <v>127</v>
      </c>
      <c r="AK44" s="93">
        <v>0</v>
      </c>
      <c r="AL44" s="93">
        <v>0</v>
      </c>
      <c r="AM44" s="93">
        <v>8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119</v>
      </c>
      <c r="AT44" s="100">
        <f t="shared" si="10"/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119</v>
      </c>
      <c r="BA44" s="93">
        <v>119</v>
      </c>
      <c r="BB44" s="93">
        <v>0</v>
      </c>
      <c r="BC44" s="93">
        <v>0</v>
      </c>
    </row>
    <row r="45" spans="1:55" s="92" customFormat="1" ht="11.25">
      <c r="A45" s="101" t="s">
        <v>97</v>
      </c>
      <c r="B45" s="102" t="s">
        <v>345</v>
      </c>
      <c r="C45" s="94" t="s">
        <v>346</v>
      </c>
      <c r="D45" s="100">
        <f t="shared" si="0"/>
        <v>4558</v>
      </c>
      <c r="E45" s="100">
        <f t="shared" si="1"/>
        <v>0</v>
      </c>
      <c r="F45" s="93">
        <v>0</v>
      </c>
      <c r="G45" s="93">
        <v>0</v>
      </c>
      <c r="H45" s="100">
        <f t="shared" si="2"/>
        <v>1521</v>
      </c>
      <c r="I45" s="93">
        <v>1521</v>
      </c>
      <c r="J45" s="93">
        <v>0</v>
      </c>
      <c r="K45" s="100">
        <f t="shared" si="3"/>
        <v>3037</v>
      </c>
      <c r="L45" s="93">
        <v>0</v>
      </c>
      <c r="M45" s="93">
        <v>3037</v>
      </c>
      <c r="N45" s="100">
        <f t="shared" si="4"/>
        <v>4570</v>
      </c>
      <c r="O45" s="100">
        <f t="shared" si="5"/>
        <v>1521</v>
      </c>
      <c r="P45" s="93">
        <v>1521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3037</v>
      </c>
      <c r="W45" s="93">
        <v>3037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12</v>
      </c>
      <c r="AD45" s="93">
        <v>12</v>
      </c>
      <c r="AE45" s="93">
        <v>0</v>
      </c>
      <c r="AF45" s="100">
        <f t="shared" si="8"/>
        <v>20</v>
      </c>
      <c r="AG45" s="93">
        <v>20</v>
      </c>
      <c r="AH45" s="93">
        <v>0</v>
      </c>
      <c r="AI45" s="93">
        <v>0</v>
      </c>
      <c r="AJ45" s="100">
        <f t="shared" si="9"/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100">
        <f t="shared" si="10"/>
        <v>20</v>
      </c>
      <c r="AU45" s="93">
        <v>20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97</v>
      </c>
      <c r="B46" s="102" t="s">
        <v>347</v>
      </c>
      <c r="C46" s="94" t="s">
        <v>348</v>
      </c>
      <c r="D46" s="100">
        <f t="shared" si="0"/>
        <v>7562</v>
      </c>
      <c r="E46" s="100">
        <f t="shared" si="1"/>
        <v>0</v>
      </c>
      <c r="F46" s="93">
        <v>0</v>
      </c>
      <c r="G46" s="93">
        <v>0</v>
      </c>
      <c r="H46" s="100">
        <f t="shared" si="2"/>
        <v>1018</v>
      </c>
      <c r="I46" s="93">
        <v>1018</v>
      </c>
      <c r="J46" s="93">
        <v>0</v>
      </c>
      <c r="K46" s="100">
        <f t="shared" si="3"/>
        <v>6544</v>
      </c>
      <c r="L46" s="93">
        <v>0</v>
      </c>
      <c r="M46" s="93">
        <v>6544</v>
      </c>
      <c r="N46" s="100">
        <f t="shared" si="4"/>
        <v>7562</v>
      </c>
      <c r="O46" s="100">
        <f t="shared" si="5"/>
        <v>1018</v>
      </c>
      <c r="P46" s="93">
        <v>1018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6544</v>
      </c>
      <c r="W46" s="93">
        <v>6544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00">
        <f t="shared" si="7"/>
        <v>0</v>
      </c>
      <c r="AD46" s="93">
        <v>0</v>
      </c>
      <c r="AE46" s="93">
        <v>0</v>
      </c>
      <c r="AF46" s="100">
        <f t="shared" si="8"/>
        <v>22</v>
      </c>
      <c r="AG46" s="93">
        <v>22</v>
      </c>
      <c r="AH46" s="93">
        <v>0</v>
      </c>
      <c r="AI46" s="93">
        <v>0</v>
      </c>
      <c r="AJ46" s="100">
        <f t="shared" si="9"/>
        <v>22</v>
      </c>
      <c r="AK46" s="93">
        <v>22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100">
        <f t="shared" si="10"/>
        <v>22</v>
      </c>
      <c r="AU46" s="93">
        <v>22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0</v>
      </c>
      <c r="BA46" s="93">
        <v>0</v>
      </c>
      <c r="BB46" s="93">
        <v>0</v>
      </c>
      <c r="BC46" s="93">
        <v>0</v>
      </c>
    </row>
    <row r="47" spans="1:55" s="92" customFormat="1" ht="11.25">
      <c r="A47" s="101" t="s">
        <v>97</v>
      </c>
      <c r="B47" s="102" t="s">
        <v>349</v>
      </c>
      <c r="C47" s="94" t="s">
        <v>350</v>
      </c>
      <c r="D47" s="100">
        <f t="shared" si="0"/>
        <v>5827</v>
      </c>
      <c r="E47" s="100">
        <f t="shared" si="1"/>
        <v>2928</v>
      </c>
      <c r="F47" s="93">
        <v>2928</v>
      </c>
      <c r="G47" s="93">
        <v>0</v>
      </c>
      <c r="H47" s="100">
        <f t="shared" si="2"/>
        <v>0</v>
      </c>
      <c r="I47" s="93">
        <v>0</v>
      </c>
      <c r="J47" s="93">
        <v>0</v>
      </c>
      <c r="K47" s="100">
        <f t="shared" si="3"/>
        <v>2899</v>
      </c>
      <c r="L47" s="93">
        <v>0</v>
      </c>
      <c r="M47" s="93">
        <v>2899</v>
      </c>
      <c r="N47" s="100">
        <f t="shared" si="4"/>
        <v>5906</v>
      </c>
      <c r="O47" s="100">
        <f t="shared" si="5"/>
        <v>2928</v>
      </c>
      <c r="P47" s="93">
        <v>2928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100">
        <f t="shared" si="6"/>
        <v>2899</v>
      </c>
      <c r="W47" s="93">
        <v>2899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00">
        <f t="shared" si="7"/>
        <v>79</v>
      </c>
      <c r="AD47" s="93">
        <v>79</v>
      </c>
      <c r="AE47" s="93">
        <v>0</v>
      </c>
      <c r="AF47" s="100">
        <f t="shared" si="8"/>
        <v>83</v>
      </c>
      <c r="AG47" s="93">
        <v>83</v>
      </c>
      <c r="AH47" s="93">
        <v>0</v>
      </c>
      <c r="AI47" s="93">
        <v>0</v>
      </c>
      <c r="AJ47" s="100">
        <f t="shared" si="9"/>
        <v>173</v>
      </c>
      <c r="AK47" s="93">
        <v>93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80</v>
      </c>
      <c r="AR47" s="93">
        <v>0</v>
      </c>
      <c r="AS47" s="93">
        <v>0</v>
      </c>
      <c r="AT47" s="100">
        <f t="shared" si="10"/>
        <v>3</v>
      </c>
      <c r="AU47" s="93">
        <v>3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0</v>
      </c>
      <c r="BA47" s="93">
        <v>0</v>
      </c>
      <c r="BB47" s="93">
        <v>0</v>
      </c>
      <c r="BC47" s="93">
        <v>0</v>
      </c>
    </row>
    <row r="48" spans="1:55" s="92" customFormat="1" ht="11.25">
      <c r="A48" s="101" t="s">
        <v>97</v>
      </c>
      <c r="B48" s="102" t="s">
        <v>351</v>
      </c>
      <c r="C48" s="94" t="s">
        <v>352</v>
      </c>
      <c r="D48" s="100">
        <f t="shared" si="0"/>
        <v>5312</v>
      </c>
      <c r="E48" s="100">
        <f t="shared" si="1"/>
        <v>2202</v>
      </c>
      <c r="F48" s="93">
        <v>1698</v>
      </c>
      <c r="G48" s="93">
        <v>504</v>
      </c>
      <c r="H48" s="100">
        <f t="shared" si="2"/>
        <v>3110</v>
      </c>
      <c r="I48" s="93">
        <v>0</v>
      </c>
      <c r="J48" s="93">
        <v>3110</v>
      </c>
      <c r="K48" s="100">
        <f t="shared" si="3"/>
        <v>0</v>
      </c>
      <c r="L48" s="93">
        <v>0</v>
      </c>
      <c r="M48" s="93">
        <v>0</v>
      </c>
      <c r="N48" s="100">
        <f t="shared" si="4"/>
        <v>5312</v>
      </c>
      <c r="O48" s="100">
        <f t="shared" si="5"/>
        <v>1698</v>
      </c>
      <c r="P48" s="93">
        <v>1698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3614</v>
      </c>
      <c r="W48" s="93">
        <v>3614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0</v>
      </c>
      <c r="AD48" s="93">
        <v>0</v>
      </c>
      <c r="AE48" s="93">
        <v>0</v>
      </c>
      <c r="AF48" s="100">
        <f t="shared" si="8"/>
        <v>12</v>
      </c>
      <c r="AG48" s="93">
        <v>12</v>
      </c>
      <c r="AH48" s="93">
        <v>0</v>
      </c>
      <c r="AI48" s="93">
        <v>0</v>
      </c>
      <c r="AJ48" s="100">
        <f t="shared" si="9"/>
        <v>12</v>
      </c>
      <c r="AK48" s="93">
        <v>0</v>
      </c>
      <c r="AL48" s="93">
        <v>0</v>
      </c>
      <c r="AM48" s="93">
        <v>12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100">
        <f t="shared" si="10"/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100">
        <f t="shared" si="11"/>
        <v>40</v>
      </c>
      <c r="BA48" s="93">
        <v>40</v>
      </c>
      <c r="BB48" s="93">
        <v>0</v>
      </c>
      <c r="BC48" s="93">
        <v>0</v>
      </c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28000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28</v>
      </c>
      <c r="M2" s="45" t="str">
        <f>IF(L2&lt;&gt;"",VLOOKUP(L2,$AI$6:$AJ$52,2,FALSE),"-")</f>
        <v>兵庫県</v>
      </c>
      <c r="AA2" s="44">
        <f>IF(C2=0,0,1)</f>
        <v>1</v>
      </c>
      <c r="AB2" s="45" t="str">
        <f>IF(AA2=0,"",VLOOKUP(C2,'水洗化人口等'!B7:C48,2,FALSE))</f>
        <v>合計</v>
      </c>
      <c r="AC2" s="45"/>
      <c r="AD2" s="44">
        <f>IF(AA2=0,1,IF(ISERROR(AB2),1,0))</f>
        <v>0</v>
      </c>
      <c r="AF2" s="87">
        <f>COUNTA('水洗化人口等'!B7:B48)+6</f>
        <v>48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210867</v>
      </c>
      <c r="F7" s="170" t="s">
        <v>37</v>
      </c>
      <c r="G7" s="49" t="s">
        <v>38</v>
      </c>
      <c r="H7" s="61">
        <f aca="true" t="shared" si="0" ref="H7:H12">AD14</f>
        <v>132158</v>
      </c>
      <c r="I7" s="61">
        <f aca="true" t="shared" si="1" ref="I7:I12">AD24</f>
        <v>206192</v>
      </c>
      <c r="J7" s="61">
        <f aca="true" t="shared" si="2" ref="J7:J12">SUM(H7:I7)</f>
        <v>338350</v>
      </c>
      <c r="K7" s="62">
        <f aca="true" t="shared" si="3" ref="K7:K12">IF(J$13&gt;0,J7/J$13,0)</f>
        <v>0.7156923506480046</v>
      </c>
      <c r="L7" s="63">
        <f>AD34</f>
        <v>8323</v>
      </c>
      <c r="M7" s="64">
        <f>AD37</f>
        <v>1118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210867</v>
      </c>
      <c r="AF7" s="54" t="str">
        <f>'水洗化人口等'!B7</f>
        <v>28000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637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637</v>
      </c>
      <c r="AF8" s="54" t="str">
        <f>'水洗化人口等'!B8</f>
        <v>28100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211504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4876910</v>
      </c>
      <c r="AF9" s="54" t="str">
        <f>'水洗化人口等'!B9</f>
        <v>28201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4876910</v>
      </c>
      <c r="F10" s="171"/>
      <c r="G10" s="49" t="s">
        <v>45</v>
      </c>
      <c r="H10" s="61">
        <f t="shared" si="0"/>
        <v>64707</v>
      </c>
      <c r="I10" s="61">
        <f t="shared" si="1"/>
        <v>69686</v>
      </c>
      <c r="J10" s="61">
        <f t="shared" si="2"/>
        <v>134393</v>
      </c>
      <c r="K10" s="62">
        <f t="shared" si="3"/>
        <v>0.28427380546959446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77027</v>
      </c>
      <c r="AF10" s="54" t="str">
        <f>'水洗化人口等'!B10</f>
        <v>28202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77027</v>
      </c>
      <c r="F11" s="171"/>
      <c r="G11" s="49" t="s">
        <v>48</v>
      </c>
      <c r="H11" s="61">
        <f t="shared" si="0"/>
        <v>16</v>
      </c>
      <c r="I11" s="61">
        <f t="shared" si="1"/>
        <v>0</v>
      </c>
      <c r="J11" s="61">
        <f t="shared" si="2"/>
        <v>16</v>
      </c>
      <c r="K11" s="62">
        <f t="shared" si="3"/>
        <v>3.384388240096963E-05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440117</v>
      </c>
      <c r="AF11" s="54" t="str">
        <f>'水洗化人口等'!B11</f>
        <v>28203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440117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226900</v>
      </c>
      <c r="AF12" s="54" t="str">
        <f>'水洗化人口等'!B12</f>
        <v>28204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5394054</v>
      </c>
      <c r="F13" s="172"/>
      <c r="G13" s="49" t="s">
        <v>41</v>
      </c>
      <c r="H13" s="61">
        <f>SUM(H7:H12)</f>
        <v>196881</v>
      </c>
      <c r="I13" s="61">
        <f>SUM(I7:I12)</f>
        <v>275878</v>
      </c>
      <c r="J13" s="61">
        <f>SUM(J7:J12)</f>
        <v>472759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98458</v>
      </c>
      <c r="AF13" s="54" t="str">
        <f>'水洗化人口等'!B13</f>
        <v>28205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5605558</v>
      </c>
      <c r="F14" s="141" t="s">
        <v>51</v>
      </c>
      <c r="G14" s="142"/>
      <c r="H14" s="61">
        <f>AD20</f>
        <v>1910</v>
      </c>
      <c r="I14" s="61">
        <f>AD30</f>
        <v>0</v>
      </c>
      <c r="J14" s="61">
        <f>SUM(H14:I14)</f>
        <v>1910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132158</v>
      </c>
      <c r="AF14" s="54" t="str">
        <f>'水洗化人口等'!B14</f>
        <v>28206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98458</v>
      </c>
      <c r="F15" s="146" t="s">
        <v>5</v>
      </c>
      <c r="G15" s="147"/>
      <c r="H15" s="71">
        <f>SUM(H13:H14)</f>
        <v>198791</v>
      </c>
      <c r="I15" s="71">
        <f>SUM(I13:I14)</f>
        <v>275878</v>
      </c>
      <c r="J15" s="71">
        <f>SUM(J13:J14)</f>
        <v>474669</v>
      </c>
      <c r="K15" s="72" t="s">
        <v>146</v>
      </c>
      <c r="L15" s="73">
        <f>SUM(L7:L9)</f>
        <v>8323</v>
      </c>
      <c r="M15" s="74">
        <f>SUM(M7:M9)</f>
        <v>1118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28207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28208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226900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64707</v>
      </c>
      <c r="AF17" s="54" t="str">
        <f>'水洗化人口等'!B17</f>
        <v>28209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16</v>
      </c>
      <c r="AF18" s="54" t="str">
        <f>'水洗化人口等'!B18</f>
        <v>28210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0.9622688767112926</v>
      </c>
      <c r="F19" s="141" t="s">
        <v>57</v>
      </c>
      <c r="G19" s="142"/>
      <c r="H19" s="61">
        <f>AD21</f>
        <v>58287</v>
      </c>
      <c r="I19" s="61">
        <f>AD31</f>
        <v>14875</v>
      </c>
      <c r="J19" s="65">
        <f>SUM(H19:I19)</f>
        <v>73162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28212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0.03773112328870739</v>
      </c>
      <c r="F20" s="141" t="s">
        <v>59</v>
      </c>
      <c r="G20" s="142"/>
      <c r="H20" s="61">
        <f>AD22</f>
        <v>105098</v>
      </c>
      <c r="I20" s="61">
        <f>AD32</f>
        <v>38706</v>
      </c>
      <c r="J20" s="65">
        <f>SUM(H20:I20)</f>
        <v>143804</v>
      </c>
      <c r="AA20" s="46" t="s">
        <v>51</v>
      </c>
      <c r="AB20" s="46" t="s">
        <v>75</v>
      </c>
      <c r="AC20" s="46" t="s">
        <v>152</v>
      </c>
      <c r="AD20" s="45">
        <f ca="1" t="shared" si="4"/>
        <v>1910</v>
      </c>
      <c r="AF20" s="54" t="str">
        <f>'水洗化人口等'!B20</f>
        <v>28213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0.8700132975165006</v>
      </c>
      <c r="F21" s="141" t="s">
        <v>61</v>
      </c>
      <c r="G21" s="142"/>
      <c r="H21" s="61">
        <f>AD23</f>
        <v>32972</v>
      </c>
      <c r="I21" s="61">
        <f>AD33</f>
        <v>222379</v>
      </c>
      <c r="J21" s="65">
        <f>SUM(H21:I21)</f>
        <v>255351</v>
      </c>
      <c r="AA21" s="46" t="s">
        <v>57</v>
      </c>
      <c r="AB21" s="46" t="s">
        <v>75</v>
      </c>
      <c r="AC21" s="46" t="s">
        <v>153</v>
      </c>
      <c r="AD21" s="45">
        <f ca="1" t="shared" si="4"/>
        <v>58287</v>
      </c>
      <c r="AF21" s="54" t="str">
        <f>'水洗化人口等'!B21</f>
        <v>28214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0.07851439589064996</v>
      </c>
      <c r="F22" s="146" t="s">
        <v>5</v>
      </c>
      <c r="G22" s="147"/>
      <c r="H22" s="71">
        <f>SUM(H19:H21)</f>
        <v>196357</v>
      </c>
      <c r="I22" s="71">
        <f>SUM(I19:I21)</f>
        <v>275960</v>
      </c>
      <c r="J22" s="76">
        <f>SUM(J19:J21)</f>
        <v>472317</v>
      </c>
      <c r="AA22" s="46" t="s">
        <v>59</v>
      </c>
      <c r="AB22" s="46" t="s">
        <v>75</v>
      </c>
      <c r="AC22" s="46" t="s">
        <v>154</v>
      </c>
      <c r="AD22" s="45">
        <f ca="1" t="shared" si="4"/>
        <v>105098</v>
      </c>
      <c r="AF22" s="54" t="str">
        <f>'水洗化人口等'!B22</f>
        <v>28215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0.040477683042437526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32972</v>
      </c>
      <c r="AF23" s="54" t="str">
        <f>'水洗化人口等'!B23</f>
        <v>28216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0.9969882366290945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206192</v>
      </c>
      <c r="AF24" s="54" t="str">
        <f>'水洗化人口等'!B24</f>
        <v>28217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0.003011763370905515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28218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28219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2980</v>
      </c>
      <c r="J27" s="79">
        <f>AD49</f>
        <v>520</v>
      </c>
      <c r="AA27" s="46" t="s">
        <v>45</v>
      </c>
      <c r="AB27" s="46" t="s">
        <v>75</v>
      </c>
      <c r="AC27" s="46" t="s">
        <v>159</v>
      </c>
      <c r="AD27" s="45">
        <f ca="1" t="shared" si="4"/>
        <v>69686</v>
      </c>
      <c r="AF27" s="54" t="str">
        <f>'水洗化人口等'!B27</f>
        <v>28220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68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28221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3499</v>
      </c>
      <c r="J29" s="79">
        <f>AD51</f>
        <v>1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28222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2197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28223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14875</v>
      </c>
      <c r="AF31" s="54" t="str">
        <f>'水洗化人口等'!B31</f>
        <v>28224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94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38706</v>
      </c>
      <c r="AF32" s="54" t="str">
        <f>'水洗化人口等'!B32</f>
        <v>28225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168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222379</v>
      </c>
      <c r="AF33" s="54" t="str">
        <f>'水洗化人口等'!B33</f>
        <v>28226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36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8323</v>
      </c>
      <c r="AF34" s="54" t="str">
        <f>'水洗化人口等'!B34</f>
        <v>28227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1809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28228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10851</v>
      </c>
      <c r="J36" s="81">
        <f>SUM(J27:J31)</f>
        <v>521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28229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1118</v>
      </c>
      <c r="AF37" s="54" t="str">
        <f>'水洗化人口等'!B37</f>
        <v>28301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28365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28381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2980</v>
      </c>
      <c r="AF40" s="54" t="str">
        <f>'水洗化人口等'!B40</f>
        <v>28382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68</v>
      </c>
      <c r="AF41" s="54" t="str">
        <f>'水洗化人口等'!B41</f>
        <v>28442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3499</v>
      </c>
      <c r="AF42" s="54" t="str">
        <f>'水洗化人口等'!B42</f>
        <v>28443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2197</v>
      </c>
      <c r="AF43" s="54" t="str">
        <f>'水洗化人口等'!B43</f>
        <v>28446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28464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94</v>
      </c>
      <c r="AF45" s="54" t="str">
        <f>'水洗化人口等'!B45</f>
        <v>28481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168</v>
      </c>
      <c r="AF46" s="54" t="str">
        <f>'水洗化人口等'!B46</f>
        <v>28501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36</v>
      </c>
      <c r="AF47" s="54" t="str">
        <f>'水洗化人口等'!B47</f>
        <v>28585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1809</v>
      </c>
      <c r="AF48" s="54" t="str">
        <f>'水洗化人口等'!B48</f>
        <v>28586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520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1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