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<sst xmlns="http://schemas.openxmlformats.org/spreadsheetml/2006/main" count="828" uniqueCount="357">
  <si>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</si>
  <si>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</si>
  <si>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</si>
  <si>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</si>
  <si>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</si>
  <si>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</si>
  <si>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</si>
  <si>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</si>
  <si>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</si>
  <si>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</si>
  <si>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</si>
  <si>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</si>
  <si>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</si>
  <si>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</si>
  <si>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</si>
  <si>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</si>
  <si>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</si>
  <si>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</si>
  <si>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</si>
  <si>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</si>
  <si>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</si>
  <si>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</si>
  <si>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</si>
  <si>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</si>
  <si>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</si>
  <si>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</si>
  <si>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</si>
  <si>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</si>
  <si>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</si>
  <si>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</si>
  <si>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</si>
  <si>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</si>
  <si>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</si>
  <si>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</si>
  <si>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</si>
  <si>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</si>
  <si>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</si>
  <si>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</si>
  <si>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</si>
  <si>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</si>
  <si>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</si>
  <si>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</si>
  <si>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</si>
  <si>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</si>
  <si>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</si>
  <si>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</si>
  <si>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</si>
  <si>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</si>
  <si>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</si>
  <si>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</si>
  <si>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</si>
  <si>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</si>
  <si>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</si>
  <si>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</si>
  <si>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</si>
  <si>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</si>
  <si>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</si>
  <si>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</si>
  <si>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</si>
  <si>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</si>
  <si>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</si>
  <si>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</si>
  <si>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</si>
  <si>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</si>
  <si>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</si>
  <si>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</si>
  <si>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</si>
  <si>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</si>
  <si>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</si>
  <si>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</si>
  <si>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</si>
  <si>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</si>
  <si>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</si>
  <si>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</si>
  <si>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</si>
  <si>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</si>
  <si>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</si>
  <si>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</si>
  <si>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</si>
  <si>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</si>
  <si>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</si>
  <si>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</si>
  <si>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</si>
  <si>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</si>
  <si>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</si>
  <si>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</si>
  <si>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</si>
  <si>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</si>
  <si>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</si>
  <si>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</si>
  <si>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</si>
  <si>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</si>
  <si>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</si>
  <si>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</si>
  <si>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</si>
  <si>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</si>
  <si>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</si>
  <si>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</si>
  <si>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</si>
  <si>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</si>
  <si>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</si>
  <si>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</si>
  <si>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</si>
  <si>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</si>
  <si>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</si>
  <si>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</si>
  <si>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</si>
  <si>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</si>
  <si>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</si>
  <si>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</si>
  <si>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</si>
  <si>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</si>
  <si>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</si>
  <si>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</si>
  <si>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</si>
  <si>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</si>
  <si>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</si>
  <si>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</si>
  <si>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</si>
  <si>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</si>
  <si>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</si>
  <si>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</si>
  <si>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</si>
  <si>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</si>
  <si>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</si>
  <si>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</si>
  <si>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</si>
  <si>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</si>
  <si>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</si>
  <si>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</si>
  <si>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</si>
  <si>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</si>
  <si>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</si>
  <si>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</si>
  <si>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</si>
  <si>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</si>
  <si>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</si>
  <si>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</si>
  <si>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</si>
  <si>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</si>
  <si>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</si>
  <si>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</si>
  <si>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</si>
  <si>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</si>
  <si>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</si>
  <si>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</si>
  <si>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</si>
  <si>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</si>
  <si>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</si>
  <si>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</si>
  <si>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</si>
  <si>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</si>
  <si>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</si>
  <si>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</si>
  <si>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</si>
  <si>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</si>
  <si>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</si>
  <si>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</si>
  <si>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</si>
  <si>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</si>
  <si>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</si>
  <si>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</si>
  <si>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</si>
  <si>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</si>
  <si>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</si>
  <si>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</si>
  <si>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</si>
  <si>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</si>
  <si>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</si>
  <si>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</si>
  <si>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</si>
  <si>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</si>
  <si>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</si>
  <si>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</si>
  <si>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</si>
  <si>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</si>
  <si>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</si>
  <si>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</si>
  <si>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</si>
  <si>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</si>
  <si>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</si>
  <si>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</si>
  <si>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</si>
  <si>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</si>
  <si>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</si>
  <si>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</si>
  <si>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</si>
  <si>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</si>
  <si>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</si>
  <si>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</si>
  <si>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</si>
  <si>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</si>
  <si>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</si>
  <si>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</si>
  <si>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</si>
  <si>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</si>
  <si>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</si>
  <si>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</si>
  <si>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</si>
  <si>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</si>
  <si>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</si>
  <si>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</si>
  <si>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</si>
  <si>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</si>
  <si>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</si>
  <si>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</si>
  <si>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</si>
  <si>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</si>
  <si>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</si>
  <si>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</si>
  <si>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</si>
  <si>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</si>
  <si>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</si>
  <si>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</si>
  <si>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</si>
  <si>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</si>
  <si>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</si>
  <si>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</si>
  <si>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</si>
  <si>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</si>
  <si>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</si>
  <si>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</si>
  <si>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</si>
  <si>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</si>
  <si>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</si>
  <si>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</si>
  <si>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</si>
  <si>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</si>
  <si>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</si>
  <si>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</si>
  <si>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</si>
  <si>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</si>
  <si>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</si>
  <si>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</si>
  <si>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</si>
  <si>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</si>
  <si>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</si>
  <si>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</si>
  <si>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</si>
  <si>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</si>
  <si>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</si>
  <si>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</si>
  <si>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</si>
  <si>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</si>
  <si>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</si>
  <si>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</si>
  <si>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</si>
  <si>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</si>
  <si>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</si>
  <si>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</si>
  <si>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</si>
  <si>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</si>
  <si>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</si>
  <si>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</si>
  <si>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</si>
  <si>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</si>
  <si>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</si>
  <si>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</si>
  <si>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</si>
  <si>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</si>
  <si>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</si>
  <si>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</si>
  <si>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</si>
  <si>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</si>
  <si>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</si>
  <si>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</si>
  <si>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</si>
  <si>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</si>
  <si>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</si>
  <si>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</si>
  <si>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27000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</si>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</sst>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8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125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0</v>
      </c>
      <c r="B2" s="112" t="s">
        <v>195</v>
      </c>
      <c r="C2" s="114" t="s">
        <v>196</v>
      </c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130</v>
      </c>
      <c r="S2" s="116" t="s">
        <v>2</v>
      </c>
      <c r="T2" s="106"/>
      <c r="U2" s="106"/>
      <c r="V2" s="107"/>
      <c r="W2" s="122" t="s">
        <v>3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4</v>
      </c>
      <c r="F3" s="7"/>
      <c r="G3" s="7"/>
      <c r="H3" s="11"/>
      <c r="I3" s="10" t="s">
        <v>197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5</v>
      </c>
      <c r="F4" s="118" t="s">
        <v>198</v>
      </c>
      <c r="G4" s="118" t="s">
        <v>199</v>
      </c>
      <c r="H4" s="118" t="s">
        <v>200</v>
      </c>
      <c r="I4" s="12" t="s">
        <v>5</v>
      </c>
      <c r="J4" s="118" t="s">
        <v>201</v>
      </c>
      <c r="K4" s="118" t="s">
        <v>202</v>
      </c>
      <c r="L4" s="118" t="s">
        <v>203</v>
      </c>
      <c r="M4" s="118" t="s">
        <v>204</v>
      </c>
      <c r="N4" s="118" t="s">
        <v>205</v>
      </c>
      <c r="O4" s="123" t="s">
        <v>206</v>
      </c>
      <c r="P4" s="13"/>
      <c r="Q4" s="118" t="s">
        <v>207</v>
      </c>
      <c r="R4" s="41"/>
      <c r="S4" s="118" t="s">
        <v>6</v>
      </c>
      <c r="T4" s="118" t="s">
        <v>7</v>
      </c>
      <c r="U4" s="120" t="s">
        <v>8</v>
      </c>
      <c r="V4" s="120" t="s">
        <v>9</v>
      </c>
      <c r="W4" s="118" t="s">
        <v>6</v>
      </c>
      <c r="X4" s="118" t="s">
        <v>7</v>
      </c>
      <c r="Y4" s="120" t="s">
        <v>8</v>
      </c>
      <c r="Z4" s="120" t="s">
        <v>9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10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11</v>
      </c>
      <c r="E6" s="37" t="s">
        <v>11</v>
      </c>
      <c r="F6" s="14" t="s">
        <v>208</v>
      </c>
      <c r="G6" s="37" t="s">
        <v>11</v>
      </c>
      <c r="H6" s="37" t="s">
        <v>11</v>
      </c>
      <c r="I6" s="37" t="s">
        <v>11</v>
      </c>
      <c r="J6" s="14" t="s">
        <v>208</v>
      </c>
      <c r="K6" s="37" t="s">
        <v>11</v>
      </c>
      <c r="L6" s="14" t="s">
        <v>208</v>
      </c>
      <c r="M6" s="37" t="s">
        <v>11</v>
      </c>
      <c r="N6" s="14" t="s">
        <v>208</v>
      </c>
      <c r="O6" s="37" t="s">
        <v>11</v>
      </c>
      <c r="P6" s="37" t="s">
        <v>11</v>
      </c>
      <c r="Q6" s="14" t="s">
        <v>208</v>
      </c>
      <c r="R6" s="43" t="s">
        <v>131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98</v>
      </c>
      <c r="B7" s="174" t="s">
        <v>270</v>
      </c>
      <c r="C7" s="173" t="s">
        <v>268</v>
      </c>
      <c r="D7" s="99">
        <f>SUM(D8:D300)</f>
        <v>8674930</v>
      </c>
      <c r="E7" s="99">
        <f>SUM(E8:E300)</f>
        <v>333297</v>
      </c>
      <c r="F7" s="96">
        <f>IF(D7&gt;0,E7/D7*100,0)</f>
        <v>3.8420713481261517</v>
      </c>
      <c r="G7" s="99">
        <f>SUM(G8:G300)</f>
        <v>330866</v>
      </c>
      <c r="H7" s="99">
        <f>SUM(H8:H300)</f>
        <v>2431</v>
      </c>
      <c r="I7" s="99">
        <f>SUM(I8:I300)</f>
        <v>8341633</v>
      </c>
      <c r="J7" s="96">
        <f>IF($D7&gt;0,I7/$D7*100,0)</f>
        <v>96.15792865187385</v>
      </c>
      <c r="K7" s="99">
        <f>SUM(K8:K300)</f>
        <v>7611589</v>
      </c>
      <c r="L7" s="96">
        <f>IF($D7&gt;0,K7/$D7*100,0)</f>
        <v>87.74236794994312</v>
      </c>
      <c r="M7" s="99">
        <f>SUM(M8:M300)</f>
        <v>704</v>
      </c>
      <c r="N7" s="96">
        <f>IF($D7&gt;0,M7/$D7*100,0)</f>
        <v>0.008115339259221688</v>
      </c>
      <c r="O7" s="99">
        <f>SUM(O8:O300)</f>
        <v>729340</v>
      </c>
      <c r="P7" s="99">
        <f>SUM(P8:P300)</f>
        <v>308362</v>
      </c>
      <c r="Q7" s="96">
        <f>IF($D7&gt;0,O7/$D7*100,0)</f>
        <v>8.407445362671515</v>
      </c>
      <c r="R7" s="99">
        <f>SUM(R8:R300)</f>
        <v>210217</v>
      </c>
      <c r="S7" s="175">
        <f>COUNTIF(S8:S300,"○")</f>
        <v>7</v>
      </c>
      <c r="T7" s="175">
        <f>COUNTIF(T8:T300,"○")</f>
        <v>31</v>
      </c>
      <c r="U7" s="175">
        <f>COUNTIF(U8:U300,"○")</f>
        <v>2</v>
      </c>
      <c r="V7" s="175">
        <f>COUNTIF(V8:V300,"○")</f>
        <v>3</v>
      </c>
      <c r="W7" s="175">
        <f>COUNTIF(W8:W300,"○")</f>
        <v>14</v>
      </c>
      <c r="X7" s="175">
        <f>COUNTIF(X8:X300,"○")</f>
        <v>1</v>
      </c>
      <c r="Y7" s="175">
        <f>COUNTIF(Y8:Y300,"○")</f>
        <v>4</v>
      </c>
      <c r="Z7" s="175">
        <f>COUNTIF(Z8:Z300,"○")</f>
        <v>24</v>
      </c>
    </row>
    <row r="8" spans="1:26" s="92" customFormat="1" ht="11.25">
      <c r="A8" s="94" t="s">
        <v>98</v>
      </c>
      <c r="B8" s="95" t="s">
        <v>271</v>
      </c>
      <c r="C8" s="94" t="s">
        <v>272</v>
      </c>
      <c r="D8" s="93">
        <v>2514354</v>
      </c>
      <c r="E8" s="93">
        <v>112</v>
      </c>
      <c r="F8" s="97">
        <f aca="true" t="shared" si="0" ref="F7:F50">IF(D8&gt;0,E8/D8*100,0)</f>
        <v>0.004454424476426151</v>
      </c>
      <c r="G8" s="93">
        <v>112</v>
      </c>
      <c r="H8" s="93">
        <v>0</v>
      </c>
      <c r="I8" s="93">
        <v>2514242</v>
      </c>
      <c r="J8" s="97">
        <f aca="true" t="shared" si="1" ref="J7:J50">IF($D8&gt;0,I8/$D8*100,0)</f>
        <v>99.99554557552356</v>
      </c>
      <c r="K8" s="93">
        <v>2514242</v>
      </c>
      <c r="L8" s="97">
        <f aca="true" t="shared" si="2" ref="L7:L50">IF($D8&gt;0,K8/$D8*100,0)</f>
        <v>99.99554557552356</v>
      </c>
      <c r="M8" s="93">
        <v>0</v>
      </c>
      <c r="N8" s="97">
        <f aca="true" t="shared" si="3" ref="N7:N50">IF($D8&gt;0,M8/$D8*100,0)</f>
        <v>0</v>
      </c>
      <c r="O8" s="93">
        <v>0</v>
      </c>
      <c r="P8" s="93">
        <v>0</v>
      </c>
      <c r="Q8" s="97">
        <f aca="true" t="shared" si="4" ref="Q7:Q50">IF($D8&gt;0,O8/$D8*100,0)</f>
        <v>0</v>
      </c>
      <c r="R8" s="93">
        <v>121068</v>
      </c>
      <c r="S8" s="94"/>
      <c r="T8" s="94"/>
      <c r="U8" s="94" t="s">
        <v>269</v>
      </c>
      <c r="V8" s="94"/>
      <c r="W8" s="94"/>
      <c r="X8" s="94"/>
      <c r="Y8" s="94"/>
      <c r="Z8" s="94" t="s">
        <v>269</v>
      </c>
    </row>
    <row r="9" spans="1:26" s="92" customFormat="1" ht="11.25">
      <c r="A9" s="94" t="s">
        <v>98</v>
      </c>
      <c r="B9" s="95" t="s">
        <v>273</v>
      </c>
      <c r="C9" s="94" t="s">
        <v>274</v>
      </c>
      <c r="D9" s="93">
        <v>833694</v>
      </c>
      <c r="E9" s="93">
        <v>29127</v>
      </c>
      <c r="F9" s="97">
        <f t="shared" si="0"/>
        <v>3.493727914558579</v>
      </c>
      <c r="G9" s="93">
        <v>29109</v>
      </c>
      <c r="H9" s="93">
        <v>18</v>
      </c>
      <c r="I9" s="93">
        <v>804567</v>
      </c>
      <c r="J9" s="97">
        <f t="shared" si="1"/>
        <v>96.50627208544142</v>
      </c>
      <c r="K9" s="93">
        <v>733567</v>
      </c>
      <c r="L9" s="97">
        <f t="shared" si="2"/>
        <v>87.98995794620087</v>
      </c>
      <c r="M9" s="93">
        <v>498</v>
      </c>
      <c r="N9" s="97">
        <f t="shared" si="3"/>
        <v>0.05973414706115193</v>
      </c>
      <c r="O9" s="93">
        <v>70502</v>
      </c>
      <c r="P9" s="93">
        <v>20260</v>
      </c>
      <c r="Q9" s="97">
        <f t="shared" si="4"/>
        <v>8.456579992179385</v>
      </c>
      <c r="R9" s="93">
        <v>12348</v>
      </c>
      <c r="S9" s="94"/>
      <c r="T9" s="94" t="s">
        <v>269</v>
      </c>
      <c r="U9" s="94"/>
      <c r="V9" s="94"/>
      <c r="W9" s="94"/>
      <c r="X9" s="94"/>
      <c r="Y9" s="94"/>
      <c r="Z9" s="94" t="s">
        <v>269</v>
      </c>
    </row>
    <row r="10" spans="1:26" s="92" customFormat="1" ht="11.25">
      <c r="A10" s="94" t="s">
        <v>98</v>
      </c>
      <c r="B10" s="95" t="s">
        <v>275</v>
      </c>
      <c r="C10" s="94" t="s">
        <v>276</v>
      </c>
      <c r="D10" s="93">
        <v>202339</v>
      </c>
      <c r="E10" s="93">
        <v>18027</v>
      </c>
      <c r="F10" s="97">
        <f t="shared" si="0"/>
        <v>8.90930567018716</v>
      </c>
      <c r="G10" s="93">
        <v>18027</v>
      </c>
      <c r="H10" s="93">
        <v>0</v>
      </c>
      <c r="I10" s="93">
        <v>184312</v>
      </c>
      <c r="J10" s="97">
        <f t="shared" si="1"/>
        <v>91.09069432981283</v>
      </c>
      <c r="K10" s="93">
        <v>165189</v>
      </c>
      <c r="L10" s="97">
        <f t="shared" si="2"/>
        <v>81.63972343443429</v>
      </c>
      <c r="M10" s="93">
        <v>0</v>
      </c>
      <c r="N10" s="97">
        <f t="shared" si="3"/>
        <v>0</v>
      </c>
      <c r="O10" s="93">
        <v>19123</v>
      </c>
      <c r="P10" s="93">
        <v>2392</v>
      </c>
      <c r="Q10" s="97">
        <f t="shared" si="4"/>
        <v>9.450970895378548</v>
      </c>
      <c r="R10" s="93">
        <v>2045</v>
      </c>
      <c r="S10" s="94"/>
      <c r="T10" s="94" t="s">
        <v>269</v>
      </c>
      <c r="U10" s="94"/>
      <c r="V10" s="94"/>
      <c r="W10" s="94"/>
      <c r="X10" s="94"/>
      <c r="Y10" s="94"/>
      <c r="Z10" s="94" t="s">
        <v>269</v>
      </c>
    </row>
    <row r="11" spans="1:26" s="92" customFormat="1" ht="11.25">
      <c r="A11" s="94" t="s">
        <v>98</v>
      </c>
      <c r="B11" s="95" t="s">
        <v>277</v>
      </c>
      <c r="C11" s="94" t="s">
        <v>278</v>
      </c>
      <c r="D11" s="93">
        <v>388412</v>
      </c>
      <c r="E11" s="93">
        <v>273</v>
      </c>
      <c r="F11" s="97">
        <f t="shared" si="0"/>
        <v>0.07028619095187584</v>
      </c>
      <c r="G11" s="93">
        <v>273</v>
      </c>
      <c r="H11" s="93">
        <v>0</v>
      </c>
      <c r="I11" s="93">
        <v>388139</v>
      </c>
      <c r="J11" s="97">
        <f t="shared" si="1"/>
        <v>99.92971380904812</v>
      </c>
      <c r="K11" s="93">
        <v>385281</v>
      </c>
      <c r="L11" s="97">
        <f t="shared" si="2"/>
        <v>99.1938972019402</v>
      </c>
      <c r="M11" s="93">
        <v>0</v>
      </c>
      <c r="N11" s="97">
        <f t="shared" si="3"/>
        <v>0</v>
      </c>
      <c r="O11" s="93">
        <v>2858</v>
      </c>
      <c r="P11" s="93">
        <v>0</v>
      </c>
      <c r="Q11" s="97">
        <f t="shared" si="4"/>
        <v>0.7358166071079164</v>
      </c>
      <c r="R11" s="93">
        <v>4860</v>
      </c>
      <c r="S11" s="94"/>
      <c r="T11" s="94" t="s">
        <v>269</v>
      </c>
      <c r="U11" s="94"/>
      <c r="V11" s="94"/>
      <c r="W11" s="94" t="s">
        <v>269</v>
      </c>
      <c r="X11" s="94"/>
      <c r="Y11" s="94"/>
      <c r="Z11" s="94"/>
    </row>
    <row r="12" spans="1:26" s="92" customFormat="1" ht="11.25">
      <c r="A12" s="94" t="s">
        <v>98</v>
      </c>
      <c r="B12" s="95" t="s">
        <v>279</v>
      </c>
      <c r="C12" s="94" t="s">
        <v>280</v>
      </c>
      <c r="D12" s="93">
        <v>102211</v>
      </c>
      <c r="E12" s="93">
        <v>104</v>
      </c>
      <c r="F12" s="97">
        <f t="shared" si="0"/>
        <v>0.1017503008482453</v>
      </c>
      <c r="G12" s="93">
        <v>104</v>
      </c>
      <c r="H12" s="93">
        <v>0</v>
      </c>
      <c r="I12" s="93">
        <v>102107</v>
      </c>
      <c r="J12" s="97">
        <f t="shared" si="1"/>
        <v>99.89824969915175</v>
      </c>
      <c r="K12" s="93">
        <v>102036</v>
      </c>
      <c r="L12" s="97">
        <f t="shared" si="2"/>
        <v>99.82878555145727</v>
      </c>
      <c r="M12" s="93">
        <v>0</v>
      </c>
      <c r="N12" s="97">
        <f t="shared" si="3"/>
        <v>0</v>
      </c>
      <c r="O12" s="93">
        <v>71</v>
      </c>
      <c r="P12" s="93">
        <v>66</v>
      </c>
      <c r="Q12" s="97">
        <f t="shared" si="4"/>
        <v>0.06946414769447516</v>
      </c>
      <c r="R12" s="93">
        <v>1500</v>
      </c>
      <c r="S12" s="94" t="s">
        <v>269</v>
      </c>
      <c r="T12" s="94"/>
      <c r="U12" s="94"/>
      <c r="V12" s="94"/>
      <c r="W12" s="94" t="s">
        <v>269</v>
      </c>
      <c r="X12" s="94"/>
      <c r="Y12" s="94"/>
      <c r="Z12" s="94"/>
    </row>
    <row r="13" spans="1:26" s="92" customFormat="1" ht="11.25">
      <c r="A13" s="94" t="s">
        <v>98</v>
      </c>
      <c r="B13" s="95" t="s">
        <v>281</v>
      </c>
      <c r="C13" s="94" t="s">
        <v>282</v>
      </c>
      <c r="D13" s="93">
        <v>347465</v>
      </c>
      <c r="E13" s="93">
        <v>1141</v>
      </c>
      <c r="F13" s="97">
        <f t="shared" si="0"/>
        <v>0.32837839782424133</v>
      </c>
      <c r="G13" s="93">
        <v>1141</v>
      </c>
      <c r="H13" s="93">
        <v>0</v>
      </c>
      <c r="I13" s="93">
        <v>346324</v>
      </c>
      <c r="J13" s="97">
        <f t="shared" si="1"/>
        <v>99.67162160217576</v>
      </c>
      <c r="K13" s="93">
        <v>343116</v>
      </c>
      <c r="L13" s="97">
        <f t="shared" si="2"/>
        <v>98.74836314448937</v>
      </c>
      <c r="M13" s="93">
        <v>0</v>
      </c>
      <c r="N13" s="97">
        <f t="shared" si="3"/>
        <v>0</v>
      </c>
      <c r="O13" s="93">
        <v>3208</v>
      </c>
      <c r="P13" s="93">
        <v>750</v>
      </c>
      <c r="Q13" s="97">
        <f t="shared" si="4"/>
        <v>0.9232584576863857</v>
      </c>
      <c r="R13" s="93">
        <v>4403</v>
      </c>
      <c r="S13" s="94" t="s">
        <v>269</v>
      </c>
      <c r="T13" s="94"/>
      <c r="U13" s="94"/>
      <c r="V13" s="94"/>
      <c r="W13" s="94" t="s">
        <v>269</v>
      </c>
      <c r="X13" s="94"/>
      <c r="Y13" s="94"/>
      <c r="Z13" s="94"/>
    </row>
    <row r="14" spans="1:26" s="92" customFormat="1" ht="11.25">
      <c r="A14" s="94" t="s">
        <v>98</v>
      </c>
      <c r="B14" s="95" t="s">
        <v>283</v>
      </c>
      <c r="C14" s="94" t="s">
        <v>284</v>
      </c>
      <c r="D14" s="93">
        <v>77101</v>
      </c>
      <c r="E14" s="93">
        <v>6789</v>
      </c>
      <c r="F14" s="97">
        <f t="shared" si="0"/>
        <v>8.805333264159998</v>
      </c>
      <c r="G14" s="93">
        <v>6789</v>
      </c>
      <c r="H14" s="93">
        <v>0</v>
      </c>
      <c r="I14" s="93">
        <v>70312</v>
      </c>
      <c r="J14" s="97">
        <f t="shared" si="1"/>
        <v>91.19466673584</v>
      </c>
      <c r="K14" s="93">
        <v>56189</v>
      </c>
      <c r="L14" s="97">
        <f t="shared" si="2"/>
        <v>72.87713518631406</v>
      </c>
      <c r="M14" s="93">
        <v>0</v>
      </c>
      <c r="N14" s="97">
        <f t="shared" si="3"/>
        <v>0</v>
      </c>
      <c r="O14" s="93">
        <v>14123</v>
      </c>
      <c r="P14" s="93">
        <v>11007</v>
      </c>
      <c r="Q14" s="97">
        <f t="shared" si="4"/>
        <v>18.31753154952595</v>
      </c>
      <c r="R14" s="93">
        <v>1353</v>
      </c>
      <c r="S14" s="94" t="s">
        <v>269</v>
      </c>
      <c r="T14" s="94"/>
      <c r="U14" s="94"/>
      <c r="V14" s="94"/>
      <c r="W14" s="94" t="s">
        <v>269</v>
      </c>
      <c r="X14" s="94"/>
      <c r="Y14" s="94"/>
      <c r="Z14" s="94"/>
    </row>
    <row r="15" spans="1:26" s="92" customFormat="1" ht="11.25">
      <c r="A15" s="94" t="s">
        <v>98</v>
      </c>
      <c r="B15" s="95" t="s">
        <v>285</v>
      </c>
      <c r="C15" s="94" t="s">
        <v>286</v>
      </c>
      <c r="D15" s="93">
        <v>355991</v>
      </c>
      <c r="E15" s="93">
        <v>12815</v>
      </c>
      <c r="F15" s="97">
        <f t="shared" si="0"/>
        <v>3.5998101075588993</v>
      </c>
      <c r="G15" s="93">
        <v>12815</v>
      </c>
      <c r="H15" s="93">
        <v>0</v>
      </c>
      <c r="I15" s="93">
        <v>343176</v>
      </c>
      <c r="J15" s="97">
        <f t="shared" si="1"/>
        <v>96.4001898924411</v>
      </c>
      <c r="K15" s="93">
        <v>330716</v>
      </c>
      <c r="L15" s="97">
        <f t="shared" si="2"/>
        <v>92.90010140705805</v>
      </c>
      <c r="M15" s="93">
        <v>0</v>
      </c>
      <c r="N15" s="97">
        <f t="shared" si="3"/>
        <v>0</v>
      </c>
      <c r="O15" s="93">
        <v>12460</v>
      </c>
      <c r="P15" s="93">
        <v>3079</v>
      </c>
      <c r="Q15" s="97">
        <f t="shared" si="4"/>
        <v>3.500088485383057</v>
      </c>
      <c r="R15" s="93">
        <v>3072</v>
      </c>
      <c r="S15" s="94" t="s">
        <v>269</v>
      </c>
      <c r="T15" s="94"/>
      <c r="U15" s="94"/>
      <c r="V15" s="94"/>
      <c r="W15" s="94" t="s">
        <v>269</v>
      </c>
      <c r="X15" s="94"/>
      <c r="Y15" s="94"/>
      <c r="Z15" s="94"/>
    </row>
    <row r="16" spans="1:26" s="92" customFormat="1" ht="11.25">
      <c r="A16" s="94" t="s">
        <v>98</v>
      </c>
      <c r="B16" s="95" t="s">
        <v>287</v>
      </c>
      <c r="C16" s="94" t="s">
        <v>288</v>
      </c>
      <c r="D16" s="93">
        <v>90131</v>
      </c>
      <c r="E16" s="93">
        <v>27697</v>
      </c>
      <c r="F16" s="97">
        <f t="shared" si="0"/>
        <v>30.729715636129633</v>
      </c>
      <c r="G16" s="93">
        <v>27697</v>
      </c>
      <c r="H16" s="93">
        <v>0</v>
      </c>
      <c r="I16" s="93">
        <v>62434</v>
      </c>
      <c r="J16" s="97">
        <f t="shared" si="1"/>
        <v>69.27028436387037</v>
      </c>
      <c r="K16" s="93">
        <v>34885</v>
      </c>
      <c r="L16" s="97">
        <f t="shared" si="2"/>
        <v>38.70477416205301</v>
      </c>
      <c r="M16" s="93">
        <v>0</v>
      </c>
      <c r="N16" s="97">
        <f t="shared" si="3"/>
        <v>0</v>
      </c>
      <c r="O16" s="93">
        <v>27549</v>
      </c>
      <c r="P16" s="93">
        <v>19700</v>
      </c>
      <c r="Q16" s="97">
        <f t="shared" si="4"/>
        <v>30.565510201817354</v>
      </c>
      <c r="R16" s="93">
        <v>562</v>
      </c>
      <c r="S16" s="94"/>
      <c r="T16" s="94"/>
      <c r="U16" s="94" t="s">
        <v>269</v>
      </c>
      <c r="V16" s="94"/>
      <c r="W16" s="94"/>
      <c r="X16" s="94"/>
      <c r="Y16" s="94" t="s">
        <v>269</v>
      </c>
      <c r="Z16" s="94"/>
    </row>
    <row r="17" spans="1:26" s="92" customFormat="1" ht="11.25">
      <c r="A17" s="94" t="s">
        <v>98</v>
      </c>
      <c r="B17" s="95" t="s">
        <v>289</v>
      </c>
      <c r="C17" s="94" t="s">
        <v>290</v>
      </c>
      <c r="D17" s="93">
        <v>145328</v>
      </c>
      <c r="E17" s="93">
        <v>83</v>
      </c>
      <c r="F17" s="97">
        <f t="shared" si="0"/>
        <v>0.05711218760321479</v>
      </c>
      <c r="G17" s="93">
        <v>83</v>
      </c>
      <c r="H17" s="93">
        <v>0</v>
      </c>
      <c r="I17" s="93">
        <v>145245</v>
      </c>
      <c r="J17" s="97">
        <f t="shared" si="1"/>
        <v>99.94288781239679</v>
      </c>
      <c r="K17" s="93">
        <v>144964</v>
      </c>
      <c r="L17" s="97">
        <f t="shared" si="2"/>
        <v>99.74953209292084</v>
      </c>
      <c r="M17" s="93">
        <v>0</v>
      </c>
      <c r="N17" s="97">
        <f t="shared" si="3"/>
        <v>0</v>
      </c>
      <c r="O17" s="93">
        <v>281</v>
      </c>
      <c r="P17" s="93">
        <v>0</v>
      </c>
      <c r="Q17" s="97">
        <f t="shared" si="4"/>
        <v>0.19335571947594407</v>
      </c>
      <c r="R17" s="93">
        <v>2570</v>
      </c>
      <c r="S17" s="94"/>
      <c r="T17" s="94"/>
      <c r="U17" s="94"/>
      <c r="V17" s="94" t="s">
        <v>269</v>
      </c>
      <c r="W17" s="94"/>
      <c r="X17" s="94"/>
      <c r="Y17" s="94"/>
      <c r="Z17" s="94" t="s">
        <v>269</v>
      </c>
    </row>
    <row r="18" spans="1:26" s="92" customFormat="1" ht="11.25">
      <c r="A18" s="94" t="s">
        <v>98</v>
      </c>
      <c r="B18" s="95" t="s">
        <v>291</v>
      </c>
      <c r="C18" s="94" t="s">
        <v>292</v>
      </c>
      <c r="D18" s="93">
        <v>405758</v>
      </c>
      <c r="E18" s="93">
        <v>7709</v>
      </c>
      <c r="F18" s="97">
        <f t="shared" si="0"/>
        <v>1.8999009261678141</v>
      </c>
      <c r="G18" s="93">
        <v>7709</v>
      </c>
      <c r="H18" s="93">
        <v>0</v>
      </c>
      <c r="I18" s="93">
        <v>398049</v>
      </c>
      <c r="J18" s="97">
        <f t="shared" si="1"/>
        <v>98.10009907383218</v>
      </c>
      <c r="K18" s="93">
        <v>329476</v>
      </c>
      <c r="L18" s="97">
        <f t="shared" si="2"/>
        <v>81.2001242119687</v>
      </c>
      <c r="M18" s="93">
        <v>0</v>
      </c>
      <c r="N18" s="97">
        <f t="shared" si="3"/>
        <v>0</v>
      </c>
      <c r="O18" s="93">
        <v>68573</v>
      </c>
      <c r="P18" s="93">
        <v>33272</v>
      </c>
      <c r="Q18" s="97">
        <f t="shared" si="4"/>
        <v>16.899974861863477</v>
      </c>
      <c r="R18" s="93">
        <v>4288</v>
      </c>
      <c r="S18" s="94"/>
      <c r="T18" s="94" t="s">
        <v>269</v>
      </c>
      <c r="U18" s="94"/>
      <c r="V18" s="94"/>
      <c r="W18" s="94" t="s">
        <v>269</v>
      </c>
      <c r="X18" s="94"/>
      <c r="Y18" s="94"/>
      <c r="Z18" s="94"/>
    </row>
    <row r="19" spans="1:26" s="92" customFormat="1" ht="11.25">
      <c r="A19" s="94" t="s">
        <v>98</v>
      </c>
      <c r="B19" s="95" t="s">
        <v>293</v>
      </c>
      <c r="C19" s="94" t="s">
        <v>294</v>
      </c>
      <c r="D19" s="93">
        <v>268076</v>
      </c>
      <c r="E19" s="93">
        <v>3227</v>
      </c>
      <c r="F19" s="97">
        <f t="shared" si="0"/>
        <v>1.2037631119533267</v>
      </c>
      <c r="G19" s="93">
        <v>3227</v>
      </c>
      <c r="H19" s="93">
        <v>0</v>
      </c>
      <c r="I19" s="93">
        <v>264849</v>
      </c>
      <c r="J19" s="97">
        <f t="shared" si="1"/>
        <v>98.79623688804668</v>
      </c>
      <c r="K19" s="93">
        <v>261858</v>
      </c>
      <c r="L19" s="97">
        <f t="shared" si="2"/>
        <v>97.68050851251138</v>
      </c>
      <c r="M19" s="93">
        <v>0</v>
      </c>
      <c r="N19" s="97">
        <f t="shared" si="3"/>
        <v>0</v>
      </c>
      <c r="O19" s="93">
        <v>2991</v>
      </c>
      <c r="P19" s="93">
        <v>568</v>
      </c>
      <c r="Q19" s="97">
        <f t="shared" si="4"/>
        <v>1.115728375535296</v>
      </c>
      <c r="R19" s="93">
        <v>2469</v>
      </c>
      <c r="S19" s="94"/>
      <c r="T19" s="94" t="s">
        <v>269</v>
      </c>
      <c r="U19" s="94"/>
      <c r="V19" s="94"/>
      <c r="W19" s="94" t="s">
        <v>269</v>
      </c>
      <c r="X19" s="94"/>
      <c r="Y19" s="94"/>
      <c r="Z19" s="94"/>
    </row>
    <row r="20" spans="1:26" s="92" customFormat="1" ht="11.25">
      <c r="A20" s="94" t="s">
        <v>98</v>
      </c>
      <c r="B20" s="95" t="s">
        <v>295</v>
      </c>
      <c r="C20" s="94" t="s">
        <v>296</v>
      </c>
      <c r="D20" s="93">
        <v>266361</v>
      </c>
      <c r="E20" s="93">
        <v>27543</v>
      </c>
      <c r="F20" s="97">
        <f t="shared" si="0"/>
        <v>10.340477772646897</v>
      </c>
      <c r="G20" s="93">
        <v>27543</v>
      </c>
      <c r="H20" s="93">
        <v>0</v>
      </c>
      <c r="I20" s="93">
        <v>238818</v>
      </c>
      <c r="J20" s="97">
        <f t="shared" si="1"/>
        <v>89.65952222735311</v>
      </c>
      <c r="K20" s="93">
        <v>157657</v>
      </c>
      <c r="L20" s="97">
        <f t="shared" si="2"/>
        <v>59.18922064416338</v>
      </c>
      <c r="M20" s="93">
        <v>0</v>
      </c>
      <c r="N20" s="97">
        <f t="shared" si="3"/>
        <v>0</v>
      </c>
      <c r="O20" s="93">
        <v>81161</v>
      </c>
      <c r="P20" s="93">
        <v>33236</v>
      </c>
      <c r="Q20" s="97">
        <f t="shared" si="4"/>
        <v>30.47030158318973</v>
      </c>
      <c r="R20" s="93">
        <v>7185</v>
      </c>
      <c r="S20" s="94"/>
      <c r="T20" s="94" t="s">
        <v>269</v>
      </c>
      <c r="U20" s="94"/>
      <c r="V20" s="94"/>
      <c r="W20" s="94"/>
      <c r="X20" s="94"/>
      <c r="Y20" s="94"/>
      <c r="Z20" s="94" t="s">
        <v>269</v>
      </c>
    </row>
    <row r="21" spans="1:26" s="92" customFormat="1" ht="11.25">
      <c r="A21" s="94" t="s">
        <v>98</v>
      </c>
      <c r="B21" s="95" t="s">
        <v>297</v>
      </c>
      <c r="C21" s="94" t="s">
        <v>298</v>
      </c>
      <c r="D21" s="93">
        <v>101592</v>
      </c>
      <c r="E21" s="93">
        <v>36034</v>
      </c>
      <c r="F21" s="97">
        <f t="shared" si="0"/>
        <v>35.46932829356642</v>
      </c>
      <c r="G21" s="93">
        <v>36034</v>
      </c>
      <c r="H21" s="93">
        <v>0</v>
      </c>
      <c r="I21" s="93">
        <v>65558</v>
      </c>
      <c r="J21" s="97">
        <f t="shared" si="1"/>
        <v>64.53067170643358</v>
      </c>
      <c r="K21" s="93">
        <v>26931</v>
      </c>
      <c r="L21" s="97">
        <f t="shared" si="2"/>
        <v>26.508977084809825</v>
      </c>
      <c r="M21" s="93">
        <v>0</v>
      </c>
      <c r="N21" s="97">
        <f t="shared" si="3"/>
        <v>0</v>
      </c>
      <c r="O21" s="93">
        <v>38627</v>
      </c>
      <c r="P21" s="93">
        <v>31407</v>
      </c>
      <c r="Q21" s="97">
        <f t="shared" si="4"/>
        <v>38.021694621623745</v>
      </c>
      <c r="R21" s="93">
        <v>788</v>
      </c>
      <c r="S21" s="94"/>
      <c r="T21" s="94" t="s">
        <v>269</v>
      </c>
      <c r="U21" s="94"/>
      <c r="V21" s="94"/>
      <c r="W21" s="94"/>
      <c r="X21" s="94"/>
      <c r="Y21" s="94"/>
      <c r="Z21" s="94" t="s">
        <v>269</v>
      </c>
    </row>
    <row r="22" spans="1:26" s="92" customFormat="1" ht="11.25">
      <c r="A22" s="94" t="s">
        <v>98</v>
      </c>
      <c r="B22" s="95" t="s">
        <v>299</v>
      </c>
      <c r="C22" s="94" t="s">
        <v>300</v>
      </c>
      <c r="D22" s="93">
        <v>122093</v>
      </c>
      <c r="E22" s="93">
        <v>16827</v>
      </c>
      <c r="F22" s="97">
        <f t="shared" si="0"/>
        <v>13.782116910879411</v>
      </c>
      <c r="G22" s="93">
        <v>16827</v>
      </c>
      <c r="H22" s="93">
        <v>0</v>
      </c>
      <c r="I22" s="93">
        <v>105266</v>
      </c>
      <c r="J22" s="97">
        <f t="shared" si="1"/>
        <v>86.21788308912059</v>
      </c>
      <c r="K22" s="93">
        <v>88003</v>
      </c>
      <c r="L22" s="97">
        <f t="shared" si="2"/>
        <v>72.07866134831644</v>
      </c>
      <c r="M22" s="93">
        <v>0</v>
      </c>
      <c r="N22" s="97">
        <f t="shared" si="3"/>
        <v>0</v>
      </c>
      <c r="O22" s="93">
        <v>17263</v>
      </c>
      <c r="P22" s="93">
        <v>10556</v>
      </c>
      <c r="Q22" s="97">
        <f t="shared" si="4"/>
        <v>14.139221740804143</v>
      </c>
      <c r="R22" s="93">
        <v>965</v>
      </c>
      <c r="S22" s="94"/>
      <c r="T22" s="94" t="s">
        <v>269</v>
      </c>
      <c r="U22" s="94"/>
      <c r="V22" s="94"/>
      <c r="W22" s="94"/>
      <c r="X22" s="94"/>
      <c r="Y22" s="94"/>
      <c r="Z22" s="94" t="s">
        <v>269</v>
      </c>
    </row>
    <row r="23" spans="1:26" s="92" customFormat="1" ht="11.25">
      <c r="A23" s="94" t="s">
        <v>98</v>
      </c>
      <c r="B23" s="95" t="s">
        <v>301</v>
      </c>
      <c r="C23" s="94" t="s">
        <v>302</v>
      </c>
      <c r="D23" s="93">
        <v>240831</v>
      </c>
      <c r="E23" s="93">
        <v>4091</v>
      </c>
      <c r="F23" s="97">
        <f t="shared" si="0"/>
        <v>1.6987015791156455</v>
      </c>
      <c r="G23" s="93">
        <v>4091</v>
      </c>
      <c r="H23" s="93">
        <v>0</v>
      </c>
      <c r="I23" s="93">
        <v>236740</v>
      </c>
      <c r="J23" s="97">
        <f t="shared" si="1"/>
        <v>98.30129842088435</v>
      </c>
      <c r="K23" s="93">
        <v>235340</v>
      </c>
      <c r="L23" s="97">
        <f t="shared" si="2"/>
        <v>97.71997790982057</v>
      </c>
      <c r="M23" s="93">
        <v>0</v>
      </c>
      <c r="N23" s="97">
        <f t="shared" si="3"/>
        <v>0</v>
      </c>
      <c r="O23" s="93">
        <v>1400</v>
      </c>
      <c r="P23" s="93">
        <v>575</v>
      </c>
      <c r="Q23" s="97">
        <f t="shared" si="4"/>
        <v>0.581320511063775</v>
      </c>
      <c r="R23" s="93">
        <v>3013</v>
      </c>
      <c r="S23" s="94"/>
      <c r="T23" s="94" t="s">
        <v>269</v>
      </c>
      <c r="U23" s="94"/>
      <c r="V23" s="94"/>
      <c r="W23" s="94"/>
      <c r="X23" s="94"/>
      <c r="Y23" s="94" t="s">
        <v>269</v>
      </c>
      <c r="Z23" s="94"/>
    </row>
    <row r="24" spans="1:26" s="92" customFormat="1" ht="11.25">
      <c r="A24" s="94" t="s">
        <v>98</v>
      </c>
      <c r="B24" s="95" t="s">
        <v>303</v>
      </c>
      <c r="C24" s="94" t="s">
        <v>304</v>
      </c>
      <c r="D24" s="93">
        <v>116850</v>
      </c>
      <c r="E24" s="93">
        <v>8580</v>
      </c>
      <c r="F24" s="97">
        <f t="shared" si="0"/>
        <v>7.342747111681643</v>
      </c>
      <c r="G24" s="93">
        <v>8411</v>
      </c>
      <c r="H24" s="93">
        <v>169</v>
      </c>
      <c r="I24" s="93">
        <v>108270</v>
      </c>
      <c r="J24" s="97">
        <f t="shared" si="1"/>
        <v>92.65725288831835</v>
      </c>
      <c r="K24" s="93">
        <v>68044</v>
      </c>
      <c r="L24" s="97">
        <f t="shared" si="2"/>
        <v>58.23192126658109</v>
      </c>
      <c r="M24" s="93">
        <v>0</v>
      </c>
      <c r="N24" s="97">
        <f t="shared" si="3"/>
        <v>0</v>
      </c>
      <c r="O24" s="93">
        <v>40226</v>
      </c>
      <c r="P24" s="93">
        <v>26964</v>
      </c>
      <c r="Q24" s="97">
        <f t="shared" si="4"/>
        <v>34.42533162173727</v>
      </c>
      <c r="R24" s="93">
        <v>575</v>
      </c>
      <c r="S24" s="94"/>
      <c r="T24" s="94" t="s">
        <v>269</v>
      </c>
      <c r="U24" s="94"/>
      <c r="V24" s="94"/>
      <c r="W24" s="94"/>
      <c r="X24" s="94"/>
      <c r="Y24" s="94"/>
      <c r="Z24" s="94" t="s">
        <v>269</v>
      </c>
    </row>
    <row r="25" spans="1:26" s="92" customFormat="1" ht="11.25">
      <c r="A25" s="94" t="s">
        <v>98</v>
      </c>
      <c r="B25" s="95" t="s">
        <v>305</v>
      </c>
      <c r="C25" s="94" t="s">
        <v>306</v>
      </c>
      <c r="D25" s="93">
        <v>126146</v>
      </c>
      <c r="E25" s="93">
        <v>9377</v>
      </c>
      <c r="F25" s="97">
        <f t="shared" si="0"/>
        <v>7.433450129215354</v>
      </c>
      <c r="G25" s="93">
        <v>9377</v>
      </c>
      <c r="H25" s="93">
        <v>0</v>
      </c>
      <c r="I25" s="93">
        <v>116769</v>
      </c>
      <c r="J25" s="97">
        <f t="shared" si="1"/>
        <v>92.56654987078464</v>
      </c>
      <c r="K25" s="93">
        <v>89844</v>
      </c>
      <c r="L25" s="97">
        <f t="shared" si="2"/>
        <v>71.22223455361248</v>
      </c>
      <c r="M25" s="93">
        <v>0</v>
      </c>
      <c r="N25" s="97">
        <f t="shared" si="3"/>
        <v>0</v>
      </c>
      <c r="O25" s="93">
        <v>26925</v>
      </c>
      <c r="P25" s="93">
        <v>4141</v>
      </c>
      <c r="Q25" s="97">
        <f t="shared" si="4"/>
        <v>21.344315317172168</v>
      </c>
      <c r="R25" s="93">
        <v>1390</v>
      </c>
      <c r="S25" s="94"/>
      <c r="T25" s="94" t="s">
        <v>269</v>
      </c>
      <c r="U25" s="94"/>
      <c r="V25" s="94"/>
      <c r="W25" s="94" t="s">
        <v>269</v>
      </c>
      <c r="X25" s="94"/>
      <c r="Y25" s="94"/>
      <c r="Z25" s="94"/>
    </row>
    <row r="26" spans="1:26" s="92" customFormat="1" ht="11.25">
      <c r="A26" s="94" t="s">
        <v>98</v>
      </c>
      <c r="B26" s="95" t="s">
        <v>307</v>
      </c>
      <c r="C26" s="94" t="s">
        <v>308</v>
      </c>
      <c r="D26" s="93">
        <v>125705</v>
      </c>
      <c r="E26" s="93">
        <v>3562</v>
      </c>
      <c r="F26" s="97">
        <f t="shared" si="0"/>
        <v>2.833618392267611</v>
      </c>
      <c r="G26" s="93">
        <v>3552</v>
      </c>
      <c r="H26" s="93">
        <v>10</v>
      </c>
      <c r="I26" s="93">
        <v>122143</v>
      </c>
      <c r="J26" s="97">
        <f t="shared" si="1"/>
        <v>97.16638160773239</v>
      </c>
      <c r="K26" s="93">
        <v>110134</v>
      </c>
      <c r="L26" s="97">
        <f t="shared" si="2"/>
        <v>87.61306232846744</v>
      </c>
      <c r="M26" s="93">
        <v>0</v>
      </c>
      <c r="N26" s="97">
        <f t="shared" si="3"/>
        <v>0</v>
      </c>
      <c r="O26" s="93">
        <v>12009</v>
      </c>
      <c r="P26" s="93">
        <v>3061</v>
      </c>
      <c r="Q26" s="97">
        <f t="shared" si="4"/>
        <v>9.553319279264946</v>
      </c>
      <c r="R26" s="93">
        <v>2877</v>
      </c>
      <c r="S26" s="94" t="s">
        <v>269</v>
      </c>
      <c r="T26" s="94"/>
      <c r="U26" s="94"/>
      <c r="V26" s="94"/>
      <c r="W26" s="94"/>
      <c r="X26" s="94"/>
      <c r="Y26" s="94"/>
      <c r="Z26" s="94" t="s">
        <v>269</v>
      </c>
    </row>
    <row r="27" spans="1:26" s="92" customFormat="1" ht="11.25">
      <c r="A27" s="94" t="s">
        <v>98</v>
      </c>
      <c r="B27" s="95" t="s">
        <v>309</v>
      </c>
      <c r="C27" s="94" t="s">
        <v>310</v>
      </c>
      <c r="D27" s="93">
        <v>181201</v>
      </c>
      <c r="E27" s="93">
        <v>20122</v>
      </c>
      <c r="F27" s="97">
        <f t="shared" si="0"/>
        <v>11.104795227399407</v>
      </c>
      <c r="G27" s="93">
        <v>20122</v>
      </c>
      <c r="H27" s="93">
        <v>0</v>
      </c>
      <c r="I27" s="93">
        <v>161079</v>
      </c>
      <c r="J27" s="97">
        <f t="shared" si="1"/>
        <v>88.8952047726006</v>
      </c>
      <c r="K27" s="93">
        <v>121920</v>
      </c>
      <c r="L27" s="97">
        <f t="shared" si="2"/>
        <v>67.28439688522691</v>
      </c>
      <c r="M27" s="93">
        <v>0</v>
      </c>
      <c r="N27" s="97">
        <f t="shared" si="3"/>
        <v>0</v>
      </c>
      <c r="O27" s="93">
        <v>39159</v>
      </c>
      <c r="P27" s="93">
        <v>12483</v>
      </c>
      <c r="Q27" s="97">
        <f t="shared" si="4"/>
        <v>21.61080788737369</v>
      </c>
      <c r="R27" s="93">
        <v>1995</v>
      </c>
      <c r="S27" s="94"/>
      <c r="T27" s="94" t="s">
        <v>269</v>
      </c>
      <c r="U27" s="94"/>
      <c r="V27" s="94"/>
      <c r="W27" s="94"/>
      <c r="X27" s="94" t="s">
        <v>269</v>
      </c>
      <c r="Y27" s="94"/>
      <c r="Z27" s="94"/>
    </row>
    <row r="28" spans="1:26" s="92" customFormat="1" ht="11.25">
      <c r="A28" s="94" t="s">
        <v>98</v>
      </c>
      <c r="B28" s="95" t="s">
        <v>311</v>
      </c>
      <c r="C28" s="94" t="s">
        <v>312</v>
      </c>
      <c r="D28" s="93">
        <v>125453</v>
      </c>
      <c r="E28" s="93">
        <v>102</v>
      </c>
      <c r="F28" s="97">
        <f t="shared" si="0"/>
        <v>0.08130534941372466</v>
      </c>
      <c r="G28" s="93">
        <v>102</v>
      </c>
      <c r="H28" s="93">
        <v>0</v>
      </c>
      <c r="I28" s="93">
        <v>125351</v>
      </c>
      <c r="J28" s="97">
        <f t="shared" si="1"/>
        <v>99.91869465058627</v>
      </c>
      <c r="K28" s="93">
        <v>125192</v>
      </c>
      <c r="L28" s="97">
        <f t="shared" si="2"/>
        <v>99.79195395885311</v>
      </c>
      <c r="M28" s="93">
        <v>0</v>
      </c>
      <c r="N28" s="97">
        <f t="shared" si="3"/>
        <v>0</v>
      </c>
      <c r="O28" s="93">
        <v>159</v>
      </c>
      <c r="P28" s="93">
        <v>0</v>
      </c>
      <c r="Q28" s="97">
        <f t="shared" si="4"/>
        <v>0.12674069173315902</v>
      </c>
      <c r="R28" s="93">
        <v>1979</v>
      </c>
      <c r="S28" s="94" t="s">
        <v>269</v>
      </c>
      <c r="T28" s="94"/>
      <c r="U28" s="94"/>
      <c r="V28" s="94"/>
      <c r="W28" s="94" t="s">
        <v>269</v>
      </c>
      <c r="X28" s="94"/>
      <c r="Y28" s="94"/>
      <c r="Z28" s="94"/>
    </row>
    <row r="29" spans="1:26" s="92" customFormat="1" ht="11.25">
      <c r="A29" s="94" t="s">
        <v>98</v>
      </c>
      <c r="B29" s="95" t="s">
        <v>313</v>
      </c>
      <c r="C29" s="94" t="s">
        <v>314</v>
      </c>
      <c r="D29" s="93">
        <v>75549</v>
      </c>
      <c r="E29" s="93">
        <v>9731</v>
      </c>
      <c r="F29" s="97">
        <f t="shared" si="0"/>
        <v>12.88038226846153</v>
      </c>
      <c r="G29" s="93">
        <v>9731</v>
      </c>
      <c r="H29" s="93">
        <v>0</v>
      </c>
      <c r="I29" s="93">
        <v>65818</v>
      </c>
      <c r="J29" s="97">
        <f t="shared" si="1"/>
        <v>87.11961773153847</v>
      </c>
      <c r="K29" s="93">
        <v>46609</v>
      </c>
      <c r="L29" s="97">
        <f t="shared" si="2"/>
        <v>61.69373519172987</v>
      </c>
      <c r="M29" s="93">
        <v>0</v>
      </c>
      <c r="N29" s="97">
        <f t="shared" si="3"/>
        <v>0</v>
      </c>
      <c r="O29" s="93">
        <v>19209</v>
      </c>
      <c r="P29" s="93">
        <v>10401</v>
      </c>
      <c r="Q29" s="97">
        <f t="shared" si="4"/>
        <v>25.425882539808605</v>
      </c>
      <c r="R29" s="93">
        <v>0</v>
      </c>
      <c r="S29" s="94"/>
      <c r="T29" s="94" t="s">
        <v>269</v>
      </c>
      <c r="U29" s="94"/>
      <c r="V29" s="94"/>
      <c r="W29" s="94"/>
      <c r="X29" s="94"/>
      <c r="Y29" s="94"/>
      <c r="Z29" s="94" t="s">
        <v>269</v>
      </c>
    </row>
    <row r="30" spans="1:26" s="92" customFormat="1" ht="11.25">
      <c r="A30" s="94" t="s">
        <v>98</v>
      </c>
      <c r="B30" s="95" t="s">
        <v>315</v>
      </c>
      <c r="C30" s="94" t="s">
        <v>316</v>
      </c>
      <c r="D30" s="93">
        <v>119364</v>
      </c>
      <c r="E30" s="93">
        <v>13145</v>
      </c>
      <c r="F30" s="97">
        <f t="shared" si="0"/>
        <v>11.012533092054557</v>
      </c>
      <c r="G30" s="93">
        <v>13145</v>
      </c>
      <c r="H30" s="93">
        <v>0</v>
      </c>
      <c r="I30" s="93">
        <v>106219</v>
      </c>
      <c r="J30" s="97">
        <f t="shared" si="1"/>
        <v>88.98746690794545</v>
      </c>
      <c r="K30" s="93">
        <v>65479</v>
      </c>
      <c r="L30" s="97">
        <f t="shared" si="2"/>
        <v>54.856573171140376</v>
      </c>
      <c r="M30" s="93">
        <v>0</v>
      </c>
      <c r="N30" s="97">
        <f t="shared" si="3"/>
        <v>0</v>
      </c>
      <c r="O30" s="93">
        <v>40740</v>
      </c>
      <c r="P30" s="93">
        <v>6495</v>
      </c>
      <c r="Q30" s="97">
        <f t="shared" si="4"/>
        <v>34.13089373680507</v>
      </c>
      <c r="R30" s="93">
        <v>929</v>
      </c>
      <c r="S30" s="94"/>
      <c r="T30" s="94" t="s">
        <v>269</v>
      </c>
      <c r="U30" s="94"/>
      <c r="V30" s="94"/>
      <c r="W30" s="94"/>
      <c r="X30" s="94"/>
      <c r="Y30" s="94"/>
      <c r="Z30" s="94" t="s">
        <v>269</v>
      </c>
    </row>
    <row r="31" spans="1:26" s="92" customFormat="1" ht="11.25">
      <c r="A31" s="94" t="s">
        <v>98</v>
      </c>
      <c r="B31" s="95" t="s">
        <v>317</v>
      </c>
      <c r="C31" s="94" t="s">
        <v>318</v>
      </c>
      <c r="D31" s="93">
        <v>130481</v>
      </c>
      <c r="E31" s="93">
        <v>7156</v>
      </c>
      <c r="F31" s="97">
        <f t="shared" si="0"/>
        <v>5.484323388079491</v>
      </c>
      <c r="G31" s="93">
        <v>7156</v>
      </c>
      <c r="H31" s="93">
        <v>0</v>
      </c>
      <c r="I31" s="93">
        <v>123325</v>
      </c>
      <c r="J31" s="97">
        <f t="shared" si="1"/>
        <v>94.51567661192051</v>
      </c>
      <c r="K31" s="93">
        <v>100593</v>
      </c>
      <c r="L31" s="97">
        <f t="shared" si="2"/>
        <v>77.09398303201233</v>
      </c>
      <c r="M31" s="93">
        <v>0</v>
      </c>
      <c r="N31" s="97">
        <f t="shared" si="3"/>
        <v>0</v>
      </c>
      <c r="O31" s="93">
        <v>22732</v>
      </c>
      <c r="P31" s="93">
        <v>13171</v>
      </c>
      <c r="Q31" s="97">
        <f t="shared" si="4"/>
        <v>17.421693579908183</v>
      </c>
      <c r="R31" s="93">
        <v>3063</v>
      </c>
      <c r="S31" s="94"/>
      <c r="T31" s="94" t="s">
        <v>269</v>
      </c>
      <c r="U31" s="94"/>
      <c r="V31" s="94"/>
      <c r="W31" s="94"/>
      <c r="X31" s="94"/>
      <c r="Y31" s="94" t="s">
        <v>269</v>
      </c>
      <c r="Z31" s="94"/>
    </row>
    <row r="32" spans="1:26" s="92" customFormat="1" ht="11.25">
      <c r="A32" s="94" t="s">
        <v>98</v>
      </c>
      <c r="B32" s="95" t="s">
        <v>319</v>
      </c>
      <c r="C32" s="94" t="s">
        <v>320</v>
      </c>
      <c r="D32" s="93">
        <v>83318</v>
      </c>
      <c r="E32" s="93">
        <v>1634</v>
      </c>
      <c r="F32" s="97">
        <f t="shared" si="0"/>
        <v>1.9611608535970617</v>
      </c>
      <c r="G32" s="93">
        <v>1634</v>
      </c>
      <c r="H32" s="93">
        <v>0</v>
      </c>
      <c r="I32" s="93">
        <v>81684</v>
      </c>
      <c r="J32" s="97">
        <f t="shared" si="1"/>
        <v>98.03883914640294</v>
      </c>
      <c r="K32" s="93">
        <v>74982</v>
      </c>
      <c r="L32" s="97">
        <f t="shared" si="2"/>
        <v>89.99495907246934</v>
      </c>
      <c r="M32" s="93">
        <v>0</v>
      </c>
      <c r="N32" s="97">
        <f t="shared" si="3"/>
        <v>0</v>
      </c>
      <c r="O32" s="93">
        <v>6702</v>
      </c>
      <c r="P32" s="93">
        <v>858</v>
      </c>
      <c r="Q32" s="97">
        <f t="shared" si="4"/>
        <v>8.043880073933604</v>
      </c>
      <c r="R32" s="93">
        <v>1169</v>
      </c>
      <c r="S32" s="94"/>
      <c r="T32" s="94" t="s">
        <v>269</v>
      </c>
      <c r="U32" s="94"/>
      <c r="V32" s="94"/>
      <c r="W32" s="94"/>
      <c r="X32" s="94"/>
      <c r="Y32" s="94"/>
      <c r="Z32" s="94" t="s">
        <v>269</v>
      </c>
    </row>
    <row r="33" spans="1:26" s="92" customFormat="1" ht="11.25">
      <c r="A33" s="94" t="s">
        <v>98</v>
      </c>
      <c r="B33" s="95" t="s">
        <v>321</v>
      </c>
      <c r="C33" s="94" t="s">
        <v>322</v>
      </c>
      <c r="D33" s="93">
        <v>60243</v>
      </c>
      <c r="E33" s="93">
        <v>2254</v>
      </c>
      <c r="F33" s="97">
        <f t="shared" si="0"/>
        <v>3.741513536842455</v>
      </c>
      <c r="G33" s="93">
        <v>2254</v>
      </c>
      <c r="H33" s="93">
        <v>0</v>
      </c>
      <c r="I33" s="93">
        <v>57989</v>
      </c>
      <c r="J33" s="97">
        <f t="shared" si="1"/>
        <v>96.25848646315754</v>
      </c>
      <c r="K33" s="93">
        <v>42962</v>
      </c>
      <c r="L33" s="97">
        <f t="shared" si="2"/>
        <v>71.31450956957654</v>
      </c>
      <c r="M33" s="93">
        <v>0</v>
      </c>
      <c r="N33" s="97">
        <f t="shared" si="3"/>
        <v>0</v>
      </c>
      <c r="O33" s="93">
        <v>15027</v>
      </c>
      <c r="P33" s="93">
        <v>1653</v>
      </c>
      <c r="Q33" s="97">
        <f t="shared" si="4"/>
        <v>24.943976893580995</v>
      </c>
      <c r="R33" s="93">
        <v>491</v>
      </c>
      <c r="S33" s="94"/>
      <c r="T33" s="94" t="s">
        <v>269</v>
      </c>
      <c r="U33" s="94"/>
      <c r="V33" s="94"/>
      <c r="W33" s="94"/>
      <c r="X33" s="94"/>
      <c r="Y33" s="94"/>
      <c r="Z33" s="94" t="s">
        <v>269</v>
      </c>
    </row>
    <row r="34" spans="1:26" s="92" customFormat="1" ht="11.25">
      <c r="A34" s="94" t="s">
        <v>98</v>
      </c>
      <c r="B34" s="95" t="s">
        <v>323</v>
      </c>
      <c r="C34" s="94" t="s">
        <v>324</v>
      </c>
      <c r="D34" s="93">
        <v>66168</v>
      </c>
      <c r="E34" s="93">
        <v>6440</v>
      </c>
      <c r="F34" s="97">
        <f t="shared" si="0"/>
        <v>9.732801354128885</v>
      </c>
      <c r="G34" s="93">
        <v>6440</v>
      </c>
      <c r="H34" s="93">
        <v>0</v>
      </c>
      <c r="I34" s="93">
        <v>59728</v>
      </c>
      <c r="J34" s="97">
        <f t="shared" si="1"/>
        <v>90.26719864587112</v>
      </c>
      <c r="K34" s="93">
        <v>37375</v>
      </c>
      <c r="L34" s="97">
        <f t="shared" si="2"/>
        <v>56.485007858783696</v>
      </c>
      <c r="M34" s="93">
        <v>0</v>
      </c>
      <c r="N34" s="97">
        <f t="shared" si="3"/>
        <v>0</v>
      </c>
      <c r="O34" s="93">
        <v>22353</v>
      </c>
      <c r="P34" s="93">
        <v>12608</v>
      </c>
      <c r="Q34" s="97">
        <f t="shared" si="4"/>
        <v>33.782190787087416</v>
      </c>
      <c r="R34" s="93">
        <v>640</v>
      </c>
      <c r="S34" s="94"/>
      <c r="T34" s="94" t="s">
        <v>269</v>
      </c>
      <c r="U34" s="94"/>
      <c r="V34" s="94"/>
      <c r="W34" s="94" t="s">
        <v>269</v>
      </c>
      <c r="X34" s="94"/>
      <c r="Y34" s="94"/>
      <c r="Z34" s="94"/>
    </row>
    <row r="35" spans="1:26" s="92" customFormat="1" ht="11.25">
      <c r="A35" s="94" t="s">
        <v>98</v>
      </c>
      <c r="B35" s="95" t="s">
        <v>325</v>
      </c>
      <c r="C35" s="94" t="s">
        <v>326</v>
      </c>
      <c r="D35" s="93">
        <v>491964</v>
      </c>
      <c r="E35" s="93">
        <v>10692</v>
      </c>
      <c r="F35" s="97">
        <f t="shared" si="0"/>
        <v>2.173329755835793</v>
      </c>
      <c r="G35" s="93">
        <v>10646</v>
      </c>
      <c r="H35" s="93">
        <v>46</v>
      </c>
      <c r="I35" s="93">
        <v>481272</v>
      </c>
      <c r="J35" s="97">
        <f t="shared" si="1"/>
        <v>97.8266702441642</v>
      </c>
      <c r="K35" s="93">
        <v>451097</v>
      </c>
      <c r="L35" s="97">
        <f t="shared" si="2"/>
        <v>91.69309136440877</v>
      </c>
      <c r="M35" s="93">
        <v>0</v>
      </c>
      <c r="N35" s="97">
        <f t="shared" si="3"/>
        <v>0</v>
      </c>
      <c r="O35" s="93">
        <v>30175</v>
      </c>
      <c r="P35" s="93">
        <v>3602</v>
      </c>
      <c r="Q35" s="97">
        <f t="shared" si="4"/>
        <v>6.133578879755429</v>
      </c>
      <c r="R35" s="93">
        <v>18719</v>
      </c>
      <c r="S35" s="94"/>
      <c r="T35" s="94" t="s">
        <v>269</v>
      </c>
      <c r="U35" s="94"/>
      <c r="V35" s="94"/>
      <c r="W35" s="94"/>
      <c r="X35" s="94"/>
      <c r="Y35" s="94"/>
      <c r="Z35" s="94" t="s">
        <v>269</v>
      </c>
    </row>
    <row r="36" spans="1:26" s="92" customFormat="1" ht="11.25">
      <c r="A36" s="94" t="s">
        <v>98</v>
      </c>
      <c r="B36" s="95" t="s">
        <v>327</v>
      </c>
      <c r="C36" s="94" t="s">
        <v>328</v>
      </c>
      <c r="D36" s="93">
        <v>65462</v>
      </c>
      <c r="E36" s="93">
        <v>9369</v>
      </c>
      <c r="F36" s="97">
        <f t="shared" si="0"/>
        <v>14.312120008554583</v>
      </c>
      <c r="G36" s="93">
        <v>9369</v>
      </c>
      <c r="H36" s="93">
        <v>0</v>
      </c>
      <c r="I36" s="93">
        <v>56093</v>
      </c>
      <c r="J36" s="97">
        <f t="shared" si="1"/>
        <v>85.68787999144541</v>
      </c>
      <c r="K36" s="93">
        <v>30725</v>
      </c>
      <c r="L36" s="97">
        <f t="shared" si="2"/>
        <v>46.93562677583942</v>
      </c>
      <c r="M36" s="93">
        <v>0</v>
      </c>
      <c r="N36" s="97">
        <f t="shared" si="3"/>
        <v>0</v>
      </c>
      <c r="O36" s="93">
        <v>25368</v>
      </c>
      <c r="P36" s="93">
        <v>15808</v>
      </c>
      <c r="Q36" s="97">
        <f t="shared" si="4"/>
        <v>38.752253215606004</v>
      </c>
      <c r="R36" s="93">
        <v>577</v>
      </c>
      <c r="S36" s="94"/>
      <c r="T36" s="94" t="s">
        <v>269</v>
      </c>
      <c r="U36" s="94"/>
      <c r="V36" s="94"/>
      <c r="W36" s="94"/>
      <c r="X36" s="94"/>
      <c r="Y36" s="94"/>
      <c r="Z36" s="94" t="s">
        <v>269</v>
      </c>
    </row>
    <row r="37" spans="1:26" s="92" customFormat="1" ht="11.25">
      <c r="A37" s="94" t="s">
        <v>98</v>
      </c>
      <c r="B37" s="95" t="s">
        <v>329</v>
      </c>
      <c r="C37" s="94" t="s">
        <v>330</v>
      </c>
      <c r="D37" s="93">
        <v>56987</v>
      </c>
      <c r="E37" s="93">
        <v>798</v>
      </c>
      <c r="F37" s="97">
        <f t="shared" si="0"/>
        <v>1.4003193710846333</v>
      </c>
      <c r="G37" s="93">
        <v>768</v>
      </c>
      <c r="H37" s="93">
        <v>30</v>
      </c>
      <c r="I37" s="93">
        <v>56189</v>
      </c>
      <c r="J37" s="97">
        <f t="shared" si="1"/>
        <v>98.59968062891537</v>
      </c>
      <c r="K37" s="93">
        <v>54350</v>
      </c>
      <c r="L37" s="97">
        <f t="shared" si="2"/>
        <v>95.37262884517521</v>
      </c>
      <c r="M37" s="93">
        <v>0</v>
      </c>
      <c r="N37" s="97">
        <f t="shared" si="3"/>
        <v>0</v>
      </c>
      <c r="O37" s="93">
        <v>1839</v>
      </c>
      <c r="P37" s="93">
        <v>157</v>
      </c>
      <c r="Q37" s="97">
        <f t="shared" si="4"/>
        <v>3.2270517837401513</v>
      </c>
      <c r="R37" s="93">
        <v>503</v>
      </c>
      <c r="S37" s="94"/>
      <c r="T37" s="94" t="s">
        <v>269</v>
      </c>
      <c r="U37" s="94"/>
      <c r="V37" s="94"/>
      <c r="W37" s="94"/>
      <c r="X37" s="94"/>
      <c r="Y37" s="94" t="s">
        <v>269</v>
      </c>
      <c r="Z37" s="94"/>
    </row>
    <row r="38" spans="1:26" s="92" customFormat="1" ht="11.25">
      <c r="A38" s="94" t="s">
        <v>98</v>
      </c>
      <c r="B38" s="95" t="s">
        <v>331</v>
      </c>
      <c r="C38" s="94" t="s">
        <v>332</v>
      </c>
      <c r="D38" s="93">
        <v>78667</v>
      </c>
      <c r="E38" s="93">
        <v>1914</v>
      </c>
      <c r="F38" s="97">
        <f t="shared" si="0"/>
        <v>2.4330405379638225</v>
      </c>
      <c r="G38" s="93">
        <v>1901</v>
      </c>
      <c r="H38" s="93">
        <v>13</v>
      </c>
      <c r="I38" s="93">
        <v>76753</v>
      </c>
      <c r="J38" s="97">
        <f t="shared" si="1"/>
        <v>97.56695946203618</v>
      </c>
      <c r="K38" s="93">
        <v>71403</v>
      </c>
      <c r="L38" s="97">
        <f t="shared" si="2"/>
        <v>90.7661408214372</v>
      </c>
      <c r="M38" s="93">
        <v>0</v>
      </c>
      <c r="N38" s="97">
        <f t="shared" si="3"/>
        <v>0</v>
      </c>
      <c r="O38" s="93">
        <v>5350</v>
      </c>
      <c r="P38" s="93">
        <v>2000</v>
      </c>
      <c r="Q38" s="97">
        <f t="shared" si="4"/>
        <v>6.800818640598981</v>
      </c>
      <c r="R38" s="93">
        <v>497</v>
      </c>
      <c r="S38" s="94"/>
      <c r="T38" s="94" t="s">
        <v>269</v>
      </c>
      <c r="U38" s="94"/>
      <c r="V38" s="94"/>
      <c r="W38" s="94"/>
      <c r="X38" s="94"/>
      <c r="Y38" s="94"/>
      <c r="Z38" s="94" t="s">
        <v>269</v>
      </c>
    </row>
    <row r="39" spans="1:26" s="92" customFormat="1" ht="11.25">
      <c r="A39" s="94" t="s">
        <v>98</v>
      </c>
      <c r="B39" s="95" t="s">
        <v>333</v>
      </c>
      <c r="C39" s="94" t="s">
        <v>334</v>
      </c>
      <c r="D39" s="93">
        <v>58023</v>
      </c>
      <c r="E39" s="93">
        <v>330</v>
      </c>
      <c r="F39" s="97">
        <f t="shared" si="0"/>
        <v>0.5687399824207642</v>
      </c>
      <c r="G39" s="93">
        <v>330</v>
      </c>
      <c r="H39" s="93">
        <v>0</v>
      </c>
      <c r="I39" s="93">
        <v>57693</v>
      </c>
      <c r="J39" s="97">
        <f t="shared" si="1"/>
        <v>99.43126001757923</v>
      </c>
      <c r="K39" s="93">
        <v>55664</v>
      </c>
      <c r="L39" s="97">
        <f t="shared" si="2"/>
        <v>95.93437085293762</v>
      </c>
      <c r="M39" s="93">
        <v>0</v>
      </c>
      <c r="N39" s="97">
        <f t="shared" si="3"/>
        <v>0</v>
      </c>
      <c r="O39" s="93">
        <v>2029</v>
      </c>
      <c r="P39" s="93">
        <v>985</v>
      </c>
      <c r="Q39" s="97">
        <f t="shared" si="4"/>
        <v>3.4968891646416074</v>
      </c>
      <c r="R39" s="93">
        <v>421</v>
      </c>
      <c r="S39" s="94"/>
      <c r="T39" s="94" t="s">
        <v>269</v>
      </c>
      <c r="U39" s="94"/>
      <c r="V39" s="94"/>
      <c r="W39" s="94" t="s">
        <v>269</v>
      </c>
      <c r="X39" s="94"/>
      <c r="Y39" s="94"/>
      <c r="Z39" s="94"/>
    </row>
    <row r="40" spans="1:26" s="92" customFormat="1" ht="11.25">
      <c r="A40" s="94" t="s">
        <v>98</v>
      </c>
      <c r="B40" s="95" t="s">
        <v>335</v>
      </c>
      <c r="C40" s="94" t="s">
        <v>336</v>
      </c>
      <c r="D40" s="93">
        <v>58594</v>
      </c>
      <c r="E40" s="93">
        <v>8158</v>
      </c>
      <c r="F40" s="97">
        <f t="shared" si="0"/>
        <v>13.922927262177016</v>
      </c>
      <c r="G40" s="93">
        <v>8158</v>
      </c>
      <c r="H40" s="93">
        <v>0</v>
      </c>
      <c r="I40" s="93">
        <v>50436</v>
      </c>
      <c r="J40" s="97">
        <f t="shared" si="1"/>
        <v>86.07707273782299</v>
      </c>
      <c r="K40" s="93">
        <v>22589</v>
      </c>
      <c r="L40" s="97">
        <f t="shared" si="2"/>
        <v>38.55172884595692</v>
      </c>
      <c r="M40" s="93">
        <v>0</v>
      </c>
      <c r="N40" s="97">
        <f t="shared" si="3"/>
        <v>0</v>
      </c>
      <c r="O40" s="93">
        <v>27847</v>
      </c>
      <c r="P40" s="93">
        <v>10382</v>
      </c>
      <c r="Q40" s="97">
        <f t="shared" si="4"/>
        <v>47.525343891866065</v>
      </c>
      <c r="R40" s="93">
        <v>328</v>
      </c>
      <c r="S40" s="94" t="s">
        <v>269</v>
      </c>
      <c r="T40" s="94"/>
      <c r="U40" s="94"/>
      <c r="V40" s="94"/>
      <c r="W40" s="94"/>
      <c r="X40" s="94"/>
      <c r="Y40" s="94"/>
      <c r="Z40" s="94" t="s">
        <v>269</v>
      </c>
    </row>
    <row r="41" spans="1:26" s="92" customFormat="1" ht="11.25">
      <c r="A41" s="94" t="s">
        <v>98</v>
      </c>
      <c r="B41" s="95" t="s">
        <v>337</v>
      </c>
      <c r="C41" s="94" t="s">
        <v>338</v>
      </c>
      <c r="D41" s="93">
        <v>29154</v>
      </c>
      <c r="E41" s="93">
        <v>852</v>
      </c>
      <c r="F41" s="97">
        <f t="shared" si="0"/>
        <v>2.922412018933937</v>
      </c>
      <c r="G41" s="93">
        <v>852</v>
      </c>
      <c r="H41" s="93">
        <v>0</v>
      </c>
      <c r="I41" s="93">
        <v>28302</v>
      </c>
      <c r="J41" s="97">
        <f t="shared" si="1"/>
        <v>97.07758798106606</v>
      </c>
      <c r="K41" s="93">
        <v>26014</v>
      </c>
      <c r="L41" s="97">
        <f t="shared" si="2"/>
        <v>89.2296082870275</v>
      </c>
      <c r="M41" s="93">
        <v>0</v>
      </c>
      <c r="N41" s="97">
        <f t="shared" si="3"/>
        <v>0</v>
      </c>
      <c r="O41" s="93">
        <v>2288</v>
      </c>
      <c r="P41" s="93">
        <v>602</v>
      </c>
      <c r="Q41" s="97">
        <f t="shared" si="4"/>
        <v>7.847979694038553</v>
      </c>
      <c r="R41" s="93">
        <v>186</v>
      </c>
      <c r="S41" s="94"/>
      <c r="T41" s="94" t="s">
        <v>269</v>
      </c>
      <c r="U41" s="94"/>
      <c r="V41" s="94"/>
      <c r="W41" s="94" t="s">
        <v>269</v>
      </c>
      <c r="X41" s="94"/>
      <c r="Y41" s="94"/>
      <c r="Z41" s="94"/>
    </row>
    <row r="42" spans="1:26" s="92" customFormat="1" ht="11.25">
      <c r="A42" s="94" t="s">
        <v>98</v>
      </c>
      <c r="B42" s="95" t="s">
        <v>339</v>
      </c>
      <c r="C42" s="94" t="s">
        <v>340</v>
      </c>
      <c r="D42" s="93">
        <v>24303</v>
      </c>
      <c r="E42" s="93">
        <v>150</v>
      </c>
      <c r="F42" s="97">
        <f t="shared" si="0"/>
        <v>0.6172077521293667</v>
      </c>
      <c r="G42" s="93">
        <v>136</v>
      </c>
      <c r="H42" s="93">
        <v>14</v>
      </c>
      <c r="I42" s="93">
        <v>24153</v>
      </c>
      <c r="J42" s="97">
        <f t="shared" si="1"/>
        <v>99.38279224787064</v>
      </c>
      <c r="K42" s="93">
        <v>23564</v>
      </c>
      <c r="L42" s="97">
        <f t="shared" si="2"/>
        <v>96.95922314117598</v>
      </c>
      <c r="M42" s="93">
        <v>206</v>
      </c>
      <c r="N42" s="97">
        <f t="shared" si="3"/>
        <v>0.8476319795909969</v>
      </c>
      <c r="O42" s="93">
        <v>383</v>
      </c>
      <c r="P42" s="93">
        <v>210</v>
      </c>
      <c r="Q42" s="97">
        <f t="shared" si="4"/>
        <v>1.5759371271036497</v>
      </c>
      <c r="R42" s="93">
        <v>102</v>
      </c>
      <c r="S42" s="94"/>
      <c r="T42" s="94" t="s">
        <v>269</v>
      </c>
      <c r="U42" s="94"/>
      <c r="V42" s="94"/>
      <c r="W42" s="94" t="s">
        <v>269</v>
      </c>
      <c r="X42" s="94"/>
      <c r="Y42" s="94"/>
      <c r="Z42" s="94"/>
    </row>
    <row r="43" spans="1:26" s="92" customFormat="1" ht="11.25">
      <c r="A43" s="94" t="s">
        <v>98</v>
      </c>
      <c r="B43" s="95" t="s">
        <v>341</v>
      </c>
      <c r="C43" s="94" t="s">
        <v>342</v>
      </c>
      <c r="D43" s="93">
        <v>13012</v>
      </c>
      <c r="E43" s="93">
        <v>4912</v>
      </c>
      <c r="F43" s="97">
        <f t="shared" si="0"/>
        <v>37.74976944359053</v>
      </c>
      <c r="G43" s="93">
        <v>2866</v>
      </c>
      <c r="H43" s="93">
        <v>2046</v>
      </c>
      <c r="I43" s="93">
        <v>8100</v>
      </c>
      <c r="J43" s="97">
        <f t="shared" si="1"/>
        <v>62.25023055640947</v>
      </c>
      <c r="K43" s="93">
        <v>1610</v>
      </c>
      <c r="L43" s="97">
        <f t="shared" si="2"/>
        <v>12.3731939747925</v>
      </c>
      <c r="M43" s="93">
        <v>0</v>
      </c>
      <c r="N43" s="97">
        <f t="shared" si="3"/>
        <v>0</v>
      </c>
      <c r="O43" s="93">
        <v>6490</v>
      </c>
      <c r="P43" s="93">
        <v>5655</v>
      </c>
      <c r="Q43" s="97">
        <f t="shared" si="4"/>
        <v>49.87703658161697</v>
      </c>
      <c r="R43" s="93">
        <v>67</v>
      </c>
      <c r="S43" s="94"/>
      <c r="T43" s="94" t="s">
        <v>269</v>
      </c>
      <c r="U43" s="94"/>
      <c r="V43" s="94"/>
      <c r="W43" s="94" t="s">
        <v>269</v>
      </c>
      <c r="X43" s="94"/>
      <c r="Y43" s="94"/>
      <c r="Z43" s="94"/>
    </row>
    <row r="44" spans="1:26" s="92" customFormat="1" ht="11.25">
      <c r="A44" s="94" t="s">
        <v>98</v>
      </c>
      <c r="B44" s="95" t="s">
        <v>343</v>
      </c>
      <c r="C44" s="94" t="s">
        <v>344</v>
      </c>
      <c r="D44" s="93">
        <v>17799</v>
      </c>
      <c r="E44" s="93">
        <v>3963</v>
      </c>
      <c r="F44" s="97">
        <f t="shared" si="0"/>
        <v>22.265295803135007</v>
      </c>
      <c r="G44" s="93">
        <v>3963</v>
      </c>
      <c r="H44" s="93">
        <v>0</v>
      </c>
      <c r="I44" s="93">
        <v>13836</v>
      </c>
      <c r="J44" s="97">
        <f t="shared" si="1"/>
        <v>77.734704196865</v>
      </c>
      <c r="K44" s="93">
        <v>12938</v>
      </c>
      <c r="L44" s="97">
        <f t="shared" si="2"/>
        <v>72.68947693690657</v>
      </c>
      <c r="M44" s="93">
        <v>0</v>
      </c>
      <c r="N44" s="97">
        <f t="shared" si="3"/>
        <v>0</v>
      </c>
      <c r="O44" s="93">
        <v>898</v>
      </c>
      <c r="P44" s="93">
        <v>74</v>
      </c>
      <c r="Q44" s="97">
        <f t="shared" si="4"/>
        <v>5.045227259958425</v>
      </c>
      <c r="R44" s="93">
        <v>660</v>
      </c>
      <c r="S44" s="94"/>
      <c r="T44" s="94" t="s">
        <v>269</v>
      </c>
      <c r="U44" s="94"/>
      <c r="V44" s="94"/>
      <c r="W44" s="94"/>
      <c r="X44" s="94"/>
      <c r="Y44" s="94"/>
      <c r="Z44" s="94" t="s">
        <v>269</v>
      </c>
    </row>
    <row r="45" spans="1:26" s="92" customFormat="1" ht="11.25">
      <c r="A45" s="94" t="s">
        <v>98</v>
      </c>
      <c r="B45" s="95" t="s">
        <v>345</v>
      </c>
      <c r="C45" s="94" t="s">
        <v>346</v>
      </c>
      <c r="D45" s="93">
        <v>44459</v>
      </c>
      <c r="E45" s="93">
        <v>7875</v>
      </c>
      <c r="F45" s="97">
        <f t="shared" si="0"/>
        <v>17.712949009199487</v>
      </c>
      <c r="G45" s="93">
        <v>7875</v>
      </c>
      <c r="H45" s="93">
        <v>0</v>
      </c>
      <c r="I45" s="93">
        <v>36584</v>
      </c>
      <c r="J45" s="97">
        <f t="shared" si="1"/>
        <v>82.28705099080051</v>
      </c>
      <c r="K45" s="93">
        <v>26096</v>
      </c>
      <c r="L45" s="97">
        <f t="shared" si="2"/>
        <v>58.696776805596166</v>
      </c>
      <c r="M45" s="93">
        <v>0</v>
      </c>
      <c r="N45" s="97">
        <f t="shared" si="3"/>
        <v>0</v>
      </c>
      <c r="O45" s="93">
        <v>10488</v>
      </c>
      <c r="P45" s="93">
        <v>6136</v>
      </c>
      <c r="Q45" s="97">
        <f t="shared" si="4"/>
        <v>23.590274185204347</v>
      </c>
      <c r="R45" s="93">
        <v>168</v>
      </c>
      <c r="S45" s="94"/>
      <c r="T45" s="94" t="s">
        <v>269</v>
      </c>
      <c r="U45" s="94"/>
      <c r="V45" s="94"/>
      <c r="W45" s="94"/>
      <c r="X45" s="94"/>
      <c r="Y45" s="94"/>
      <c r="Z45" s="94" t="s">
        <v>269</v>
      </c>
    </row>
    <row r="46" spans="1:26" s="92" customFormat="1" ht="11.25">
      <c r="A46" s="94" t="s">
        <v>98</v>
      </c>
      <c r="B46" s="95" t="s">
        <v>347</v>
      </c>
      <c r="C46" s="94" t="s">
        <v>348</v>
      </c>
      <c r="D46" s="93">
        <v>8009</v>
      </c>
      <c r="E46" s="93">
        <v>1190</v>
      </c>
      <c r="F46" s="97">
        <f t="shared" si="0"/>
        <v>14.858284430016234</v>
      </c>
      <c r="G46" s="93">
        <v>1190</v>
      </c>
      <c r="H46" s="93">
        <v>0</v>
      </c>
      <c r="I46" s="93">
        <v>6819</v>
      </c>
      <c r="J46" s="97">
        <f t="shared" si="1"/>
        <v>85.14171556998377</v>
      </c>
      <c r="K46" s="93">
        <v>6421</v>
      </c>
      <c r="L46" s="97">
        <f t="shared" si="2"/>
        <v>80.17230615557497</v>
      </c>
      <c r="M46" s="93">
        <v>0</v>
      </c>
      <c r="N46" s="97">
        <f t="shared" si="3"/>
        <v>0</v>
      </c>
      <c r="O46" s="93">
        <v>398</v>
      </c>
      <c r="P46" s="93">
        <v>169</v>
      </c>
      <c r="Q46" s="97">
        <f t="shared" si="4"/>
        <v>4.969409414408791</v>
      </c>
      <c r="R46" s="93">
        <v>65</v>
      </c>
      <c r="S46" s="94"/>
      <c r="T46" s="94"/>
      <c r="U46" s="94"/>
      <c r="V46" s="94" t="s">
        <v>269</v>
      </c>
      <c r="W46" s="94"/>
      <c r="X46" s="94"/>
      <c r="Y46" s="94"/>
      <c r="Z46" s="94" t="s">
        <v>269</v>
      </c>
    </row>
    <row r="47" spans="1:26" s="92" customFormat="1" ht="11.25">
      <c r="A47" s="94" t="s">
        <v>98</v>
      </c>
      <c r="B47" s="95" t="s">
        <v>349</v>
      </c>
      <c r="C47" s="94" t="s">
        <v>350</v>
      </c>
      <c r="D47" s="93">
        <v>18516</v>
      </c>
      <c r="E47" s="93">
        <v>6038</v>
      </c>
      <c r="F47" s="97">
        <f t="shared" si="0"/>
        <v>32.60963491034781</v>
      </c>
      <c r="G47" s="93">
        <v>6038</v>
      </c>
      <c r="H47" s="93">
        <v>0</v>
      </c>
      <c r="I47" s="93">
        <v>12478</v>
      </c>
      <c r="J47" s="97">
        <f t="shared" si="1"/>
        <v>67.39036508965219</v>
      </c>
      <c r="K47" s="93">
        <v>9587</v>
      </c>
      <c r="L47" s="97">
        <f t="shared" si="2"/>
        <v>51.77684165046447</v>
      </c>
      <c r="M47" s="93">
        <v>0</v>
      </c>
      <c r="N47" s="97">
        <f t="shared" si="3"/>
        <v>0</v>
      </c>
      <c r="O47" s="93">
        <v>2891</v>
      </c>
      <c r="P47" s="93">
        <v>2118</v>
      </c>
      <c r="Q47" s="97">
        <f t="shared" si="4"/>
        <v>15.613523439187729</v>
      </c>
      <c r="R47" s="93">
        <v>118</v>
      </c>
      <c r="S47" s="94"/>
      <c r="T47" s="94"/>
      <c r="U47" s="94"/>
      <c r="V47" s="94" t="s">
        <v>269</v>
      </c>
      <c r="W47" s="94"/>
      <c r="X47" s="94"/>
      <c r="Y47" s="94"/>
      <c r="Z47" s="94" t="s">
        <v>269</v>
      </c>
    </row>
    <row r="48" spans="1:26" s="92" customFormat="1" ht="11.25">
      <c r="A48" s="94" t="s">
        <v>98</v>
      </c>
      <c r="B48" s="95" t="s">
        <v>351</v>
      </c>
      <c r="C48" s="94" t="s">
        <v>352</v>
      </c>
      <c r="D48" s="93">
        <v>14512</v>
      </c>
      <c r="E48" s="93">
        <v>503</v>
      </c>
      <c r="F48" s="97">
        <f t="shared" si="0"/>
        <v>3.466097023153252</v>
      </c>
      <c r="G48" s="93">
        <v>490</v>
      </c>
      <c r="H48" s="93">
        <v>13</v>
      </c>
      <c r="I48" s="93">
        <v>14009</v>
      </c>
      <c r="J48" s="97">
        <f t="shared" si="1"/>
        <v>96.53390297684675</v>
      </c>
      <c r="K48" s="93">
        <v>10942</v>
      </c>
      <c r="L48" s="97">
        <f t="shared" si="2"/>
        <v>75.39966923925027</v>
      </c>
      <c r="M48" s="93">
        <v>0</v>
      </c>
      <c r="N48" s="97">
        <f t="shared" si="3"/>
        <v>0</v>
      </c>
      <c r="O48" s="93">
        <v>3067</v>
      </c>
      <c r="P48" s="93">
        <v>237</v>
      </c>
      <c r="Q48" s="97">
        <f t="shared" si="4"/>
        <v>21.13423373759647</v>
      </c>
      <c r="R48" s="93">
        <v>109</v>
      </c>
      <c r="S48" s="94"/>
      <c r="T48" s="94" t="s">
        <v>269</v>
      </c>
      <c r="U48" s="94"/>
      <c r="V48" s="94"/>
      <c r="W48" s="94"/>
      <c r="X48" s="94"/>
      <c r="Y48" s="94"/>
      <c r="Z48" s="94" t="s">
        <v>269</v>
      </c>
    </row>
    <row r="49" spans="1:26" s="92" customFormat="1" ht="11.25">
      <c r="A49" s="94" t="s">
        <v>98</v>
      </c>
      <c r="B49" s="95" t="s">
        <v>353</v>
      </c>
      <c r="C49" s="94" t="s">
        <v>354</v>
      </c>
      <c r="D49" s="93">
        <v>16724</v>
      </c>
      <c r="E49" s="93">
        <v>1914</v>
      </c>
      <c r="F49" s="97">
        <f t="shared" si="0"/>
        <v>11.444630471179144</v>
      </c>
      <c r="G49" s="93">
        <v>1874</v>
      </c>
      <c r="H49" s="93">
        <v>40</v>
      </c>
      <c r="I49" s="93">
        <v>14810</v>
      </c>
      <c r="J49" s="97">
        <f t="shared" si="1"/>
        <v>88.55536952882086</v>
      </c>
      <c r="K49" s="93">
        <v>12096</v>
      </c>
      <c r="L49" s="97">
        <f t="shared" si="2"/>
        <v>72.32719445108826</v>
      </c>
      <c r="M49" s="93">
        <v>0</v>
      </c>
      <c r="N49" s="97">
        <f t="shared" si="3"/>
        <v>0</v>
      </c>
      <c r="O49" s="93">
        <v>2714</v>
      </c>
      <c r="P49" s="93">
        <v>1124</v>
      </c>
      <c r="Q49" s="97">
        <f t="shared" si="4"/>
        <v>16.2281750777326</v>
      </c>
      <c r="R49" s="93">
        <v>74</v>
      </c>
      <c r="S49" s="94"/>
      <c r="T49" s="94" t="s">
        <v>269</v>
      </c>
      <c r="U49" s="94"/>
      <c r="V49" s="94"/>
      <c r="W49" s="94"/>
      <c r="X49" s="94"/>
      <c r="Y49" s="94"/>
      <c r="Z49" s="94" t="s">
        <v>269</v>
      </c>
    </row>
    <row r="50" spans="1:26" s="92" customFormat="1" ht="11.25">
      <c r="A50" s="94" t="s">
        <v>98</v>
      </c>
      <c r="B50" s="95" t="s">
        <v>355</v>
      </c>
      <c r="C50" s="94" t="s">
        <v>356</v>
      </c>
      <c r="D50" s="93">
        <v>6530</v>
      </c>
      <c r="E50" s="93">
        <v>937</v>
      </c>
      <c r="F50" s="97">
        <f t="shared" si="0"/>
        <v>14.349157733537519</v>
      </c>
      <c r="G50" s="93">
        <v>905</v>
      </c>
      <c r="H50" s="93">
        <v>32</v>
      </c>
      <c r="I50" s="93">
        <v>5593</v>
      </c>
      <c r="J50" s="97">
        <f t="shared" si="1"/>
        <v>85.65084226646248</v>
      </c>
      <c r="K50" s="93">
        <v>3909</v>
      </c>
      <c r="L50" s="97">
        <f t="shared" si="2"/>
        <v>59.862174578866764</v>
      </c>
      <c r="M50" s="93">
        <v>0</v>
      </c>
      <c r="N50" s="97">
        <f t="shared" si="3"/>
        <v>0</v>
      </c>
      <c r="O50" s="93">
        <v>1684</v>
      </c>
      <c r="P50" s="93">
        <v>400</v>
      </c>
      <c r="Q50" s="97">
        <f t="shared" si="4"/>
        <v>25.788667687595712</v>
      </c>
      <c r="R50" s="93">
        <v>26</v>
      </c>
      <c r="S50" s="94"/>
      <c r="T50" s="94" t="s">
        <v>269</v>
      </c>
      <c r="U50" s="94"/>
      <c r="V50" s="94"/>
      <c r="W50" s="94"/>
      <c r="X50" s="94"/>
      <c r="Y50" s="94"/>
      <c r="Z50" s="94" t="s">
        <v>269</v>
      </c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5"/>
      <c r="T222" s="105"/>
      <c r="U222" s="105"/>
      <c r="V222" s="105"/>
      <c r="W222" s="105"/>
      <c r="X222" s="105"/>
      <c r="Y222" s="105"/>
      <c r="Z222" s="105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05"/>
      <c r="T223" s="105"/>
      <c r="U223" s="105"/>
      <c r="V223" s="105"/>
      <c r="W223" s="105"/>
      <c r="X223" s="105"/>
      <c r="Y223" s="105"/>
      <c r="Z223" s="105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05"/>
      <c r="T224" s="105"/>
      <c r="U224" s="105"/>
      <c r="V224" s="105"/>
      <c r="W224" s="105"/>
      <c r="X224" s="105"/>
      <c r="Y224" s="105"/>
      <c r="Z224" s="105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105"/>
      <c r="T225" s="105"/>
      <c r="U225" s="105"/>
      <c r="V225" s="105"/>
      <c r="W225" s="105"/>
      <c r="X225" s="105"/>
      <c r="Y225" s="105"/>
      <c r="Z225" s="105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105"/>
      <c r="T226" s="105"/>
      <c r="U226" s="105"/>
      <c r="V226" s="105"/>
      <c r="W226" s="105"/>
      <c r="X226" s="105"/>
      <c r="Y226" s="105"/>
      <c r="Z226" s="105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105"/>
      <c r="T227" s="105"/>
      <c r="U227" s="105"/>
      <c r="V227" s="105"/>
      <c r="W227" s="105"/>
      <c r="X227" s="105"/>
      <c r="Y227" s="105"/>
      <c r="Z227" s="105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105"/>
      <c r="T228" s="105"/>
      <c r="U228" s="105"/>
      <c r="V228" s="105"/>
      <c r="W228" s="105"/>
      <c r="X228" s="105"/>
      <c r="Y228" s="105"/>
      <c r="Z228" s="105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105"/>
      <c r="T229" s="105"/>
      <c r="U229" s="105"/>
      <c r="V229" s="105"/>
      <c r="W229" s="105"/>
      <c r="X229" s="105"/>
      <c r="Y229" s="105"/>
      <c r="Z229" s="105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105"/>
      <c r="T230" s="105"/>
      <c r="U230" s="105"/>
      <c r="V230" s="105"/>
      <c r="W230" s="105"/>
      <c r="X230" s="105"/>
      <c r="Y230" s="105"/>
      <c r="Z230" s="105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105"/>
      <c r="T231" s="105"/>
      <c r="U231" s="105"/>
      <c r="V231" s="105"/>
      <c r="W231" s="105"/>
      <c r="X231" s="105"/>
      <c r="Y231" s="105"/>
      <c r="Z231" s="105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105"/>
      <c r="T232" s="105"/>
      <c r="U232" s="105"/>
      <c r="V232" s="105"/>
      <c r="W232" s="105"/>
      <c r="X232" s="105"/>
      <c r="Y232" s="105"/>
      <c r="Z232" s="105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105"/>
      <c r="T233" s="105"/>
      <c r="U233" s="105"/>
      <c r="V233" s="105"/>
      <c r="W233" s="105"/>
      <c r="X233" s="105"/>
      <c r="Y233" s="105"/>
      <c r="Z233" s="105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105"/>
      <c r="T234" s="105"/>
      <c r="U234" s="105"/>
      <c r="V234" s="105"/>
      <c r="W234" s="105"/>
      <c r="X234" s="105"/>
      <c r="Y234" s="105"/>
      <c r="Z234" s="105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105"/>
      <c r="T235" s="105"/>
      <c r="U235" s="105"/>
      <c r="V235" s="105"/>
      <c r="W235" s="105"/>
      <c r="X235" s="105"/>
      <c r="Y235" s="105"/>
      <c r="Z235" s="105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105"/>
      <c r="T236" s="105"/>
      <c r="U236" s="105"/>
      <c r="V236" s="105"/>
      <c r="W236" s="105"/>
      <c r="X236" s="105"/>
      <c r="Y236" s="105"/>
      <c r="Z236" s="105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105"/>
      <c r="T237" s="105"/>
      <c r="U237" s="105"/>
      <c r="V237" s="105"/>
      <c r="W237" s="105"/>
      <c r="X237" s="105"/>
      <c r="Y237" s="105"/>
      <c r="Z237" s="105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105"/>
      <c r="T238" s="105"/>
      <c r="U238" s="105"/>
      <c r="V238" s="105"/>
      <c r="W238" s="105"/>
      <c r="X238" s="105"/>
      <c r="Y238" s="105"/>
      <c r="Z238" s="105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2" customFormat="1" ht="11.25">
      <c r="A1158" s="38"/>
      <c r="B1158" s="9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2" customFormat="1" ht="11.25">
      <c r="A1159" s="38"/>
      <c r="B1159" s="9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2" customFormat="1" ht="11.25">
      <c r="A1160" s="38"/>
      <c r="B1160" s="9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2" customFormat="1" ht="11.25">
      <c r="A1161" s="38"/>
      <c r="B1161" s="9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2" customFormat="1" ht="11.25">
      <c r="A1162" s="38"/>
      <c r="B1162" s="9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2" customFormat="1" ht="11.25">
      <c r="A1163" s="38"/>
      <c r="B1163" s="9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2" customFormat="1" ht="11.25">
      <c r="A1164" s="38"/>
      <c r="B1164" s="98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s="92" customFormat="1" ht="11.25">
      <c r="A1165" s="38"/>
      <c r="B1165" s="98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s="92" customFormat="1" ht="11.25">
      <c r="A1166" s="38"/>
      <c r="B1166" s="98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s="92" customFormat="1" ht="11.25">
      <c r="A1167" s="38"/>
      <c r="B1167" s="98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 s="92" customFormat="1" ht="11.25">
      <c r="A1168" s="38"/>
      <c r="B1168" s="98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 s="92" customFormat="1" ht="11.25">
      <c r="A1169" s="38"/>
      <c r="B1169" s="98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 s="92" customFormat="1" ht="11.25">
      <c r="A1170" s="38"/>
      <c r="B1170" s="98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 s="92" customFormat="1" ht="11.25">
      <c r="A1171" s="38"/>
      <c r="B1171" s="98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  <row r="1172" spans="1:26" s="92" customFormat="1" ht="11.25">
      <c r="A1172" s="38"/>
      <c r="B1172" s="98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</row>
    <row r="1173" spans="1:26" s="92" customFormat="1" ht="11.25">
      <c r="A1173" s="38"/>
      <c r="B1173" s="98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</row>
    <row r="1174" spans="1:26" s="92" customFormat="1" ht="11.25">
      <c r="A1174" s="38"/>
      <c r="B1174" s="98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</row>
    <row r="1175" spans="1:26" s="92" customFormat="1" ht="11.25">
      <c r="A1175" s="38"/>
      <c r="B1175" s="98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</row>
    <row r="1176" spans="1:26" s="92" customFormat="1" ht="11.25">
      <c r="A1176" s="38"/>
      <c r="B1176" s="98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</row>
    <row r="1177" spans="1:26" s="92" customFormat="1" ht="11.25">
      <c r="A1177" s="38"/>
      <c r="B1177" s="98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</row>
    <row r="1178" spans="1:26" s="92" customFormat="1" ht="11.25">
      <c r="A1178" s="38"/>
      <c r="B1178" s="98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</row>
    <row r="1179" spans="1:26" s="92" customFormat="1" ht="11.25">
      <c r="A1179" s="38"/>
      <c r="B1179" s="98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</row>
    <row r="1180" spans="1:26" s="92" customFormat="1" ht="11.25">
      <c r="A1180" s="38"/>
      <c r="B1180" s="98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80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129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12</v>
      </c>
      <c r="B2" s="112" t="s">
        <v>256</v>
      </c>
      <c r="C2" s="114" t="s">
        <v>257</v>
      </c>
      <c r="D2" s="19" t="s">
        <v>13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258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14</v>
      </c>
      <c r="AG2" s="128"/>
      <c r="AH2" s="128"/>
      <c r="AI2" s="129"/>
      <c r="AJ2" s="127" t="s">
        <v>128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15</v>
      </c>
      <c r="AU2" s="131"/>
      <c r="AV2" s="131"/>
      <c r="AW2" s="131"/>
      <c r="AX2" s="131"/>
      <c r="AY2" s="131"/>
      <c r="AZ2" s="127" t="s">
        <v>16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17</v>
      </c>
      <c r="E3" s="135" t="s">
        <v>18</v>
      </c>
      <c r="F3" s="136"/>
      <c r="G3" s="137"/>
      <c r="H3" s="138" t="s">
        <v>19</v>
      </c>
      <c r="I3" s="139"/>
      <c r="J3" s="140"/>
      <c r="K3" s="135" t="s">
        <v>20</v>
      </c>
      <c r="L3" s="139"/>
      <c r="M3" s="140"/>
      <c r="N3" s="24" t="s">
        <v>17</v>
      </c>
      <c r="O3" s="25" t="s">
        <v>126</v>
      </c>
      <c r="P3" s="22"/>
      <c r="Q3" s="22"/>
      <c r="R3" s="22"/>
      <c r="S3" s="22"/>
      <c r="T3" s="22"/>
      <c r="U3" s="23"/>
      <c r="V3" s="25" t="s">
        <v>127</v>
      </c>
      <c r="W3" s="22"/>
      <c r="X3" s="22"/>
      <c r="Y3" s="22"/>
      <c r="Z3" s="22"/>
      <c r="AA3" s="22"/>
      <c r="AB3" s="23"/>
      <c r="AC3" s="25" t="s">
        <v>21</v>
      </c>
      <c r="AD3" s="22"/>
      <c r="AE3" s="23"/>
      <c r="AF3" s="126" t="s">
        <v>17</v>
      </c>
      <c r="AG3" s="124" t="s">
        <v>22</v>
      </c>
      <c r="AH3" s="124" t="s">
        <v>23</v>
      </c>
      <c r="AI3" s="124" t="s">
        <v>24</v>
      </c>
      <c r="AJ3" s="125" t="s">
        <v>17</v>
      </c>
      <c r="AK3" s="124" t="s">
        <v>259</v>
      </c>
      <c r="AL3" s="124" t="s">
        <v>25</v>
      </c>
      <c r="AM3" s="124" t="s">
        <v>26</v>
      </c>
      <c r="AN3" s="124" t="s">
        <v>23</v>
      </c>
      <c r="AO3" s="124" t="s">
        <v>27</v>
      </c>
      <c r="AP3" s="124" t="s">
        <v>28</v>
      </c>
      <c r="AQ3" s="124" t="s">
        <v>29</v>
      </c>
      <c r="AR3" s="124" t="s">
        <v>30</v>
      </c>
      <c r="AS3" s="124" t="s">
        <v>31</v>
      </c>
      <c r="AT3" s="126" t="s">
        <v>17</v>
      </c>
      <c r="AU3" s="124" t="s">
        <v>259</v>
      </c>
      <c r="AV3" s="124" t="s">
        <v>25</v>
      </c>
      <c r="AW3" s="124" t="s">
        <v>26</v>
      </c>
      <c r="AX3" s="124" t="s">
        <v>23</v>
      </c>
      <c r="AY3" s="124" t="s">
        <v>27</v>
      </c>
      <c r="AZ3" s="126" t="s">
        <v>17</v>
      </c>
      <c r="BA3" s="124" t="s">
        <v>22</v>
      </c>
      <c r="BB3" s="124" t="s">
        <v>23</v>
      </c>
      <c r="BC3" s="124" t="s">
        <v>24</v>
      </c>
    </row>
    <row r="4" spans="1:55" s="8" customFormat="1" ht="26.25" customHeight="1">
      <c r="A4" s="111"/>
      <c r="B4" s="133"/>
      <c r="C4" s="134"/>
      <c r="D4" s="26"/>
      <c r="E4" s="24" t="s">
        <v>17</v>
      </c>
      <c r="F4" s="27" t="s">
        <v>260</v>
      </c>
      <c r="G4" s="27" t="s">
        <v>261</v>
      </c>
      <c r="H4" s="24" t="s">
        <v>17</v>
      </c>
      <c r="I4" s="27" t="s">
        <v>260</v>
      </c>
      <c r="J4" s="27" t="s">
        <v>261</v>
      </c>
      <c r="K4" s="24" t="s">
        <v>17</v>
      </c>
      <c r="L4" s="27" t="s">
        <v>260</v>
      </c>
      <c r="M4" s="27" t="s">
        <v>261</v>
      </c>
      <c r="N4" s="26"/>
      <c r="O4" s="24" t="s">
        <v>17</v>
      </c>
      <c r="P4" s="27" t="s">
        <v>262</v>
      </c>
      <c r="Q4" s="28" t="s">
        <v>23</v>
      </c>
      <c r="R4" s="28" t="s">
        <v>24</v>
      </c>
      <c r="S4" s="27" t="s">
        <v>263</v>
      </c>
      <c r="T4" s="27" t="s">
        <v>264</v>
      </c>
      <c r="U4" s="27" t="s">
        <v>265</v>
      </c>
      <c r="V4" s="24" t="s">
        <v>17</v>
      </c>
      <c r="W4" s="27" t="s">
        <v>262</v>
      </c>
      <c r="X4" s="28" t="s">
        <v>23</v>
      </c>
      <c r="Y4" s="28" t="s">
        <v>24</v>
      </c>
      <c r="Z4" s="27" t="s">
        <v>263</v>
      </c>
      <c r="AA4" s="27" t="s">
        <v>264</v>
      </c>
      <c r="AB4" s="27" t="s">
        <v>265</v>
      </c>
      <c r="AC4" s="24" t="s">
        <v>17</v>
      </c>
      <c r="AD4" s="27" t="s">
        <v>260</v>
      </c>
      <c r="AE4" s="27" t="s">
        <v>261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266</v>
      </c>
      <c r="E6" s="24" t="s">
        <v>266</v>
      </c>
      <c r="F6" s="24" t="s">
        <v>266</v>
      </c>
      <c r="G6" s="24" t="s">
        <v>266</v>
      </c>
      <c r="H6" s="24" t="s">
        <v>266</v>
      </c>
      <c r="I6" s="24" t="s">
        <v>266</v>
      </c>
      <c r="J6" s="24" t="s">
        <v>266</v>
      </c>
      <c r="K6" s="24" t="s">
        <v>266</v>
      </c>
      <c r="L6" s="24" t="s">
        <v>266</v>
      </c>
      <c r="M6" s="24" t="s">
        <v>266</v>
      </c>
      <c r="N6" s="24" t="s">
        <v>266</v>
      </c>
      <c r="O6" s="24" t="s">
        <v>266</v>
      </c>
      <c r="P6" s="24" t="s">
        <v>266</v>
      </c>
      <c r="Q6" s="24" t="s">
        <v>266</v>
      </c>
      <c r="R6" s="24" t="s">
        <v>266</v>
      </c>
      <c r="S6" s="24" t="s">
        <v>266</v>
      </c>
      <c r="T6" s="24" t="s">
        <v>266</v>
      </c>
      <c r="U6" s="24" t="s">
        <v>266</v>
      </c>
      <c r="V6" s="24" t="s">
        <v>266</v>
      </c>
      <c r="W6" s="24" t="s">
        <v>266</v>
      </c>
      <c r="X6" s="24" t="s">
        <v>32</v>
      </c>
      <c r="Y6" s="24" t="s">
        <v>32</v>
      </c>
      <c r="Z6" s="24" t="s">
        <v>266</v>
      </c>
      <c r="AA6" s="24" t="s">
        <v>266</v>
      </c>
      <c r="AB6" s="24" t="s">
        <v>266</v>
      </c>
      <c r="AC6" s="24" t="s">
        <v>266</v>
      </c>
      <c r="AD6" s="24" t="s">
        <v>266</v>
      </c>
      <c r="AE6" s="24" t="s">
        <v>266</v>
      </c>
      <c r="AF6" s="12" t="s">
        <v>267</v>
      </c>
      <c r="AG6" s="12" t="s">
        <v>267</v>
      </c>
      <c r="AH6" s="12" t="s">
        <v>267</v>
      </c>
      <c r="AI6" s="12" t="s">
        <v>267</v>
      </c>
      <c r="AJ6" s="12" t="s">
        <v>267</v>
      </c>
      <c r="AK6" s="12" t="s">
        <v>267</v>
      </c>
      <c r="AL6" s="12" t="s">
        <v>267</v>
      </c>
      <c r="AM6" s="12" t="s">
        <v>267</v>
      </c>
      <c r="AN6" s="12" t="s">
        <v>267</v>
      </c>
      <c r="AO6" s="12" t="s">
        <v>267</v>
      </c>
      <c r="AP6" s="12" t="s">
        <v>267</v>
      </c>
      <c r="AQ6" s="12" t="s">
        <v>267</v>
      </c>
      <c r="AR6" s="12" t="s">
        <v>267</v>
      </c>
      <c r="AS6" s="12" t="s">
        <v>267</v>
      </c>
      <c r="AT6" s="12" t="s">
        <v>267</v>
      </c>
      <c r="AU6" s="12" t="s">
        <v>267</v>
      </c>
      <c r="AV6" s="12" t="s">
        <v>267</v>
      </c>
      <c r="AW6" s="12" t="s">
        <v>267</v>
      </c>
      <c r="AX6" s="12" t="s">
        <v>267</v>
      </c>
      <c r="AY6" s="12" t="s">
        <v>267</v>
      </c>
      <c r="AZ6" s="12" t="s">
        <v>267</v>
      </c>
      <c r="BA6" s="12" t="s">
        <v>267</v>
      </c>
      <c r="BB6" s="12" t="s">
        <v>267</v>
      </c>
      <c r="BC6" s="12" t="s">
        <v>267</v>
      </c>
    </row>
    <row r="7" spans="1:55" s="92" customFormat="1" ht="11.25">
      <c r="A7" s="176" t="s">
        <v>98</v>
      </c>
      <c r="B7" s="177" t="s">
        <v>270</v>
      </c>
      <c r="C7" s="173" t="s">
        <v>268</v>
      </c>
      <c r="D7" s="99">
        <f>SUM(D8:D300)</f>
        <v>806779</v>
      </c>
      <c r="E7" s="99">
        <f>SUM(E8:E300)</f>
        <v>16881</v>
      </c>
      <c r="F7" s="99">
        <f>SUM(F8:F300)</f>
        <v>16485</v>
      </c>
      <c r="G7" s="99">
        <f>SUM(G8:G300)</f>
        <v>396</v>
      </c>
      <c r="H7" s="99">
        <f>SUM(H8:H300)</f>
        <v>220582</v>
      </c>
      <c r="I7" s="99">
        <f>SUM(I8:I300)</f>
        <v>220429</v>
      </c>
      <c r="J7" s="99">
        <f>SUM(J8:J300)</f>
        <v>153</v>
      </c>
      <c r="K7" s="99">
        <f>SUM(K8:K300)</f>
        <v>569316</v>
      </c>
      <c r="L7" s="99">
        <f>SUM(L8:L300)</f>
        <v>221748</v>
      </c>
      <c r="M7" s="99">
        <f>SUM(M8:M300)</f>
        <v>347568</v>
      </c>
      <c r="N7" s="99">
        <f>SUM(N8:N300)</f>
        <v>806959</v>
      </c>
      <c r="O7" s="99">
        <f>SUM(O8:O300)</f>
        <v>458752</v>
      </c>
      <c r="P7" s="99">
        <f>SUM(P8:P300)</f>
        <v>344894</v>
      </c>
      <c r="Q7" s="99">
        <f>SUM(Q8:Q300)</f>
        <v>0</v>
      </c>
      <c r="R7" s="99">
        <f>SUM(R8:R300)</f>
        <v>0</v>
      </c>
      <c r="S7" s="99">
        <f>SUM(S8:S300)</f>
        <v>113769</v>
      </c>
      <c r="T7" s="99">
        <f>SUM(T8:T300)</f>
        <v>0</v>
      </c>
      <c r="U7" s="99">
        <f>SUM(U8:U300)</f>
        <v>89</v>
      </c>
      <c r="V7" s="99">
        <f>SUM(V8:V300)</f>
        <v>346794</v>
      </c>
      <c r="W7" s="99">
        <f>SUM(W8:W300)</f>
        <v>262457</v>
      </c>
      <c r="X7" s="99">
        <f>SUM(X8:X300)</f>
        <v>0</v>
      </c>
      <c r="Y7" s="99">
        <f>SUM(Y8:Y300)</f>
        <v>0</v>
      </c>
      <c r="Z7" s="99">
        <f>SUM(Z8:Z300)</f>
        <v>84281</v>
      </c>
      <c r="AA7" s="99">
        <f>SUM(AA8:AA300)</f>
        <v>0</v>
      </c>
      <c r="AB7" s="99">
        <f>SUM(AB8:AB300)</f>
        <v>56</v>
      </c>
      <c r="AC7" s="99">
        <f>SUM(AC8:AC300)</f>
        <v>1413</v>
      </c>
      <c r="AD7" s="99">
        <f>SUM(AD8:AD300)</f>
        <v>1413</v>
      </c>
      <c r="AE7" s="99">
        <f>SUM(AE8:AE300)</f>
        <v>0</v>
      </c>
      <c r="AF7" s="99">
        <f>SUM(AF8:AF300)</f>
        <v>25256</v>
      </c>
      <c r="AG7" s="99">
        <f>SUM(AG8:AG300)</f>
        <v>25256</v>
      </c>
      <c r="AH7" s="99">
        <f>SUM(AH8:AH300)</f>
        <v>0</v>
      </c>
      <c r="AI7" s="99">
        <f>SUM(AI8:AI300)</f>
        <v>0</v>
      </c>
      <c r="AJ7" s="99">
        <f>SUM(AJ8:AJ300)</f>
        <v>45505</v>
      </c>
      <c r="AK7" s="99">
        <f>SUM(AK8:AK300)</f>
        <v>20204</v>
      </c>
      <c r="AL7" s="99">
        <f>SUM(AL8:AL300)</f>
        <v>745</v>
      </c>
      <c r="AM7" s="99">
        <f>SUM(AM8:AM300)</f>
        <v>2707</v>
      </c>
      <c r="AN7" s="99">
        <f>SUM(AN8:AN300)</f>
        <v>5920</v>
      </c>
      <c r="AO7" s="99">
        <f>SUM(AO8:AO300)</f>
        <v>0</v>
      </c>
      <c r="AP7" s="99">
        <f>SUM(AP8:AP300)</f>
        <v>13717</v>
      </c>
      <c r="AQ7" s="99">
        <f>SUM(AQ8:AQ300)</f>
        <v>347</v>
      </c>
      <c r="AR7" s="99">
        <f>SUM(AR8:AR300)</f>
        <v>0</v>
      </c>
      <c r="AS7" s="99">
        <f>SUM(AS8:AS300)</f>
        <v>1865</v>
      </c>
      <c r="AT7" s="99">
        <f>SUM(AT8:AT300)</f>
        <v>749</v>
      </c>
      <c r="AU7" s="99">
        <f>SUM(AU8:AU300)</f>
        <v>395</v>
      </c>
      <c r="AV7" s="99">
        <f>SUM(AV8:AV300)</f>
        <v>305</v>
      </c>
      <c r="AW7" s="99">
        <f>SUM(AW8:AW300)</f>
        <v>49</v>
      </c>
      <c r="AX7" s="99">
        <f>SUM(AX8:AX300)</f>
        <v>0</v>
      </c>
      <c r="AY7" s="99">
        <f>SUM(AY8:AY300)</f>
        <v>0</v>
      </c>
      <c r="AZ7" s="99">
        <f>SUM(AZ8:AZ300)</f>
        <v>724</v>
      </c>
      <c r="BA7" s="99">
        <f>SUM(BA8:BA300)</f>
        <v>724</v>
      </c>
      <c r="BB7" s="99">
        <f>SUM(BB8:BB300)</f>
        <v>0</v>
      </c>
      <c r="BC7" s="99">
        <f>SUM(BC8:BC300)</f>
        <v>0</v>
      </c>
    </row>
    <row r="8" spans="1:55" s="92" customFormat="1" ht="11.25">
      <c r="A8" s="101" t="s">
        <v>98</v>
      </c>
      <c r="B8" s="102" t="s">
        <v>271</v>
      </c>
      <c r="C8" s="94" t="s">
        <v>272</v>
      </c>
      <c r="D8" s="100">
        <f aca="true" t="shared" si="0" ref="D7:D50">E8+H8+K8</f>
        <v>4443</v>
      </c>
      <c r="E8" s="100">
        <f aca="true" t="shared" si="1" ref="E7:E50">SUM(F8:G8)</f>
        <v>0</v>
      </c>
      <c r="F8" s="93">
        <v>0</v>
      </c>
      <c r="G8" s="93">
        <v>0</v>
      </c>
      <c r="H8" s="100">
        <f aca="true" t="shared" si="2" ref="H7:H50">SUM(I8:J8)</f>
        <v>450</v>
      </c>
      <c r="I8" s="93">
        <v>450</v>
      </c>
      <c r="J8" s="93">
        <v>0</v>
      </c>
      <c r="K8" s="100">
        <f aca="true" t="shared" si="3" ref="K7:K50">SUM(L8:M8)</f>
        <v>3993</v>
      </c>
      <c r="L8" s="93">
        <v>1202</v>
      </c>
      <c r="M8" s="93">
        <v>2791</v>
      </c>
      <c r="N8" s="100">
        <f aca="true" t="shared" si="4" ref="N7:N50">O8+V8+AC8</f>
        <v>4443</v>
      </c>
      <c r="O8" s="100">
        <f aca="true" t="shared" si="5" ref="O7:O50">SUM(P8:U8)</f>
        <v>1652</v>
      </c>
      <c r="P8" s="93">
        <v>0</v>
      </c>
      <c r="Q8" s="93">
        <v>0</v>
      </c>
      <c r="R8" s="93">
        <v>0</v>
      </c>
      <c r="S8" s="93">
        <v>1652</v>
      </c>
      <c r="T8" s="93">
        <v>0</v>
      </c>
      <c r="U8" s="93">
        <v>0</v>
      </c>
      <c r="V8" s="100">
        <f aca="true" t="shared" si="6" ref="V7:V50">SUM(W8:AB8)</f>
        <v>2791</v>
      </c>
      <c r="W8" s="93">
        <v>0</v>
      </c>
      <c r="X8" s="93">
        <v>0</v>
      </c>
      <c r="Y8" s="93">
        <v>0</v>
      </c>
      <c r="Z8" s="93">
        <v>2791</v>
      </c>
      <c r="AA8" s="93">
        <v>0</v>
      </c>
      <c r="AB8" s="93">
        <v>0</v>
      </c>
      <c r="AC8" s="100">
        <f aca="true" t="shared" si="7" ref="AC7:AC50">SUM(AD8:AE8)</f>
        <v>0</v>
      </c>
      <c r="AD8" s="93">
        <v>0</v>
      </c>
      <c r="AE8" s="93">
        <v>0</v>
      </c>
      <c r="AF8" s="100">
        <f aca="true" t="shared" si="8" ref="AF7:AF50">SUM(AG8:AI8)</f>
        <v>0</v>
      </c>
      <c r="AG8" s="93">
        <v>0</v>
      </c>
      <c r="AH8" s="93">
        <v>0</v>
      </c>
      <c r="AI8" s="93">
        <v>0</v>
      </c>
      <c r="AJ8" s="100">
        <f aca="true" t="shared" si="9" ref="AJ7:AJ50">SUM(AK8:AS8)</f>
        <v>0</v>
      </c>
      <c r="AK8" s="93">
        <v>0</v>
      </c>
      <c r="AL8" s="93">
        <v>0</v>
      </c>
      <c r="AM8" s="93">
        <v>0</v>
      </c>
      <c r="AN8" s="93">
        <v>0</v>
      </c>
      <c r="AO8" s="93">
        <v>0</v>
      </c>
      <c r="AP8" s="93">
        <v>0</v>
      </c>
      <c r="AQ8" s="93">
        <v>0</v>
      </c>
      <c r="AR8" s="93">
        <v>0</v>
      </c>
      <c r="AS8" s="93">
        <v>0</v>
      </c>
      <c r="AT8" s="100">
        <f aca="true" t="shared" si="10" ref="AT7:AT50">SUM(AU8:AY8)</f>
        <v>0</v>
      </c>
      <c r="AU8" s="93">
        <v>0</v>
      </c>
      <c r="AV8" s="93">
        <v>0</v>
      </c>
      <c r="AW8" s="93">
        <v>0</v>
      </c>
      <c r="AX8" s="93">
        <v>0</v>
      </c>
      <c r="AY8" s="93">
        <v>0</v>
      </c>
      <c r="AZ8" s="100">
        <f aca="true" t="shared" si="11" ref="AZ7:AZ50">SUM(BA8:BC8)</f>
        <v>0</v>
      </c>
      <c r="BA8" s="93">
        <v>0</v>
      </c>
      <c r="BB8" s="93">
        <v>0</v>
      </c>
      <c r="BC8" s="93">
        <v>0</v>
      </c>
    </row>
    <row r="9" spans="1:55" s="92" customFormat="1" ht="11.25">
      <c r="A9" s="101" t="s">
        <v>98</v>
      </c>
      <c r="B9" s="102" t="s">
        <v>273</v>
      </c>
      <c r="C9" s="94" t="s">
        <v>274</v>
      </c>
      <c r="D9" s="100">
        <f t="shared" si="0"/>
        <v>88590</v>
      </c>
      <c r="E9" s="100">
        <f t="shared" si="1"/>
        <v>0</v>
      </c>
      <c r="F9" s="93">
        <v>0</v>
      </c>
      <c r="G9" s="93">
        <v>0</v>
      </c>
      <c r="H9" s="100">
        <f t="shared" si="2"/>
        <v>55563</v>
      </c>
      <c r="I9" s="93">
        <v>55563</v>
      </c>
      <c r="J9" s="93">
        <v>0</v>
      </c>
      <c r="K9" s="100">
        <f t="shared" si="3"/>
        <v>33027</v>
      </c>
      <c r="L9" s="93">
        <v>0</v>
      </c>
      <c r="M9" s="93">
        <v>33027</v>
      </c>
      <c r="N9" s="100">
        <f t="shared" si="4"/>
        <v>88599</v>
      </c>
      <c r="O9" s="100">
        <f t="shared" si="5"/>
        <v>55564</v>
      </c>
      <c r="P9" s="93">
        <v>9314</v>
      </c>
      <c r="Q9" s="93">
        <v>0</v>
      </c>
      <c r="R9" s="93">
        <v>0</v>
      </c>
      <c r="S9" s="93">
        <v>46250</v>
      </c>
      <c r="T9" s="93">
        <v>0</v>
      </c>
      <c r="U9" s="93">
        <v>0</v>
      </c>
      <c r="V9" s="100">
        <f t="shared" si="6"/>
        <v>33026</v>
      </c>
      <c r="W9" s="93">
        <v>3708</v>
      </c>
      <c r="X9" s="93">
        <v>0</v>
      </c>
      <c r="Y9" s="93">
        <v>0</v>
      </c>
      <c r="Z9" s="93">
        <v>29318</v>
      </c>
      <c r="AA9" s="93">
        <v>0</v>
      </c>
      <c r="AB9" s="93">
        <v>0</v>
      </c>
      <c r="AC9" s="100">
        <f t="shared" si="7"/>
        <v>9</v>
      </c>
      <c r="AD9" s="93">
        <v>9</v>
      </c>
      <c r="AE9" s="93">
        <v>0</v>
      </c>
      <c r="AF9" s="100">
        <f t="shared" si="8"/>
        <v>182</v>
      </c>
      <c r="AG9" s="93">
        <v>182</v>
      </c>
      <c r="AH9" s="93">
        <v>0</v>
      </c>
      <c r="AI9" s="93">
        <v>0</v>
      </c>
      <c r="AJ9" s="100">
        <f t="shared" si="9"/>
        <v>249</v>
      </c>
      <c r="AK9" s="93">
        <v>0</v>
      </c>
      <c r="AL9" s="93">
        <v>137</v>
      </c>
      <c r="AM9" s="93">
        <v>18</v>
      </c>
      <c r="AN9" s="93">
        <v>0</v>
      </c>
      <c r="AO9" s="93">
        <v>0</v>
      </c>
      <c r="AP9" s="93">
        <v>0</v>
      </c>
      <c r="AQ9" s="93">
        <v>80</v>
      </c>
      <c r="AR9" s="93">
        <v>0</v>
      </c>
      <c r="AS9" s="93">
        <v>14</v>
      </c>
      <c r="AT9" s="100">
        <f t="shared" si="10"/>
        <v>77</v>
      </c>
      <c r="AU9" s="93">
        <v>0</v>
      </c>
      <c r="AV9" s="93">
        <v>70</v>
      </c>
      <c r="AW9" s="93">
        <v>7</v>
      </c>
      <c r="AX9" s="93">
        <v>0</v>
      </c>
      <c r="AY9" s="93">
        <v>0</v>
      </c>
      <c r="AZ9" s="100">
        <f t="shared" si="11"/>
        <v>164</v>
      </c>
      <c r="BA9" s="93">
        <v>164</v>
      </c>
      <c r="BB9" s="93">
        <v>0</v>
      </c>
      <c r="BC9" s="93">
        <v>0</v>
      </c>
    </row>
    <row r="10" spans="1:55" s="92" customFormat="1" ht="11.25">
      <c r="A10" s="101" t="s">
        <v>98</v>
      </c>
      <c r="B10" s="102" t="s">
        <v>275</v>
      </c>
      <c r="C10" s="94" t="s">
        <v>276</v>
      </c>
      <c r="D10" s="100">
        <f t="shared" si="0"/>
        <v>40185</v>
      </c>
      <c r="E10" s="100">
        <f t="shared" si="1"/>
        <v>0</v>
      </c>
      <c r="F10" s="93">
        <v>0</v>
      </c>
      <c r="G10" s="93">
        <v>0</v>
      </c>
      <c r="H10" s="100">
        <f t="shared" si="2"/>
        <v>0</v>
      </c>
      <c r="I10" s="93">
        <v>0</v>
      </c>
      <c r="J10" s="93">
        <v>0</v>
      </c>
      <c r="K10" s="100">
        <f t="shared" si="3"/>
        <v>40185</v>
      </c>
      <c r="L10" s="93">
        <v>30464</v>
      </c>
      <c r="M10" s="93">
        <v>9721</v>
      </c>
      <c r="N10" s="100">
        <f t="shared" si="4"/>
        <v>40185</v>
      </c>
      <c r="O10" s="100">
        <f t="shared" si="5"/>
        <v>30464</v>
      </c>
      <c r="P10" s="93">
        <v>30464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9721</v>
      </c>
      <c r="W10" s="93">
        <v>9721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0</v>
      </c>
      <c r="AD10" s="93">
        <v>0</v>
      </c>
      <c r="AE10" s="93">
        <v>0</v>
      </c>
      <c r="AF10" s="100">
        <f t="shared" si="8"/>
        <v>24</v>
      </c>
      <c r="AG10" s="93">
        <v>24</v>
      </c>
      <c r="AH10" s="93">
        <v>0</v>
      </c>
      <c r="AI10" s="93">
        <v>0</v>
      </c>
      <c r="AJ10" s="100">
        <f t="shared" si="9"/>
        <v>24</v>
      </c>
      <c r="AK10" s="93">
        <v>0</v>
      </c>
      <c r="AL10" s="93">
        <v>0</v>
      </c>
      <c r="AM10" s="93">
        <v>24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0</v>
      </c>
      <c r="AT10" s="100">
        <f t="shared" si="10"/>
        <v>0</v>
      </c>
      <c r="AU10" s="93">
        <v>0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0</v>
      </c>
      <c r="BA10" s="93">
        <v>0</v>
      </c>
      <c r="BB10" s="93">
        <v>0</v>
      </c>
      <c r="BC10" s="93">
        <v>0</v>
      </c>
    </row>
    <row r="11" spans="1:55" s="92" customFormat="1" ht="11.25">
      <c r="A11" s="101" t="s">
        <v>98</v>
      </c>
      <c r="B11" s="102" t="s">
        <v>277</v>
      </c>
      <c r="C11" s="94" t="s">
        <v>278</v>
      </c>
      <c r="D11" s="100">
        <f t="shared" si="0"/>
        <v>1003</v>
      </c>
      <c r="E11" s="100">
        <f t="shared" si="1"/>
        <v>0</v>
      </c>
      <c r="F11" s="93">
        <v>0</v>
      </c>
      <c r="G11" s="93">
        <v>0</v>
      </c>
      <c r="H11" s="100">
        <f t="shared" si="2"/>
        <v>756</v>
      </c>
      <c r="I11" s="93">
        <v>756</v>
      </c>
      <c r="J11" s="93">
        <v>0</v>
      </c>
      <c r="K11" s="100">
        <f t="shared" si="3"/>
        <v>247</v>
      </c>
      <c r="L11" s="93">
        <v>0</v>
      </c>
      <c r="M11" s="93">
        <v>247</v>
      </c>
      <c r="N11" s="100">
        <f t="shared" si="4"/>
        <v>1003</v>
      </c>
      <c r="O11" s="100">
        <f t="shared" si="5"/>
        <v>756</v>
      </c>
      <c r="P11" s="93">
        <v>0</v>
      </c>
      <c r="Q11" s="93">
        <v>0</v>
      </c>
      <c r="R11" s="93">
        <v>0</v>
      </c>
      <c r="S11" s="93">
        <v>756</v>
      </c>
      <c r="T11" s="93">
        <v>0</v>
      </c>
      <c r="U11" s="93">
        <v>0</v>
      </c>
      <c r="V11" s="100">
        <f t="shared" si="6"/>
        <v>247</v>
      </c>
      <c r="W11" s="93">
        <v>0</v>
      </c>
      <c r="X11" s="93">
        <v>0</v>
      </c>
      <c r="Y11" s="93">
        <v>0</v>
      </c>
      <c r="Z11" s="93">
        <v>247</v>
      </c>
      <c r="AA11" s="93">
        <v>0</v>
      </c>
      <c r="AB11" s="93">
        <v>0</v>
      </c>
      <c r="AC11" s="100">
        <f t="shared" si="7"/>
        <v>0</v>
      </c>
      <c r="AD11" s="93">
        <v>0</v>
      </c>
      <c r="AE11" s="93">
        <v>0</v>
      </c>
      <c r="AF11" s="100">
        <f t="shared" si="8"/>
        <v>0</v>
      </c>
      <c r="AG11" s="93">
        <v>0</v>
      </c>
      <c r="AH11" s="93">
        <v>0</v>
      </c>
      <c r="AI11" s="93">
        <v>0</v>
      </c>
      <c r="AJ11" s="100">
        <f t="shared" si="9"/>
        <v>0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100">
        <f t="shared" si="10"/>
        <v>0</v>
      </c>
      <c r="AU11" s="93">
        <v>0</v>
      </c>
      <c r="AV11" s="93">
        <v>0</v>
      </c>
      <c r="AW11" s="93">
        <v>0</v>
      </c>
      <c r="AX11" s="93">
        <v>0</v>
      </c>
      <c r="AY11" s="93">
        <v>0</v>
      </c>
      <c r="AZ11" s="100">
        <f t="shared" si="11"/>
        <v>0</v>
      </c>
      <c r="BA11" s="93">
        <v>0</v>
      </c>
      <c r="BB11" s="93">
        <v>0</v>
      </c>
      <c r="BC11" s="93">
        <v>0</v>
      </c>
    </row>
    <row r="12" spans="1:55" s="92" customFormat="1" ht="11.25">
      <c r="A12" s="101" t="s">
        <v>98</v>
      </c>
      <c r="B12" s="102" t="s">
        <v>279</v>
      </c>
      <c r="C12" s="94" t="s">
        <v>280</v>
      </c>
      <c r="D12" s="100">
        <f t="shared" si="0"/>
        <v>576</v>
      </c>
      <c r="E12" s="100">
        <f t="shared" si="1"/>
        <v>576</v>
      </c>
      <c r="F12" s="93">
        <v>461</v>
      </c>
      <c r="G12" s="93">
        <v>115</v>
      </c>
      <c r="H12" s="100">
        <f t="shared" si="2"/>
        <v>0</v>
      </c>
      <c r="I12" s="93">
        <v>0</v>
      </c>
      <c r="J12" s="93">
        <v>0</v>
      </c>
      <c r="K12" s="100">
        <f t="shared" si="3"/>
        <v>0</v>
      </c>
      <c r="L12" s="93">
        <v>0</v>
      </c>
      <c r="M12" s="93">
        <v>0</v>
      </c>
      <c r="N12" s="100">
        <f t="shared" si="4"/>
        <v>576</v>
      </c>
      <c r="O12" s="100">
        <f t="shared" si="5"/>
        <v>461</v>
      </c>
      <c r="P12" s="93">
        <v>0</v>
      </c>
      <c r="Q12" s="93">
        <v>0</v>
      </c>
      <c r="R12" s="93">
        <v>0</v>
      </c>
      <c r="S12" s="93">
        <v>461</v>
      </c>
      <c r="T12" s="93">
        <v>0</v>
      </c>
      <c r="U12" s="93">
        <v>0</v>
      </c>
      <c r="V12" s="100">
        <f t="shared" si="6"/>
        <v>115</v>
      </c>
      <c r="W12" s="93">
        <v>0</v>
      </c>
      <c r="X12" s="93">
        <v>0</v>
      </c>
      <c r="Y12" s="93">
        <v>0</v>
      </c>
      <c r="Z12" s="93">
        <v>115</v>
      </c>
      <c r="AA12" s="93">
        <v>0</v>
      </c>
      <c r="AB12" s="93">
        <v>0</v>
      </c>
      <c r="AC12" s="100">
        <f t="shared" si="7"/>
        <v>0</v>
      </c>
      <c r="AD12" s="93">
        <v>0</v>
      </c>
      <c r="AE12" s="93">
        <v>0</v>
      </c>
      <c r="AF12" s="100">
        <f t="shared" si="8"/>
        <v>0</v>
      </c>
      <c r="AG12" s="93">
        <v>0</v>
      </c>
      <c r="AH12" s="93">
        <v>0</v>
      </c>
      <c r="AI12" s="93">
        <v>0</v>
      </c>
      <c r="AJ12" s="100">
        <f t="shared" si="9"/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100">
        <f t="shared" si="10"/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0</v>
      </c>
      <c r="BA12" s="93">
        <v>0</v>
      </c>
      <c r="BB12" s="93">
        <v>0</v>
      </c>
      <c r="BC12" s="93">
        <v>0</v>
      </c>
    </row>
    <row r="13" spans="1:55" s="92" customFormat="1" ht="11.25">
      <c r="A13" s="101" t="s">
        <v>98</v>
      </c>
      <c r="B13" s="102" t="s">
        <v>281</v>
      </c>
      <c r="C13" s="94" t="s">
        <v>282</v>
      </c>
      <c r="D13" s="100">
        <f t="shared" si="0"/>
        <v>3068</v>
      </c>
      <c r="E13" s="100">
        <f t="shared" si="1"/>
        <v>0</v>
      </c>
      <c r="F13" s="93">
        <v>0</v>
      </c>
      <c r="G13" s="93">
        <v>0</v>
      </c>
      <c r="H13" s="100">
        <f t="shared" si="2"/>
        <v>1219</v>
      </c>
      <c r="I13" s="93">
        <v>1219</v>
      </c>
      <c r="J13" s="93">
        <v>0</v>
      </c>
      <c r="K13" s="100">
        <f t="shared" si="3"/>
        <v>1849</v>
      </c>
      <c r="L13" s="93">
        <v>0</v>
      </c>
      <c r="M13" s="93">
        <v>1849</v>
      </c>
      <c r="N13" s="100">
        <f t="shared" si="4"/>
        <v>3067</v>
      </c>
      <c r="O13" s="100">
        <f t="shared" si="5"/>
        <v>1218</v>
      </c>
      <c r="P13" s="93">
        <v>0</v>
      </c>
      <c r="Q13" s="93">
        <v>0</v>
      </c>
      <c r="R13" s="93">
        <v>0</v>
      </c>
      <c r="S13" s="93">
        <v>1218</v>
      </c>
      <c r="T13" s="93">
        <v>0</v>
      </c>
      <c r="U13" s="93">
        <v>0</v>
      </c>
      <c r="V13" s="100">
        <f t="shared" si="6"/>
        <v>1849</v>
      </c>
      <c r="W13" s="93">
        <v>0</v>
      </c>
      <c r="X13" s="93">
        <v>0</v>
      </c>
      <c r="Y13" s="93">
        <v>0</v>
      </c>
      <c r="Z13" s="93">
        <v>1849</v>
      </c>
      <c r="AA13" s="93">
        <v>0</v>
      </c>
      <c r="AB13" s="93">
        <v>0</v>
      </c>
      <c r="AC13" s="100">
        <f t="shared" si="7"/>
        <v>0</v>
      </c>
      <c r="AD13" s="93">
        <v>0</v>
      </c>
      <c r="AE13" s="93">
        <v>0</v>
      </c>
      <c r="AF13" s="100">
        <f t="shared" si="8"/>
        <v>0</v>
      </c>
      <c r="AG13" s="93">
        <v>0</v>
      </c>
      <c r="AH13" s="93">
        <v>0</v>
      </c>
      <c r="AI13" s="93">
        <v>0</v>
      </c>
      <c r="AJ13" s="100">
        <f t="shared" si="9"/>
        <v>0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100">
        <f t="shared" si="10"/>
        <v>0</v>
      </c>
      <c r="AU13" s="93">
        <v>0</v>
      </c>
      <c r="AV13" s="93">
        <v>0</v>
      </c>
      <c r="AW13" s="93">
        <v>0</v>
      </c>
      <c r="AX13" s="93">
        <v>0</v>
      </c>
      <c r="AY13" s="93">
        <v>0</v>
      </c>
      <c r="AZ13" s="100">
        <f t="shared" si="11"/>
        <v>0</v>
      </c>
      <c r="BA13" s="93">
        <v>0</v>
      </c>
      <c r="BB13" s="93">
        <v>0</v>
      </c>
      <c r="BC13" s="93">
        <v>0</v>
      </c>
    </row>
    <row r="14" spans="1:55" s="92" customFormat="1" ht="11.25">
      <c r="A14" s="101" t="s">
        <v>98</v>
      </c>
      <c r="B14" s="102" t="s">
        <v>283</v>
      </c>
      <c r="C14" s="94" t="s">
        <v>284</v>
      </c>
      <c r="D14" s="100">
        <f t="shared" si="0"/>
        <v>16677</v>
      </c>
      <c r="E14" s="100">
        <f t="shared" si="1"/>
        <v>0</v>
      </c>
      <c r="F14" s="93">
        <v>0</v>
      </c>
      <c r="G14" s="93">
        <v>0</v>
      </c>
      <c r="H14" s="100">
        <f t="shared" si="2"/>
        <v>0</v>
      </c>
      <c r="I14" s="93">
        <v>0</v>
      </c>
      <c r="J14" s="93">
        <v>0</v>
      </c>
      <c r="K14" s="100">
        <f t="shared" si="3"/>
        <v>16677</v>
      </c>
      <c r="L14" s="93">
        <v>8977</v>
      </c>
      <c r="M14" s="93">
        <v>7700</v>
      </c>
      <c r="N14" s="100">
        <f t="shared" si="4"/>
        <v>16677</v>
      </c>
      <c r="O14" s="100">
        <f t="shared" si="5"/>
        <v>8977</v>
      </c>
      <c r="P14" s="93">
        <v>8977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7700</v>
      </c>
      <c r="W14" s="93">
        <v>7700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0</v>
      </c>
      <c r="AD14" s="93">
        <v>0</v>
      </c>
      <c r="AE14" s="93">
        <v>0</v>
      </c>
      <c r="AF14" s="100">
        <f t="shared" si="8"/>
        <v>460</v>
      </c>
      <c r="AG14" s="93">
        <v>460</v>
      </c>
      <c r="AH14" s="93">
        <v>0</v>
      </c>
      <c r="AI14" s="93">
        <v>0</v>
      </c>
      <c r="AJ14" s="100">
        <f t="shared" si="9"/>
        <v>460</v>
      </c>
      <c r="AK14" s="93">
        <v>0</v>
      </c>
      <c r="AL14" s="93">
        <v>0</v>
      </c>
      <c r="AM14" s="93">
        <v>41</v>
      </c>
      <c r="AN14" s="93">
        <v>419</v>
      </c>
      <c r="AO14" s="93">
        <v>0</v>
      </c>
      <c r="AP14" s="93">
        <v>0</v>
      </c>
      <c r="AQ14" s="93">
        <v>0</v>
      </c>
      <c r="AR14" s="93">
        <v>0</v>
      </c>
      <c r="AS14" s="93">
        <v>0</v>
      </c>
      <c r="AT14" s="100">
        <f t="shared" si="10"/>
        <v>0</v>
      </c>
      <c r="AU14" s="93">
        <v>0</v>
      </c>
      <c r="AV14" s="93">
        <v>0</v>
      </c>
      <c r="AW14" s="93">
        <v>0</v>
      </c>
      <c r="AX14" s="93">
        <v>0</v>
      </c>
      <c r="AY14" s="93">
        <v>0</v>
      </c>
      <c r="AZ14" s="100">
        <f t="shared" si="11"/>
        <v>0</v>
      </c>
      <c r="BA14" s="93">
        <v>0</v>
      </c>
      <c r="BB14" s="93">
        <v>0</v>
      </c>
      <c r="BC14" s="93">
        <v>0</v>
      </c>
    </row>
    <row r="15" spans="1:55" s="92" customFormat="1" ht="11.25">
      <c r="A15" s="101" t="s">
        <v>98</v>
      </c>
      <c r="B15" s="102" t="s">
        <v>285</v>
      </c>
      <c r="C15" s="94" t="s">
        <v>286</v>
      </c>
      <c r="D15" s="100">
        <f t="shared" si="0"/>
        <v>22568</v>
      </c>
      <c r="E15" s="100">
        <f t="shared" si="1"/>
        <v>0</v>
      </c>
      <c r="F15" s="93">
        <v>0</v>
      </c>
      <c r="G15" s="93">
        <v>0</v>
      </c>
      <c r="H15" s="100">
        <f t="shared" si="2"/>
        <v>14400</v>
      </c>
      <c r="I15" s="93">
        <v>14400</v>
      </c>
      <c r="J15" s="93">
        <v>0</v>
      </c>
      <c r="K15" s="100">
        <f t="shared" si="3"/>
        <v>8168</v>
      </c>
      <c r="L15" s="93">
        <v>0</v>
      </c>
      <c r="M15" s="93">
        <v>8168</v>
      </c>
      <c r="N15" s="100">
        <f t="shared" si="4"/>
        <v>22568</v>
      </c>
      <c r="O15" s="100">
        <f t="shared" si="5"/>
        <v>14400</v>
      </c>
      <c r="P15" s="93">
        <v>0</v>
      </c>
      <c r="Q15" s="93">
        <v>0</v>
      </c>
      <c r="R15" s="93">
        <v>0</v>
      </c>
      <c r="S15" s="93">
        <v>14400</v>
      </c>
      <c r="T15" s="93">
        <v>0</v>
      </c>
      <c r="U15" s="93">
        <v>0</v>
      </c>
      <c r="V15" s="100">
        <f t="shared" si="6"/>
        <v>8168</v>
      </c>
      <c r="W15" s="93">
        <v>0</v>
      </c>
      <c r="X15" s="93">
        <v>0</v>
      </c>
      <c r="Y15" s="93">
        <v>0</v>
      </c>
      <c r="Z15" s="93">
        <v>8168</v>
      </c>
      <c r="AA15" s="93">
        <v>0</v>
      </c>
      <c r="AB15" s="93">
        <v>0</v>
      </c>
      <c r="AC15" s="100">
        <f t="shared" si="7"/>
        <v>0</v>
      </c>
      <c r="AD15" s="93">
        <v>0</v>
      </c>
      <c r="AE15" s="93">
        <v>0</v>
      </c>
      <c r="AF15" s="100">
        <f t="shared" si="8"/>
        <v>0</v>
      </c>
      <c r="AG15" s="93">
        <v>0</v>
      </c>
      <c r="AH15" s="93">
        <v>0</v>
      </c>
      <c r="AI15" s="93">
        <v>0</v>
      </c>
      <c r="AJ15" s="100">
        <f t="shared" si="9"/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0</v>
      </c>
      <c r="AT15" s="100">
        <f t="shared" si="10"/>
        <v>0</v>
      </c>
      <c r="AU15" s="93">
        <v>0</v>
      </c>
      <c r="AV15" s="93">
        <v>0</v>
      </c>
      <c r="AW15" s="93">
        <v>0</v>
      </c>
      <c r="AX15" s="93">
        <v>0</v>
      </c>
      <c r="AY15" s="93">
        <v>0</v>
      </c>
      <c r="AZ15" s="100">
        <f t="shared" si="11"/>
        <v>0</v>
      </c>
      <c r="BA15" s="93">
        <v>0</v>
      </c>
      <c r="BB15" s="93">
        <v>0</v>
      </c>
      <c r="BC15" s="93">
        <v>0</v>
      </c>
    </row>
    <row r="16" spans="1:55" s="92" customFormat="1" ht="11.25">
      <c r="A16" s="101" t="s">
        <v>98</v>
      </c>
      <c r="B16" s="102" t="s">
        <v>287</v>
      </c>
      <c r="C16" s="94" t="s">
        <v>288</v>
      </c>
      <c r="D16" s="100">
        <f t="shared" si="0"/>
        <v>45849</v>
      </c>
      <c r="E16" s="100">
        <f t="shared" si="1"/>
        <v>0</v>
      </c>
      <c r="F16" s="93">
        <v>0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45849</v>
      </c>
      <c r="L16" s="93">
        <v>27139</v>
      </c>
      <c r="M16" s="93">
        <v>18710</v>
      </c>
      <c r="N16" s="100">
        <f t="shared" si="4"/>
        <v>45849</v>
      </c>
      <c r="O16" s="100">
        <f t="shared" si="5"/>
        <v>27139</v>
      </c>
      <c r="P16" s="93">
        <v>27139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18710</v>
      </c>
      <c r="W16" s="93">
        <v>18710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0</v>
      </c>
      <c r="AD16" s="93">
        <v>0</v>
      </c>
      <c r="AE16" s="93">
        <v>0</v>
      </c>
      <c r="AF16" s="100">
        <f t="shared" si="8"/>
        <v>132</v>
      </c>
      <c r="AG16" s="93">
        <v>132</v>
      </c>
      <c r="AH16" s="93">
        <v>0</v>
      </c>
      <c r="AI16" s="93">
        <v>0</v>
      </c>
      <c r="AJ16" s="100">
        <f t="shared" si="9"/>
        <v>18480</v>
      </c>
      <c r="AK16" s="93">
        <v>18480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100">
        <f t="shared" si="10"/>
        <v>132</v>
      </c>
      <c r="AU16" s="93">
        <v>132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98</v>
      </c>
      <c r="B17" s="102" t="s">
        <v>289</v>
      </c>
      <c r="C17" s="94" t="s">
        <v>290</v>
      </c>
      <c r="D17" s="100">
        <f t="shared" si="0"/>
        <v>145</v>
      </c>
      <c r="E17" s="100">
        <f t="shared" si="1"/>
        <v>0</v>
      </c>
      <c r="F17" s="93">
        <v>0</v>
      </c>
      <c r="G17" s="93">
        <v>0</v>
      </c>
      <c r="H17" s="100">
        <f t="shared" si="2"/>
        <v>0</v>
      </c>
      <c r="I17" s="93">
        <v>0</v>
      </c>
      <c r="J17" s="93">
        <v>0</v>
      </c>
      <c r="K17" s="100">
        <f t="shared" si="3"/>
        <v>145</v>
      </c>
      <c r="L17" s="93">
        <v>89</v>
      </c>
      <c r="M17" s="93">
        <v>56</v>
      </c>
      <c r="N17" s="100">
        <f t="shared" si="4"/>
        <v>145</v>
      </c>
      <c r="O17" s="100">
        <f t="shared" si="5"/>
        <v>89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89</v>
      </c>
      <c r="V17" s="100">
        <f t="shared" si="6"/>
        <v>56</v>
      </c>
      <c r="W17" s="93">
        <v>0</v>
      </c>
      <c r="X17" s="93">
        <v>0</v>
      </c>
      <c r="Y17" s="93">
        <v>0</v>
      </c>
      <c r="Z17" s="93">
        <v>0</v>
      </c>
      <c r="AA17" s="93">
        <v>0</v>
      </c>
      <c r="AB17" s="93">
        <v>56</v>
      </c>
      <c r="AC17" s="100">
        <f t="shared" si="7"/>
        <v>0</v>
      </c>
      <c r="AD17" s="93">
        <v>0</v>
      </c>
      <c r="AE17" s="93">
        <v>0</v>
      </c>
      <c r="AF17" s="100">
        <f t="shared" si="8"/>
        <v>0</v>
      </c>
      <c r="AG17" s="93">
        <v>0</v>
      </c>
      <c r="AH17" s="93">
        <v>0</v>
      </c>
      <c r="AI17" s="93">
        <v>0</v>
      </c>
      <c r="AJ17" s="100">
        <f t="shared" si="9"/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100">
        <f t="shared" si="10"/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0</v>
      </c>
      <c r="BA17" s="93">
        <v>0</v>
      </c>
      <c r="BB17" s="93">
        <v>0</v>
      </c>
      <c r="BC17" s="93">
        <v>0</v>
      </c>
    </row>
    <row r="18" spans="1:55" s="92" customFormat="1" ht="11.25">
      <c r="A18" s="101" t="s">
        <v>98</v>
      </c>
      <c r="B18" s="102" t="s">
        <v>291</v>
      </c>
      <c r="C18" s="94" t="s">
        <v>292</v>
      </c>
      <c r="D18" s="100">
        <f t="shared" si="0"/>
        <v>30895</v>
      </c>
      <c r="E18" s="100">
        <f t="shared" si="1"/>
        <v>7184</v>
      </c>
      <c r="F18" s="93">
        <v>7184</v>
      </c>
      <c r="G18" s="93">
        <v>0</v>
      </c>
      <c r="H18" s="100">
        <f t="shared" si="2"/>
        <v>0</v>
      </c>
      <c r="I18" s="93">
        <v>0</v>
      </c>
      <c r="J18" s="93">
        <v>0</v>
      </c>
      <c r="K18" s="100">
        <f t="shared" si="3"/>
        <v>23711</v>
      </c>
      <c r="L18" s="93">
        <v>1628</v>
      </c>
      <c r="M18" s="93">
        <v>22083</v>
      </c>
      <c r="N18" s="100">
        <f t="shared" si="4"/>
        <v>30895</v>
      </c>
      <c r="O18" s="100">
        <f t="shared" si="5"/>
        <v>8812</v>
      </c>
      <c r="P18" s="93">
        <v>8812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22083</v>
      </c>
      <c r="W18" s="93">
        <v>22083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0</v>
      </c>
      <c r="AD18" s="93">
        <v>0</v>
      </c>
      <c r="AE18" s="93">
        <v>0</v>
      </c>
      <c r="AF18" s="100">
        <f t="shared" si="8"/>
        <v>1335</v>
      </c>
      <c r="AG18" s="93">
        <v>1335</v>
      </c>
      <c r="AH18" s="93">
        <v>0</v>
      </c>
      <c r="AI18" s="93">
        <v>0</v>
      </c>
      <c r="AJ18" s="100">
        <f t="shared" si="9"/>
        <v>1335</v>
      </c>
      <c r="AK18" s="93">
        <v>0</v>
      </c>
      <c r="AL18" s="93">
        <v>0</v>
      </c>
      <c r="AM18" s="93">
        <v>31</v>
      </c>
      <c r="AN18" s="93">
        <v>1304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100">
        <f t="shared" si="10"/>
        <v>0</v>
      </c>
      <c r="AU18" s="93">
        <v>0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0</v>
      </c>
      <c r="BA18" s="93">
        <v>0</v>
      </c>
      <c r="BB18" s="93">
        <v>0</v>
      </c>
      <c r="BC18" s="93">
        <v>0</v>
      </c>
    </row>
    <row r="19" spans="1:55" s="92" customFormat="1" ht="11.25">
      <c r="A19" s="101" t="s">
        <v>98</v>
      </c>
      <c r="B19" s="102" t="s">
        <v>293</v>
      </c>
      <c r="C19" s="94" t="s">
        <v>294</v>
      </c>
      <c r="D19" s="100">
        <f t="shared" si="0"/>
        <v>11209</v>
      </c>
      <c r="E19" s="100">
        <f t="shared" si="1"/>
        <v>7853</v>
      </c>
      <c r="F19" s="93">
        <v>7853</v>
      </c>
      <c r="G19" s="93">
        <v>0</v>
      </c>
      <c r="H19" s="100">
        <f t="shared" si="2"/>
        <v>0</v>
      </c>
      <c r="I19" s="93">
        <v>0</v>
      </c>
      <c r="J19" s="93">
        <v>0</v>
      </c>
      <c r="K19" s="100">
        <f t="shared" si="3"/>
        <v>3356</v>
      </c>
      <c r="L19" s="93">
        <v>0</v>
      </c>
      <c r="M19" s="93">
        <v>3356</v>
      </c>
      <c r="N19" s="100">
        <f t="shared" si="4"/>
        <v>11209</v>
      </c>
      <c r="O19" s="100">
        <f t="shared" si="5"/>
        <v>7853</v>
      </c>
      <c r="P19" s="93">
        <v>0</v>
      </c>
      <c r="Q19" s="93">
        <v>0</v>
      </c>
      <c r="R19" s="93">
        <v>0</v>
      </c>
      <c r="S19" s="93">
        <v>7853</v>
      </c>
      <c r="T19" s="93">
        <v>0</v>
      </c>
      <c r="U19" s="93">
        <v>0</v>
      </c>
      <c r="V19" s="100">
        <f t="shared" si="6"/>
        <v>3356</v>
      </c>
      <c r="W19" s="93">
        <v>0</v>
      </c>
      <c r="X19" s="93">
        <v>0</v>
      </c>
      <c r="Y19" s="93">
        <v>0</v>
      </c>
      <c r="Z19" s="93">
        <v>3356</v>
      </c>
      <c r="AA19" s="93">
        <v>0</v>
      </c>
      <c r="AB19" s="93">
        <v>0</v>
      </c>
      <c r="AC19" s="100">
        <f t="shared" si="7"/>
        <v>0</v>
      </c>
      <c r="AD19" s="93">
        <v>0</v>
      </c>
      <c r="AE19" s="93">
        <v>0</v>
      </c>
      <c r="AF19" s="100">
        <f t="shared" si="8"/>
        <v>47</v>
      </c>
      <c r="AG19" s="93">
        <v>47</v>
      </c>
      <c r="AH19" s="93">
        <v>0</v>
      </c>
      <c r="AI19" s="93">
        <v>0</v>
      </c>
      <c r="AJ19" s="100">
        <f t="shared" si="9"/>
        <v>47</v>
      </c>
      <c r="AK19" s="93">
        <v>0</v>
      </c>
      <c r="AL19" s="93">
        <v>0</v>
      </c>
      <c r="AM19" s="93">
        <v>47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100">
        <f t="shared" si="10"/>
        <v>0</v>
      </c>
      <c r="AU19" s="93">
        <v>0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0</v>
      </c>
      <c r="BA19" s="93">
        <v>0</v>
      </c>
      <c r="BB19" s="93">
        <v>0</v>
      </c>
      <c r="BC19" s="93">
        <v>0</v>
      </c>
    </row>
    <row r="20" spans="1:55" s="92" customFormat="1" ht="11.25">
      <c r="A20" s="101" t="s">
        <v>98</v>
      </c>
      <c r="B20" s="102" t="s">
        <v>295</v>
      </c>
      <c r="C20" s="94" t="s">
        <v>296</v>
      </c>
      <c r="D20" s="100">
        <f t="shared" si="0"/>
        <v>62022</v>
      </c>
      <c r="E20" s="100">
        <f t="shared" si="1"/>
        <v>0</v>
      </c>
      <c r="F20" s="93">
        <v>0</v>
      </c>
      <c r="G20" s="93">
        <v>0</v>
      </c>
      <c r="H20" s="100">
        <f t="shared" si="2"/>
        <v>28333</v>
      </c>
      <c r="I20" s="93">
        <v>28333</v>
      </c>
      <c r="J20" s="93">
        <v>0</v>
      </c>
      <c r="K20" s="100">
        <f t="shared" si="3"/>
        <v>33689</v>
      </c>
      <c r="L20" s="93">
        <v>0</v>
      </c>
      <c r="M20" s="93">
        <v>33689</v>
      </c>
      <c r="N20" s="100">
        <f t="shared" si="4"/>
        <v>62022</v>
      </c>
      <c r="O20" s="100">
        <f t="shared" si="5"/>
        <v>28333</v>
      </c>
      <c r="P20" s="93">
        <v>28333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33689</v>
      </c>
      <c r="W20" s="93">
        <v>33689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0</v>
      </c>
      <c r="AD20" s="93">
        <v>0</v>
      </c>
      <c r="AE20" s="93">
        <v>0</v>
      </c>
      <c r="AF20" s="100">
        <f t="shared" si="8"/>
        <v>143</v>
      </c>
      <c r="AG20" s="93">
        <v>143</v>
      </c>
      <c r="AH20" s="93">
        <v>0</v>
      </c>
      <c r="AI20" s="93">
        <v>0</v>
      </c>
      <c r="AJ20" s="100">
        <f t="shared" si="9"/>
        <v>433</v>
      </c>
      <c r="AK20" s="93">
        <v>321</v>
      </c>
      <c r="AL20" s="93">
        <v>0</v>
      </c>
      <c r="AM20" s="93">
        <v>0</v>
      </c>
      <c r="AN20" s="93">
        <v>112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100">
        <f t="shared" si="10"/>
        <v>31</v>
      </c>
      <c r="AU20" s="93">
        <v>31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0</v>
      </c>
      <c r="BA20" s="93">
        <v>0</v>
      </c>
      <c r="BB20" s="93">
        <v>0</v>
      </c>
      <c r="BC20" s="93">
        <v>0</v>
      </c>
    </row>
    <row r="21" spans="1:55" s="92" customFormat="1" ht="11.25">
      <c r="A21" s="101" t="s">
        <v>98</v>
      </c>
      <c r="B21" s="102" t="s">
        <v>297</v>
      </c>
      <c r="C21" s="94" t="s">
        <v>298</v>
      </c>
      <c r="D21" s="100">
        <f t="shared" si="0"/>
        <v>78376</v>
      </c>
      <c r="E21" s="100">
        <f t="shared" si="1"/>
        <v>0</v>
      </c>
      <c r="F21" s="93">
        <v>0</v>
      </c>
      <c r="G21" s="93">
        <v>0</v>
      </c>
      <c r="H21" s="100">
        <f t="shared" si="2"/>
        <v>0</v>
      </c>
      <c r="I21" s="93">
        <v>0</v>
      </c>
      <c r="J21" s="93">
        <v>0</v>
      </c>
      <c r="K21" s="100">
        <f t="shared" si="3"/>
        <v>78376</v>
      </c>
      <c r="L21" s="93">
        <v>54025</v>
      </c>
      <c r="M21" s="93">
        <v>24351</v>
      </c>
      <c r="N21" s="100">
        <f t="shared" si="4"/>
        <v>78376</v>
      </c>
      <c r="O21" s="100">
        <f t="shared" si="5"/>
        <v>54025</v>
      </c>
      <c r="P21" s="93">
        <v>54025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24351</v>
      </c>
      <c r="W21" s="93">
        <v>24351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0</v>
      </c>
      <c r="AD21" s="93">
        <v>0</v>
      </c>
      <c r="AE21" s="93">
        <v>0</v>
      </c>
      <c r="AF21" s="100">
        <f t="shared" si="8"/>
        <v>1545</v>
      </c>
      <c r="AG21" s="93">
        <v>1545</v>
      </c>
      <c r="AH21" s="93">
        <v>0</v>
      </c>
      <c r="AI21" s="93">
        <v>0</v>
      </c>
      <c r="AJ21" s="100">
        <f t="shared" si="9"/>
        <v>1545</v>
      </c>
      <c r="AK21" s="93">
        <v>0</v>
      </c>
      <c r="AL21" s="93">
        <v>0</v>
      </c>
      <c r="AM21" s="93">
        <v>1545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100">
        <f t="shared" si="10"/>
        <v>0</v>
      </c>
      <c r="AU21" s="93">
        <v>0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0</v>
      </c>
      <c r="BA21" s="93">
        <v>0</v>
      </c>
      <c r="BB21" s="93">
        <v>0</v>
      </c>
      <c r="BC21" s="93">
        <v>0</v>
      </c>
    </row>
    <row r="22" spans="1:55" s="92" customFormat="1" ht="11.25">
      <c r="A22" s="101" t="s">
        <v>98</v>
      </c>
      <c r="B22" s="102" t="s">
        <v>299</v>
      </c>
      <c r="C22" s="94" t="s">
        <v>300</v>
      </c>
      <c r="D22" s="100">
        <f t="shared" si="0"/>
        <v>29189</v>
      </c>
      <c r="E22" s="100">
        <f t="shared" si="1"/>
        <v>0</v>
      </c>
      <c r="F22" s="93">
        <v>0</v>
      </c>
      <c r="G22" s="93">
        <v>0</v>
      </c>
      <c r="H22" s="100">
        <f t="shared" si="2"/>
        <v>16828</v>
      </c>
      <c r="I22" s="93">
        <v>16828</v>
      </c>
      <c r="J22" s="93">
        <v>0</v>
      </c>
      <c r="K22" s="100">
        <f t="shared" si="3"/>
        <v>12361</v>
      </c>
      <c r="L22" s="93">
        <v>0</v>
      </c>
      <c r="M22" s="93">
        <v>12361</v>
      </c>
      <c r="N22" s="100">
        <f t="shared" si="4"/>
        <v>29189</v>
      </c>
      <c r="O22" s="100">
        <f t="shared" si="5"/>
        <v>16828</v>
      </c>
      <c r="P22" s="93">
        <v>16828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12361</v>
      </c>
      <c r="W22" s="93">
        <v>12361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0</v>
      </c>
      <c r="AD22" s="93">
        <v>0</v>
      </c>
      <c r="AE22" s="93">
        <v>0</v>
      </c>
      <c r="AF22" s="100">
        <f t="shared" si="8"/>
        <v>409</v>
      </c>
      <c r="AG22" s="93">
        <v>409</v>
      </c>
      <c r="AH22" s="93">
        <v>0</v>
      </c>
      <c r="AI22" s="93">
        <v>0</v>
      </c>
      <c r="AJ22" s="100">
        <f t="shared" si="9"/>
        <v>558</v>
      </c>
      <c r="AK22" s="93">
        <v>0</v>
      </c>
      <c r="AL22" s="93">
        <v>307</v>
      </c>
      <c r="AM22" s="93">
        <v>41</v>
      </c>
      <c r="AN22" s="93">
        <v>0</v>
      </c>
      <c r="AO22" s="93">
        <v>0</v>
      </c>
      <c r="AP22" s="93">
        <v>0</v>
      </c>
      <c r="AQ22" s="93">
        <v>179</v>
      </c>
      <c r="AR22" s="93">
        <v>0</v>
      </c>
      <c r="AS22" s="93">
        <v>31</v>
      </c>
      <c r="AT22" s="100">
        <f t="shared" si="10"/>
        <v>174</v>
      </c>
      <c r="AU22" s="93">
        <v>0</v>
      </c>
      <c r="AV22" s="93">
        <v>158</v>
      </c>
      <c r="AW22" s="93">
        <v>16</v>
      </c>
      <c r="AX22" s="93">
        <v>0</v>
      </c>
      <c r="AY22" s="93">
        <v>0</v>
      </c>
      <c r="AZ22" s="100">
        <f t="shared" si="11"/>
        <v>368</v>
      </c>
      <c r="BA22" s="93">
        <v>368</v>
      </c>
      <c r="BB22" s="93">
        <v>0</v>
      </c>
      <c r="BC22" s="93">
        <v>0</v>
      </c>
    </row>
    <row r="23" spans="1:55" s="92" customFormat="1" ht="11.25">
      <c r="A23" s="101" t="s">
        <v>98</v>
      </c>
      <c r="B23" s="102" t="s">
        <v>301</v>
      </c>
      <c r="C23" s="94" t="s">
        <v>302</v>
      </c>
      <c r="D23" s="100">
        <f t="shared" si="0"/>
        <v>7424</v>
      </c>
      <c r="E23" s="100">
        <f t="shared" si="1"/>
        <v>0</v>
      </c>
      <c r="F23" s="93">
        <v>0</v>
      </c>
      <c r="G23" s="93">
        <v>0</v>
      </c>
      <c r="H23" s="100">
        <f t="shared" si="2"/>
        <v>3902</v>
      </c>
      <c r="I23" s="93">
        <v>3902</v>
      </c>
      <c r="J23" s="93">
        <v>0</v>
      </c>
      <c r="K23" s="100">
        <f t="shared" si="3"/>
        <v>3522</v>
      </c>
      <c r="L23" s="93">
        <v>0</v>
      </c>
      <c r="M23" s="93">
        <v>3522</v>
      </c>
      <c r="N23" s="100">
        <f t="shared" si="4"/>
        <v>7424</v>
      </c>
      <c r="O23" s="100">
        <f t="shared" si="5"/>
        <v>3902</v>
      </c>
      <c r="P23" s="93">
        <v>0</v>
      </c>
      <c r="Q23" s="93">
        <v>0</v>
      </c>
      <c r="R23" s="93">
        <v>0</v>
      </c>
      <c r="S23" s="93">
        <v>3902</v>
      </c>
      <c r="T23" s="93">
        <v>0</v>
      </c>
      <c r="U23" s="93">
        <v>0</v>
      </c>
      <c r="V23" s="100">
        <f t="shared" si="6"/>
        <v>3522</v>
      </c>
      <c r="W23" s="93">
        <v>0</v>
      </c>
      <c r="X23" s="93">
        <v>0</v>
      </c>
      <c r="Y23" s="93">
        <v>0</v>
      </c>
      <c r="Z23" s="93">
        <v>3522</v>
      </c>
      <c r="AA23" s="93">
        <v>0</v>
      </c>
      <c r="AB23" s="93">
        <v>0</v>
      </c>
      <c r="AC23" s="100">
        <f t="shared" si="7"/>
        <v>0</v>
      </c>
      <c r="AD23" s="93">
        <v>0</v>
      </c>
      <c r="AE23" s="93">
        <v>0</v>
      </c>
      <c r="AF23" s="100">
        <f t="shared" si="8"/>
        <v>0</v>
      </c>
      <c r="AG23" s="93">
        <v>0</v>
      </c>
      <c r="AH23" s="93">
        <v>0</v>
      </c>
      <c r="AI23" s="93">
        <v>0</v>
      </c>
      <c r="AJ23" s="100">
        <f t="shared" si="9"/>
        <v>0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100">
        <f t="shared" si="10"/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0</v>
      </c>
      <c r="BA23" s="93">
        <v>0</v>
      </c>
      <c r="BB23" s="93">
        <v>0</v>
      </c>
      <c r="BC23" s="93">
        <v>0</v>
      </c>
    </row>
    <row r="24" spans="1:55" s="92" customFormat="1" ht="11.25">
      <c r="A24" s="101" t="s">
        <v>98</v>
      </c>
      <c r="B24" s="102" t="s">
        <v>303</v>
      </c>
      <c r="C24" s="94" t="s">
        <v>304</v>
      </c>
      <c r="D24" s="100">
        <f t="shared" si="0"/>
        <v>26197</v>
      </c>
      <c r="E24" s="100">
        <f t="shared" si="1"/>
        <v>0</v>
      </c>
      <c r="F24" s="93">
        <v>0</v>
      </c>
      <c r="G24" s="93">
        <v>0</v>
      </c>
      <c r="H24" s="100">
        <f t="shared" si="2"/>
        <v>11117</v>
      </c>
      <c r="I24" s="93">
        <v>11117</v>
      </c>
      <c r="J24" s="93">
        <v>0</v>
      </c>
      <c r="K24" s="100">
        <f t="shared" si="3"/>
        <v>15080</v>
      </c>
      <c r="L24" s="93">
        <v>0</v>
      </c>
      <c r="M24" s="93">
        <v>15080</v>
      </c>
      <c r="N24" s="100">
        <f t="shared" si="4"/>
        <v>26420</v>
      </c>
      <c r="O24" s="100">
        <f t="shared" si="5"/>
        <v>11117</v>
      </c>
      <c r="P24" s="93">
        <v>11117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0">
        <f t="shared" si="6"/>
        <v>15080</v>
      </c>
      <c r="W24" s="93">
        <v>15080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223</v>
      </c>
      <c r="AD24" s="93">
        <v>223</v>
      </c>
      <c r="AE24" s="93">
        <v>0</v>
      </c>
      <c r="AF24" s="100">
        <f t="shared" si="8"/>
        <v>258</v>
      </c>
      <c r="AG24" s="93">
        <v>258</v>
      </c>
      <c r="AH24" s="93">
        <v>0</v>
      </c>
      <c r="AI24" s="93">
        <v>0</v>
      </c>
      <c r="AJ24" s="100">
        <f t="shared" si="9"/>
        <v>1613</v>
      </c>
      <c r="AK24" s="93">
        <v>1403</v>
      </c>
      <c r="AL24" s="93">
        <v>150</v>
      </c>
      <c r="AM24" s="93">
        <v>0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60</v>
      </c>
      <c r="AT24" s="100">
        <f t="shared" si="10"/>
        <v>198</v>
      </c>
      <c r="AU24" s="93">
        <v>198</v>
      </c>
      <c r="AV24" s="93">
        <v>0</v>
      </c>
      <c r="AW24" s="93">
        <v>0</v>
      </c>
      <c r="AX24" s="93">
        <v>0</v>
      </c>
      <c r="AY24" s="93">
        <v>0</v>
      </c>
      <c r="AZ24" s="100">
        <f t="shared" si="11"/>
        <v>12</v>
      </c>
      <c r="BA24" s="93">
        <v>12</v>
      </c>
      <c r="BB24" s="93">
        <v>0</v>
      </c>
      <c r="BC24" s="93">
        <v>0</v>
      </c>
    </row>
    <row r="25" spans="1:55" s="92" customFormat="1" ht="11.25">
      <c r="A25" s="101" t="s">
        <v>98</v>
      </c>
      <c r="B25" s="102" t="s">
        <v>305</v>
      </c>
      <c r="C25" s="94" t="s">
        <v>306</v>
      </c>
      <c r="D25" s="100">
        <f t="shared" si="0"/>
        <v>29740</v>
      </c>
      <c r="E25" s="100">
        <f t="shared" si="1"/>
        <v>0</v>
      </c>
      <c r="F25" s="93">
        <v>0</v>
      </c>
      <c r="G25" s="93">
        <v>0</v>
      </c>
      <c r="H25" s="100">
        <f t="shared" si="2"/>
        <v>0</v>
      </c>
      <c r="I25" s="93">
        <v>0</v>
      </c>
      <c r="J25" s="93">
        <v>0</v>
      </c>
      <c r="K25" s="100">
        <f t="shared" si="3"/>
        <v>29740</v>
      </c>
      <c r="L25" s="93">
        <v>13784</v>
      </c>
      <c r="M25" s="93">
        <v>15956</v>
      </c>
      <c r="N25" s="100">
        <f t="shared" si="4"/>
        <v>28371</v>
      </c>
      <c r="O25" s="100">
        <f t="shared" si="5"/>
        <v>13784</v>
      </c>
      <c r="P25" s="93">
        <v>0</v>
      </c>
      <c r="Q25" s="93">
        <v>0</v>
      </c>
      <c r="R25" s="93">
        <v>0</v>
      </c>
      <c r="S25" s="93">
        <v>13784</v>
      </c>
      <c r="T25" s="93">
        <v>0</v>
      </c>
      <c r="U25" s="93">
        <v>0</v>
      </c>
      <c r="V25" s="100">
        <f t="shared" si="6"/>
        <v>14587</v>
      </c>
      <c r="W25" s="93">
        <v>4602</v>
      </c>
      <c r="X25" s="93">
        <v>0</v>
      </c>
      <c r="Y25" s="93">
        <v>0</v>
      </c>
      <c r="Z25" s="93">
        <v>9985</v>
      </c>
      <c r="AA25" s="93">
        <v>0</v>
      </c>
      <c r="AB25" s="93">
        <v>0</v>
      </c>
      <c r="AC25" s="100">
        <f t="shared" si="7"/>
        <v>0</v>
      </c>
      <c r="AD25" s="93">
        <v>0</v>
      </c>
      <c r="AE25" s="93">
        <v>0</v>
      </c>
      <c r="AF25" s="100">
        <f t="shared" si="8"/>
        <v>64</v>
      </c>
      <c r="AG25" s="93">
        <v>64</v>
      </c>
      <c r="AH25" s="93">
        <v>0</v>
      </c>
      <c r="AI25" s="93">
        <v>0</v>
      </c>
      <c r="AJ25" s="100">
        <f t="shared" si="9"/>
        <v>88</v>
      </c>
      <c r="AK25" s="93">
        <v>0</v>
      </c>
      <c r="AL25" s="93">
        <v>49</v>
      </c>
      <c r="AM25" s="93">
        <v>6</v>
      </c>
      <c r="AN25" s="93">
        <v>0</v>
      </c>
      <c r="AO25" s="93">
        <v>0</v>
      </c>
      <c r="AP25" s="93">
        <v>0</v>
      </c>
      <c r="AQ25" s="93">
        <v>28</v>
      </c>
      <c r="AR25" s="93">
        <v>0</v>
      </c>
      <c r="AS25" s="93">
        <v>5</v>
      </c>
      <c r="AT25" s="100">
        <f t="shared" si="10"/>
        <v>28</v>
      </c>
      <c r="AU25" s="93">
        <v>0</v>
      </c>
      <c r="AV25" s="93">
        <v>25</v>
      </c>
      <c r="AW25" s="93">
        <v>3</v>
      </c>
      <c r="AX25" s="93">
        <v>0</v>
      </c>
      <c r="AY25" s="93">
        <v>0</v>
      </c>
      <c r="AZ25" s="100">
        <f t="shared" si="11"/>
        <v>58</v>
      </c>
      <c r="BA25" s="93">
        <v>58</v>
      </c>
      <c r="BB25" s="93">
        <v>0</v>
      </c>
      <c r="BC25" s="93">
        <v>0</v>
      </c>
    </row>
    <row r="26" spans="1:55" s="92" customFormat="1" ht="11.25">
      <c r="A26" s="101" t="s">
        <v>98</v>
      </c>
      <c r="B26" s="102" t="s">
        <v>307</v>
      </c>
      <c r="C26" s="94" t="s">
        <v>308</v>
      </c>
      <c r="D26" s="100">
        <f t="shared" si="0"/>
        <v>11362</v>
      </c>
      <c r="E26" s="100">
        <f t="shared" si="1"/>
        <v>0</v>
      </c>
      <c r="F26" s="93">
        <v>0</v>
      </c>
      <c r="G26" s="93">
        <v>0</v>
      </c>
      <c r="H26" s="100">
        <f t="shared" si="2"/>
        <v>5035</v>
      </c>
      <c r="I26" s="93">
        <v>5035</v>
      </c>
      <c r="J26" s="93">
        <v>0</v>
      </c>
      <c r="K26" s="100">
        <f t="shared" si="3"/>
        <v>6327</v>
      </c>
      <c r="L26" s="93">
        <v>0</v>
      </c>
      <c r="M26" s="93">
        <v>6327</v>
      </c>
      <c r="N26" s="100">
        <f t="shared" si="4"/>
        <v>11367</v>
      </c>
      <c r="O26" s="100">
        <f t="shared" si="5"/>
        <v>5035</v>
      </c>
      <c r="P26" s="93">
        <v>0</v>
      </c>
      <c r="Q26" s="93">
        <v>0</v>
      </c>
      <c r="R26" s="93">
        <v>0</v>
      </c>
      <c r="S26" s="93">
        <v>5035</v>
      </c>
      <c r="T26" s="93">
        <v>0</v>
      </c>
      <c r="U26" s="93">
        <v>0</v>
      </c>
      <c r="V26" s="100">
        <f t="shared" si="6"/>
        <v>6327</v>
      </c>
      <c r="W26" s="93">
        <v>0</v>
      </c>
      <c r="X26" s="93">
        <v>0</v>
      </c>
      <c r="Y26" s="93">
        <v>0</v>
      </c>
      <c r="Z26" s="93">
        <v>6327</v>
      </c>
      <c r="AA26" s="93">
        <v>0</v>
      </c>
      <c r="AB26" s="93">
        <v>0</v>
      </c>
      <c r="AC26" s="100">
        <f t="shared" si="7"/>
        <v>5</v>
      </c>
      <c r="AD26" s="93">
        <v>5</v>
      </c>
      <c r="AE26" s="93">
        <v>0</v>
      </c>
      <c r="AF26" s="100">
        <f t="shared" si="8"/>
        <v>11362</v>
      </c>
      <c r="AG26" s="93">
        <v>11362</v>
      </c>
      <c r="AH26" s="93">
        <v>0</v>
      </c>
      <c r="AI26" s="93">
        <v>0</v>
      </c>
      <c r="AJ26" s="100">
        <f t="shared" si="9"/>
        <v>11362</v>
      </c>
      <c r="AK26" s="93">
        <v>0</v>
      </c>
      <c r="AL26" s="93">
        <v>0</v>
      </c>
      <c r="AM26" s="93">
        <v>0</v>
      </c>
      <c r="AN26" s="93">
        <v>0</v>
      </c>
      <c r="AO26" s="93">
        <v>0</v>
      </c>
      <c r="AP26" s="93">
        <v>11362</v>
      </c>
      <c r="AQ26" s="93">
        <v>0</v>
      </c>
      <c r="AR26" s="93">
        <v>0</v>
      </c>
      <c r="AS26" s="93">
        <v>0</v>
      </c>
      <c r="AT26" s="100">
        <f t="shared" si="10"/>
        <v>0</v>
      </c>
      <c r="AU26" s="93">
        <v>0</v>
      </c>
      <c r="AV26" s="93">
        <v>0</v>
      </c>
      <c r="AW26" s="93">
        <v>0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1" t="s">
        <v>98</v>
      </c>
      <c r="B27" s="102" t="s">
        <v>309</v>
      </c>
      <c r="C27" s="94" t="s">
        <v>310</v>
      </c>
      <c r="D27" s="100">
        <f t="shared" si="0"/>
        <v>42518</v>
      </c>
      <c r="E27" s="100">
        <f t="shared" si="1"/>
        <v>0</v>
      </c>
      <c r="F27" s="93">
        <v>0</v>
      </c>
      <c r="G27" s="93">
        <v>0</v>
      </c>
      <c r="H27" s="100">
        <f t="shared" si="2"/>
        <v>0</v>
      </c>
      <c r="I27" s="93">
        <v>0</v>
      </c>
      <c r="J27" s="93">
        <v>0</v>
      </c>
      <c r="K27" s="100">
        <f t="shared" si="3"/>
        <v>42518</v>
      </c>
      <c r="L27" s="93">
        <v>29795</v>
      </c>
      <c r="M27" s="93">
        <v>12723</v>
      </c>
      <c r="N27" s="100">
        <f t="shared" si="4"/>
        <v>42518</v>
      </c>
      <c r="O27" s="100">
        <f t="shared" si="5"/>
        <v>29795</v>
      </c>
      <c r="P27" s="93">
        <v>29795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100">
        <f t="shared" si="6"/>
        <v>12723</v>
      </c>
      <c r="W27" s="93">
        <v>12723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100">
        <f t="shared" si="7"/>
        <v>0</v>
      </c>
      <c r="AD27" s="93">
        <v>0</v>
      </c>
      <c r="AE27" s="93">
        <v>0</v>
      </c>
      <c r="AF27" s="100">
        <f t="shared" si="8"/>
        <v>870</v>
      </c>
      <c r="AG27" s="93">
        <v>870</v>
      </c>
      <c r="AH27" s="93">
        <v>0</v>
      </c>
      <c r="AI27" s="93">
        <v>0</v>
      </c>
      <c r="AJ27" s="100">
        <f t="shared" si="9"/>
        <v>870</v>
      </c>
      <c r="AK27" s="93">
        <v>0</v>
      </c>
      <c r="AL27" s="93">
        <v>0</v>
      </c>
      <c r="AM27" s="93">
        <v>88</v>
      </c>
      <c r="AN27" s="93">
        <v>782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100">
        <f t="shared" si="10"/>
        <v>0</v>
      </c>
      <c r="AU27" s="93">
        <v>0</v>
      </c>
      <c r="AV27" s="93">
        <v>0</v>
      </c>
      <c r="AW27" s="93">
        <v>0</v>
      </c>
      <c r="AX27" s="93">
        <v>0</v>
      </c>
      <c r="AY27" s="93">
        <v>0</v>
      </c>
      <c r="AZ27" s="100">
        <f t="shared" si="11"/>
        <v>0</v>
      </c>
      <c r="BA27" s="93">
        <v>0</v>
      </c>
      <c r="BB27" s="93">
        <v>0</v>
      </c>
      <c r="BC27" s="93">
        <v>0</v>
      </c>
    </row>
    <row r="28" spans="1:55" s="92" customFormat="1" ht="11.25">
      <c r="A28" s="101" t="s">
        <v>98</v>
      </c>
      <c r="B28" s="102" t="s">
        <v>311</v>
      </c>
      <c r="C28" s="94" t="s">
        <v>312</v>
      </c>
      <c r="D28" s="100">
        <f t="shared" si="0"/>
        <v>583</v>
      </c>
      <c r="E28" s="100">
        <f t="shared" si="1"/>
        <v>525</v>
      </c>
      <c r="F28" s="93">
        <v>525</v>
      </c>
      <c r="G28" s="93">
        <v>0</v>
      </c>
      <c r="H28" s="100">
        <f t="shared" si="2"/>
        <v>0</v>
      </c>
      <c r="I28" s="93">
        <v>0</v>
      </c>
      <c r="J28" s="93">
        <v>0</v>
      </c>
      <c r="K28" s="100">
        <f t="shared" si="3"/>
        <v>58</v>
      </c>
      <c r="L28" s="93">
        <v>0</v>
      </c>
      <c r="M28" s="93">
        <v>58</v>
      </c>
      <c r="N28" s="100">
        <f t="shared" si="4"/>
        <v>583</v>
      </c>
      <c r="O28" s="100">
        <f t="shared" si="5"/>
        <v>525</v>
      </c>
      <c r="P28" s="93">
        <v>435</v>
      </c>
      <c r="Q28" s="93">
        <v>0</v>
      </c>
      <c r="R28" s="93">
        <v>0</v>
      </c>
      <c r="S28" s="93">
        <v>90</v>
      </c>
      <c r="T28" s="93">
        <v>0</v>
      </c>
      <c r="U28" s="93">
        <v>0</v>
      </c>
      <c r="V28" s="100">
        <f t="shared" si="6"/>
        <v>58</v>
      </c>
      <c r="W28" s="93">
        <v>43</v>
      </c>
      <c r="X28" s="93">
        <v>0</v>
      </c>
      <c r="Y28" s="93">
        <v>0</v>
      </c>
      <c r="Z28" s="93">
        <v>15</v>
      </c>
      <c r="AA28" s="93">
        <v>0</v>
      </c>
      <c r="AB28" s="93">
        <v>0</v>
      </c>
      <c r="AC28" s="100">
        <f t="shared" si="7"/>
        <v>0</v>
      </c>
      <c r="AD28" s="93">
        <v>0</v>
      </c>
      <c r="AE28" s="93">
        <v>0</v>
      </c>
      <c r="AF28" s="100">
        <f t="shared" si="8"/>
        <v>0</v>
      </c>
      <c r="AG28" s="93">
        <v>0</v>
      </c>
      <c r="AH28" s="93">
        <v>0</v>
      </c>
      <c r="AI28" s="93">
        <v>0</v>
      </c>
      <c r="AJ28" s="100">
        <f t="shared" si="9"/>
        <v>0</v>
      </c>
      <c r="AK28" s="93">
        <v>0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0</v>
      </c>
      <c r="AT28" s="100">
        <f t="shared" si="10"/>
        <v>0</v>
      </c>
      <c r="AU28" s="93">
        <v>0</v>
      </c>
      <c r="AV28" s="93">
        <v>0</v>
      </c>
      <c r="AW28" s="93">
        <v>0</v>
      </c>
      <c r="AX28" s="93">
        <v>0</v>
      </c>
      <c r="AY28" s="93">
        <v>0</v>
      </c>
      <c r="AZ28" s="100">
        <f t="shared" si="11"/>
        <v>0</v>
      </c>
      <c r="BA28" s="93">
        <v>0</v>
      </c>
      <c r="BB28" s="93">
        <v>0</v>
      </c>
      <c r="BC28" s="93">
        <v>0</v>
      </c>
    </row>
    <row r="29" spans="1:55" s="92" customFormat="1" ht="11.25">
      <c r="A29" s="101" t="s">
        <v>98</v>
      </c>
      <c r="B29" s="102" t="s">
        <v>313</v>
      </c>
      <c r="C29" s="94" t="s">
        <v>314</v>
      </c>
      <c r="D29" s="100">
        <f t="shared" si="0"/>
        <v>25922</v>
      </c>
      <c r="E29" s="100">
        <f t="shared" si="1"/>
        <v>0</v>
      </c>
      <c r="F29" s="93">
        <v>0</v>
      </c>
      <c r="G29" s="93">
        <v>0</v>
      </c>
      <c r="H29" s="100">
        <f t="shared" si="2"/>
        <v>10995</v>
      </c>
      <c r="I29" s="93">
        <v>10995</v>
      </c>
      <c r="J29" s="93">
        <v>0</v>
      </c>
      <c r="K29" s="100">
        <f t="shared" si="3"/>
        <v>14927</v>
      </c>
      <c r="L29" s="93">
        <v>0</v>
      </c>
      <c r="M29" s="93">
        <v>14927</v>
      </c>
      <c r="N29" s="100">
        <f t="shared" si="4"/>
        <v>25922</v>
      </c>
      <c r="O29" s="100">
        <f t="shared" si="5"/>
        <v>10995</v>
      </c>
      <c r="P29" s="93">
        <v>10995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100">
        <f t="shared" si="6"/>
        <v>14927</v>
      </c>
      <c r="W29" s="93">
        <v>14927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00">
        <f t="shared" si="7"/>
        <v>0</v>
      </c>
      <c r="AD29" s="93">
        <v>0</v>
      </c>
      <c r="AE29" s="93">
        <v>0</v>
      </c>
      <c r="AF29" s="100">
        <f t="shared" si="8"/>
        <v>771</v>
      </c>
      <c r="AG29" s="93">
        <v>771</v>
      </c>
      <c r="AH29" s="93">
        <v>0</v>
      </c>
      <c r="AI29" s="93">
        <v>0</v>
      </c>
      <c r="AJ29" s="100">
        <f t="shared" si="9"/>
        <v>771</v>
      </c>
      <c r="AK29" s="93">
        <v>0</v>
      </c>
      <c r="AL29" s="93">
        <v>0</v>
      </c>
      <c r="AM29" s="93">
        <v>43</v>
      </c>
      <c r="AN29" s="93">
        <v>728</v>
      </c>
      <c r="AO29" s="93">
        <v>0</v>
      </c>
      <c r="AP29" s="93">
        <v>0</v>
      </c>
      <c r="AQ29" s="93">
        <v>0</v>
      </c>
      <c r="AR29" s="93">
        <v>0</v>
      </c>
      <c r="AS29" s="93">
        <v>0</v>
      </c>
      <c r="AT29" s="100">
        <f t="shared" si="10"/>
        <v>0</v>
      </c>
      <c r="AU29" s="93">
        <v>0</v>
      </c>
      <c r="AV29" s="93">
        <v>0</v>
      </c>
      <c r="AW29" s="93">
        <v>0</v>
      </c>
      <c r="AX29" s="93">
        <v>0</v>
      </c>
      <c r="AY29" s="93">
        <v>0</v>
      </c>
      <c r="AZ29" s="100">
        <f t="shared" si="11"/>
        <v>0</v>
      </c>
      <c r="BA29" s="93">
        <v>0</v>
      </c>
      <c r="BB29" s="93">
        <v>0</v>
      </c>
      <c r="BC29" s="93">
        <v>0</v>
      </c>
    </row>
    <row r="30" spans="1:55" s="92" customFormat="1" ht="11.25">
      <c r="A30" s="101" t="s">
        <v>98</v>
      </c>
      <c r="B30" s="102" t="s">
        <v>315</v>
      </c>
      <c r="C30" s="94" t="s">
        <v>316</v>
      </c>
      <c r="D30" s="100">
        <f t="shared" si="0"/>
        <v>35461</v>
      </c>
      <c r="E30" s="100">
        <f t="shared" si="1"/>
        <v>0</v>
      </c>
      <c r="F30" s="93">
        <v>0</v>
      </c>
      <c r="G30" s="93">
        <v>0</v>
      </c>
      <c r="H30" s="100">
        <f t="shared" si="2"/>
        <v>0</v>
      </c>
      <c r="I30" s="93">
        <v>0</v>
      </c>
      <c r="J30" s="93">
        <v>0</v>
      </c>
      <c r="K30" s="100">
        <f t="shared" si="3"/>
        <v>35461</v>
      </c>
      <c r="L30" s="93">
        <v>19200</v>
      </c>
      <c r="M30" s="93">
        <v>16261</v>
      </c>
      <c r="N30" s="100">
        <f t="shared" si="4"/>
        <v>35461</v>
      </c>
      <c r="O30" s="100">
        <f t="shared" si="5"/>
        <v>19200</v>
      </c>
      <c r="P30" s="93">
        <v>19200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100">
        <f t="shared" si="6"/>
        <v>16261</v>
      </c>
      <c r="W30" s="93">
        <v>16261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100">
        <f t="shared" si="7"/>
        <v>0</v>
      </c>
      <c r="AD30" s="93">
        <v>0</v>
      </c>
      <c r="AE30" s="93">
        <v>0</v>
      </c>
      <c r="AF30" s="100">
        <f t="shared" si="8"/>
        <v>1055</v>
      </c>
      <c r="AG30" s="93">
        <v>1055</v>
      </c>
      <c r="AH30" s="93">
        <v>0</v>
      </c>
      <c r="AI30" s="93">
        <v>0</v>
      </c>
      <c r="AJ30" s="100">
        <f t="shared" si="9"/>
        <v>1055</v>
      </c>
      <c r="AK30" s="93">
        <v>0</v>
      </c>
      <c r="AL30" s="93">
        <v>0</v>
      </c>
      <c r="AM30" s="93">
        <v>59</v>
      </c>
      <c r="AN30" s="93">
        <v>996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100">
        <f t="shared" si="10"/>
        <v>0</v>
      </c>
      <c r="AU30" s="93">
        <v>0</v>
      </c>
      <c r="AV30" s="93">
        <v>0</v>
      </c>
      <c r="AW30" s="93">
        <v>0</v>
      </c>
      <c r="AX30" s="93">
        <v>0</v>
      </c>
      <c r="AY30" s="93">
        <v>0</v>
      </c>
      <c r="AZ30" s="100">
        <f t="shared" si="11"/>
        <v>0</v>
      </c>
      <c r="BA30" s="93">
        <v>0</v>
      </c>
      <c r="BB30" s="93">
        <v>0</v>
      </c>
      <c r="BC30" s="93">
        <v>0</v>
      </c>
    </row>
    <row r="31" spans="1:55" s="92" customFormat="1" ht="11.25">
      <c r="A31" s="101" t="s">
        <v>98</v>
      </c>
      <c r="B31" s="102" t="s">
        <v>317</v>
      </c>
      <c r="C31" s="94" t="s">
        <v>318</v>
      </c>
      <c r="D31" s="100">
        <f t="shared" si="0"/>
        <v>15007</v>
      </c>
      <c r="E31" s="100">
        <f t="shared" si="1"/>
        <v>179</v>
      </c>
      <c r="F31" s="93">
        <v>179</v>
      </c>
      <c r="G31" s="93">
        <v>0</v>
      </c>
      <c r="H31" s="100">
        <f t="shared" si="2"/>
        <v>6111</v>
      </c>
      <c r="I31" s="93">
        <v>6111</v>
      </c>
      <c r="J31" s="93">
        <v>0</v>
      </c>
      <c r="K31" s="100">
        <f t="shared" si="3"/>
        <v>8717</v>
      </c>
      <c r="L31" s="93">
        <v>0</v>
      </c>
      <c r="M31" s="93">
        <v>8717</v>
      </c>
      <c r="N31" s="100">
        <f t="shared" si="4"/>
        <v>15152</v>
      </c>
      <c r="O31" s="100">
        <f t="shared" si="5"/>
        <v>6379</v>
      </c>
      <c r="P31" s="93">
        <v>6379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100">
        <f t="shared" si="6"/>
        <v>8773</v>
      </c>
      <c r="W31" s="93">
        <v>8773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100">
        <f t="shared" si="7"/>
        <v>0</v>
      </c>
      <c r="AD31" s="93">
        <v>0</v>
      </c>
      <c r="AE31" s="93">
        <v>0</v>
      </c>
      <c r="AF31" s="100">
        <f t="shared" si="8"/>
        <v>699</v>
      </c>
      <c r="AG31" s="93">
        <v>699</v>
      </c>
      <c r="AH31" s="93">
        <v>0</v>
      </c>
      <c r="AI31" s="93">
        <v>0</v>
      </c>
      <c r="AJ31" s="100">
        <f t="shared" si="9"/>
        <v>699</v>
      </c>
      <c r="AK31" s="93">
        <v>0</v>
      </c>
      <c r="AL31" s="93">
        <v>0</v>
      </c>
      <c r="AM31" s="93">
        <v>24</v>
      </c>
      <c r="AN31" s="93">
        <v>0</v>
      </c>
      <c r="AO31" s="93">
        <v>0</v>
      </c>
      <c r="AP31" s="93">
        <v>0</v>
      </c>
      <c r="AQ31" s="93">
        <v>0</v>
      </c>
      <c r="AR31" s="93">
        <v>0</v>
      </c>
      <c r="AS31" s="93">
        <v>675</v>
      </c>
      <c r="AT31" s="100">
        <f t="shared" si="10"/>
        <v>0</v>
      </c>
      <c r="AU31" s="93">
        <v>0</v>
      </c>
      <c r="AV31" s="93">
        <v>0</v>
      </c>
      <c r="AW31" s="93">
        <v>0</v>
      </c>
      <c r="AX31" s="93">
        <v>0</v>
      </c>
      <c r="AY31" s="93">
        <v>0</v>
      </c>
      <c r="AZ31" s="100">
        <f t="shared" si="11"/>
        <v>0</v>
      </c>
      <c r="BA31" s="93">
        <v>0</v>
      </c>
      <c r="BB31" s="93">
        <v>0</v>
      </c>
      <c r="BC31" s="93">
        <v>0</v>
      </c>
    </row>
    <row r="32" spans="1:55" s="92" customFormat="1" ht="11.25">
      <c r="A32" s="101" t="s">
        <v>98</v>
      </c>
      <c r="B32" s="102" t="s">
        <v>319</v>
      </c>
      <c r="C32" s="94" t="s">
        <v>320</v>
      </c>
      <c r="D32" s="100">
        <f t="shared" si="0"/>
        <v>5030</v>
      </c>
      <c r="E32" s="100">
        <f t="shared" si="1"/>
        <v>0</v>
      </c>
      <c r="F32" s="93">
        <v>0</v>
      </c>
      <c r="G32" s="93">
        <v>0</v>
      </c>
      <c r="H32" s="100">
        <f t="shared" si="2"/>
        <v>1880</v>
      </c>
      <c r="I32" s="93">
        <v>1880</v>
      </c>
      <c r="J32" s="93">
        <v>0</v>
      </c>
      <c r="K32" s="100">
        <f t="shared" si="3"/>
        <v>3150</v>
      </c>
      <c r="L32" s="93">
        <v>0</v>
      </c>
      <c r="M32" s="93">
        <v>3150</v>
      </c>
      <c r="N32" s="100">
        <f t="shared" si="4"/>
        <v>5030</v>
      </c>
      <c r="O32" s="100">
        <f t="shared" si="5"/>
        <v>1880</v>
      </c>
      <c r="P32" s="93">
        <v>0</v>
      </c>
      <c r="Q32" s="93">
        <v>0</v>
      </c>
      <c r="R32" s="93">
        <v>0</v>
      </c>
      <c r="S32" s="93">
        <v>1880</v>
      </c>
      <c r="T32" s="93">
        <v>0</v>
      </c>
      <c r="U32" s="93">
        <v>0</v>
      </c>
      <c r="V32" s="100">
        <f t="shared" si="6"/>
        <v>3150</v>
      </c>
      <c r="W32" s="93">
        <v>0</v>
      </c>
      <c r="X32" s="93">
        <v>0</v>
      </c>
      <c r="Y32" s="93">
        <v>0</v>
      </c>
      <c r="Z32" s="93">
        <v>3150</v>
      </c>
      <c r="AA32" s="93">
        <v>0</v>
      </c>
      <c r="AB32" s="93">
        <v>0</v>
      </c>
      <c r="AC32" s="100">
        <f t="shared" si="7"/>
        <v>0</v>
      </c>
      <c r="AD32" s="93">
        <v>0</v>
      </c>
      <c r="AE32" s="93">
        <v>0</v>
      </c>
      <c r="AF32" s="100">
        <f t="shared" si="8"/>
        <v>0</v>
      </c>
      <c r="AG32" s="93">
        <v>0</v>
      </c>
      <c r="AH32" s="93">
        <v>0</v>
      </c>
      <c r="AI32" s="93">
        <v>0</v>
      </c>
      <c r="AJ32" s="100">
        <f t="shared" si="9"/>
        <v>0</v>
      </c>
      <c r="AK32" s="93">
        <v>0</v>
      </c>
      <c r="AL32" s="93">
        <v>0</v>
      </c>
      <c r="AM32" s="93">
        <v>0</v>
      </c>
      <c r="AN32" s="93">
        <v>0</v>
      </c>
      <c r="AO32" s="93">
        <v>0</v>
      </c>
      <c r="AP32" s="93">
        <v>0</v>
      </c>
      <c r="AQ32" s="93">
        <v>0</v>
      </c>
      <c r="AR32" s="93">
        <v>0</v>
      </c>
      <c r="AS32" s="93">
        <v>0</v>
      </c>
      <c r="AT32" s="100">
        <f t="shared" si="10"/>
        <v>0</v>
      </c>
      <c r="AU32" s="93">
        <v>0</v>
      </c>
      <c r="AV32" s="93">
        <v>0</v>
      </c>
      <c r="AW32" s="93">
        <v>0</v>
      </c>
      <c r="AX32" s="93">
        <v>0</v>
      </c>
      <c r="AY32" s="93">
        <v>0</v>
      </c>
      <c r="AZ32" s="100">
        <f t="shared" si="11"/>
        <v>0</v>
      </c>
      <c r="BA32" s="93">
        <v>0</v>
      </c>
      <c r="BB32" s="93">
        <v>0</v>
      </c>
      <c r="BC32" s="93">
        <v>0</v>
      </c>
    </row>
    <row r="33" spans="1:55" s="92" customFormat="1" ht="11.25">
      <c r="A33" s="101" t="s">
        <v>98</v>
      </c>
      <c r="B33" s="102" t="s">
        <v>321</v>
      </c>
      <c r="C33" s="94" t="s">
        <v>322</v>
      </c>
      <c r="D33" s="100">
        <f t="shared" si="0"/>
        <v>12989</v>
      </c>
      <c r="E33" s="100">
        <f t="shared" si="1"/>
        <v>0</v>
      </c>
      <c r="F33" s="93">
        <v>0</v>
      </c>
      <c r="G33" s="93">
        <v>0</v>
      </c>
      <c r="H33" s="100">
        <f t="shared" si="2"/>
        <v>5744</v>
      </c>
      <c r="I33" s="93">
        <v>5744</v>
      </c>
      <c r="J33" s="93">
        <v>0</v>
      </c>
      <c r="K33" s="100">
        <f t="shared" si="3"/>
        <v>7245</v>
      </c>
      <c r="L33" s="93">
        <v>0</v>
      </c>
      <c r="M33" s="93">
        <v>7245</v>
      </c>
      <c r="N33" s="100">
        <f t="shared" si="4"/>
        <v>12989</v>
      </c>
      <c r="O33" s="100">
        <f t="shared" si="5"/>
        <v>5744</v>
      </c>
      <c r="P33" s="93">
        <v>5744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100">
        <f t="shared" si="6"/>
        <v>7245</v>
      </c>
      <c r="W33" s="93">
        <v>7245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100">
        <f t="shared" si="7"/>
        <v>0</v>
      </c>
      <c r="AD33" s="93">
        <v>0</v>
      </c>
      <c r="AE33" s="93">
        <v>0</v>
      </c>
      <c r="AF33" s="100">
        <f t="shared" si="8"/>
        <v>45</v>
      </c>
      <c r="AG33" s="93">
        <v>45</v>
      </c>
      <c r="AH33" s="93">
        <v>0</v>
      </c>
      <c r="AI33" s="93">
        <v>0</v>
      </c>
      <c r="AJ33" s="100">
        <f t="shared" si="9"/>
        <v>45</v>
      </c>
      <c r="AK33" s="93">
        <v>0</v>
      </c>
      <c r="AL33" s="93">
        <v>0</v>
      </c>
      <c r="AM33" s="93">
        <v>16</v>
      </c>
      <c r="AN33" s="93">
        <v>29</v>
      </c>
      <c r="AO33" s="93">
        <v>0</v>
      </c>
      <c r="AP33" s="93">
        <v>0</v>
      </c>
      <c r="AQ33" s="93">
        <v>0</v>
      </c>
      <c r="AR33" s="93">
        <v>0</v>
      </c>
      <c r="AS33" s="93">
        <v>0</v>
      </c>
      <c r="AT33" s="100">
        <f t="shared" si="10"/>
        <v>0</v>
      </c>
      <c r="AU33" s="93">
        <v>0</v>
      </c>
      <c r="AV33" s="93">
        <v>0</v>
      </c>
      <c r="AW33" s="93">
        <v>0</v>
      </c>
      <c r="AX33" s="93">
        <v>0</v>
      </c>
      <c r="AY33" s="93">
        <v>0</v>
      </c>
      <c r="AZ33" s="100">
        <f t="shared" si="11"/>
        <v>0</v>
      </c>
      <c r="BA33" s="93">
        <v>0</v>
      </c>
      <c r="BB33" s="93">
        <v>0</v>
      </c>
      <c r="BC33" s="93">
        <v>0</v>
      </c>
    </row>
    <row r="34" spans="1:55" s="92" customFormat="1" ht="11.25">
      <c r="A34" s="101" t="s">
        <v>98</v>
      </c>
      <c r="B34" s="102" t="s">
        <v>323</v>
      </c>
      <c r="C34" s="94" t="s">
        <v>324</v>
      </c>
      <c r="D34" s="100">
        <f t="shared" si="0"/>
        <v>15573</v>
      </c>
      <c r="E34" s="100">
        <f t="shared" si="1"/>
        <v>0</v>
      </c>
      <c r="F34" s="93">
        <v>0</v>
      </c>
      <c r="G34" s="93">
        <v>0</v>
      </c>
      <c r="H34" s="100">
        <f t="shared" si="2"/>
        <v>0</v>
      </c>
      <c r="I34" s="93">
        <v>0</v>
      </c>
      <c r="J34" s="93">
        <v>0</v>
      </c>
      <c r="K34" s="100">
        <f t="shared" si="3"/>
        <v>15573</v>
      </c>
      <c r="L34" s="93">
        <v>7889</v>
      </c>
      <c r="M34" s="93">
        <v>7684</v>
      </c>
      <c r="N34" s="100">
        <f t="shared" si="4"/>
        <v>15573</v>
      </c>
      <c r="O34" s="100">
        <f t="shared" si="5"/>
        <v>7889</v>
      </c>
      <c r="P34" s="93">
        <v>7889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100">
        <f t="shared" si="6"/>
        <v>7684</v>
      </c>
      <c r="W34" s="93">
        <v>7684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100">
        <f t="shared" si="7"/>
        <v>0</v>
      </c>
      <c r="AD34" s="93">
        <v>0</v>
      </c>
      <c r="AE34" s="93">
        <v>0</v>
      </c>
      <c r="AF34" s="100">
        <f t="shared" si="8"/>
        <v>463</v>
      </c>
      <c r="AG34" s="93">
        <v>463</v>
      </c>
      <c r="AH34" s="93">
        <v>0</v>
      </c>
      <c r="AI34" s="93">
        <v>0</v>
      </c>
      <c r="AJ34" s="100">
        <f t="shared" si="9"/>
        <v>463</v>
      </c>
      <c r="AK34" s="93">
        <v>0</v>
      </c>
      <c r="AL34" s="93">
        <v>0</v>
      </c>
      <c r="AM34" s="93">
        <v>26</v>
      </c>
      <c r="AN34" s="93">
        <v>437</v>
      </c>
      <c r="AO34" s="93">
        <v>0</v>
      </c>
      <c r="AP34" s="93">
        <v>0</v>
      </c>
      <c r="AQ34" s="93">
        <v>0</v>
      </c>
      <c r="AR34" s="93">
        <v>0</v>
      </c>
      <c r="AS34" s="93">
        <v>0</v>
      </c>
      <c r="AT34" s="100">
        <f t="shared" si="10"/>
        <v>3</v>
      </c>
      <c r="AU34" s="93">
        <v>0</v>
      </c>
      <c r="AV34" s="93">
        <v>0</v>
      </c>
      <c r="AW34" s="93">
        <v>3</v>
      </c>
      <c r="AX34" s="93">
        <v>0</v>
      </c>
      <c r="AY34" s="93">
        <v>0</v>
      </c>
      <c r="AZ34" s="100">
        <f t="shared" si="11"/>
        <v>0</v>
      </c>
      <c r="BA34" s="93">
        <v>0</v>
      </c>
      <c r="BB34" s="93">
        <v>0</v>
      </c>
      <c r="BC34" s="93">
        <v>0</v>
      </c>
    </row>
    <row r="35" spans="1:55" s="92" customFormat="1" ht="11.25">
      <c r="A35" s="101" t="s">
        <v>98</v>
      </c>
      <c r="B35" s="102" t="s">
        <v>325</v>
      </c>
      <c r="C35" s="94" t="s">
        <v>326</v>
      </c>
      <c r="D35" s="100">
        <f t="shared" si="0"/>
        <v>29571</v>
      </c>
      <c r="E35" s="100">
        <f t="shared" si="1"/>
        <v>0</v>
      </c>
      <c r="F35" s="93">
        <v>0</v>
      </c>
      <c r="G35" s="93">
        <v>0</v>
      </c>
      <c r="H35" s="100">
        <f t="shared" si="2"/>
        <v>15111</v>
      </c>
      <c r="I35" s="93">
        <v>15111</v>
      </c>
      <c r="J35" s="93">
        <v>0</v>
      </c>
      <c r="K35" s="100">
        <f t="shared" si="3"/>
        <v>14460</v>
      </c>
      <c r="L35" s="93">
        <v>0</v>
      </c>
      <c r="M35" s="93">
        <v>14460</v>
      </c>
      <c r="N35" s="100">
        <f t="shared" si="4"/>
        <v>29586</v>
      </c>
      <c r="O35" s="100">
        <f t="shared" si="5"/>
        <v>15111</v>
      </c>
      <c r="P35" s="93">
        <v>0</v>
      </c>
      <c r="Q35" s="93">
        <v>0</v>
      </c>
      <c r="R35" s="93">
        <v>0</v>
      </c>
      <c r="S35" s="93">
        <v>15111</v>
      </c>
      <c r="T35" s="93">
        <v>0</v>
      </c>
      <c r="U35" s="93">
        <v>0</v>
      </c>
      <c r="V35" s="100">
        <f t="shared" si="6"/>
        <v>14460</v>
      </c>
      <c r="W35" s="93">
        <v>0</v>
      </c>
      <c r="X35" s="93">
        <v>0</v>
      </c>
      <c r="Y35" s="93">
        <v>0</v>
      </c>
      <c r="Z35" s="93">
        <v>14460</v>
      </c>
      <c r="AA35" s="93">
        <v>0</v>
      </c>
      <c r="AB35" s="93">
        <v>0</v>
      </c>
      <c r="AC35" s="100">
        <f t="shared" si="7"/>
        <v>15</v>
      </c>
      <c r="AD35" s="93">
        <v>15</v>
      </c>
      <c r="AE35" s="93">
        <v>0</v>
      </c>
      <c r="AF35" s="100">
        <f t="shared" si="8"/>
        <v>0</v>
      </c>
      <c r="AG35" s="93">
        <v>0</v>
      </c>
      <c r="AH35" s="93">
        <v>0</v>
      </c>
      <c r="AI35" s="93">
        <v>0</v>
      </c>
      <c r="AJ35" s="100">
        <f t="shared" si="9"/>
        <v>0</v>
      </c>
      <c r="AK35" s="93">
        <v>0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0</v>
      </c>
      <c r="AS35" s="93">
        <v>0</v>
      </c>
      <c r="AT35" s="100">
        <f t="shared" si="10"/>
        <v>0</v>
      </c>
      <c r="AU35" s="93">
        <v>0</v>
      </c>
      <c r="AV35" s="93">
        <v>0</v>
      </c>
      <c r="AW35" s="93">
        <v>0</v>
      </c>
      <c r="AX35" s="93">
        <v>0</v>
      </c>
      <c r="AY35" s="93">
        <v>0</v>
      </c>
      <c r="AZ35" s="100">
        <f t="shared" si="11"/>
        <v>0</v>
      </c>
      <c r="BA35" s="93">
        <v>0</v>
      </c>
      <c r="BB35" s="93">
        <v>0</v>
      </c>
      <c r="BC35" s="93">
        <v>0</v>
      </c>
    </row>
    <row r="36" spans="1:55" s="92" customFormat="1" ht="11.25">
      <c r="A36" s="101" t="s">
        <v>98</v>
      </c>
      <c r="B36" s="102" t="s">
        <v>327</v>
      </c>
      <c r="C36" s="94" t="s">
        <v>328</v>
      </c>
      <c r="D36" s="100">
        <f t="shared" si="0"/>
        <v>24803</v>
      </c>
      <c r="E36" s="100">
        <f t="shared" si="1"/>
        <v>0</v>
      </c>
      <c r="F36" s="93">
        <v>0</v>
      </c>
      <c r="G36" s="93">
        <v>0</v>
      </c>
      <c r="H36" s="100">
        <f t="shared" si="2"/>
        <v>17405</v>
      </c>
      <c r="I36" s="93">
        <v>17405</v>
      </c>
      <c r="J36" s="93">
        <v>0</v>
      </c>
      <c r="K36" s="100">
        <f t="shared" si="3"/>
        <v>7398</v>
      </c>
      <c r="L36" s="93">
        <v>0</v>
      </c>
      <c r="M36" s="93">
        <v>7398</v>
      </c>
      <c r="N36" s="100">
        <f t="shared" si="4"/>
        <v>24794</v>
      </c>
      <c r="O36" s="100">
        <f t="shared" si="5"/>
        <v>17405</v>
      </c>
      <c r="P36" s="93">
        <v>17405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100">
        <f t="shared" si="6"/>
        <v>7389</v>
      </c>
      <c r="W36" s="93">
        <v>7389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100">
        <f t="shared" si="7"/>
        <v>0</v>
      </c>
      <c r="AD36" s="93">
        <v>0</v>
      </c>
      <c r="AE36" s="93">
        <v>0</v>
      </c>
      <c r="AF36" s="100">
        <f t="shared" si="8"/>
        <v>901</v>
      </c>
      <c r="AG36" s="93">
        <v>901</v>
      </c>
      <c r="AH36" s="93">
        <v>0</v>
      </c>
      <c r="AI36" s="93">
        <v>0</v>
      </c>
      <c r="AJ36" s="100">
        <f t="shared" si="9"/>
        <v>901</v>
      </c>
      <c r="AK36" s="93">
        <v>0</v>
      </c>
      <c r="AL36" s="93">
        <v>0</v>
      </c>
      <c r="AM36" s="93">
        <v>0</v>
      </c>
      <c r="AN36" s="93">
        <v>0</v>
      </c>
      <c r="AO36" s="93">
        <v>0</v>
      </c>
      <c r="AP36" s="93">
        <v>0</v>
      </c>
      <c r="AQ36" s="93">
        <v>0</v>
      </c>
      <c r="AR36" s="93">
        <v>0</v>
      </c>
      <c r="AS36" s="93">
        <v>901</v>
      </c>
      <c r="AT36" s="100">
        <f t="shared" si="10"/>
        <v>0</v>
      </c>
      <c r="AU36" s="93">
        <v>0</v>
      </c>
      <c r="AV36" s="93">
        <v>0</v>
      </c>
      <c r="AW36" s="93">
        <v>0</v>
      </c>
      <c r="AX36" s="93">
        <v>0</v>
      </c>
      <c r="AY36" s="93">
        <v>0</v>
      </c>
      <c r="AZ36" s="100">
        <f t="shared" si="11"/>
        <v>0</v>
      </c>
      <c r="BA36" s="93">
        <v>0</v>
      </c>
      <c r="BB36" s="93">
        <v>0</v>
      </c>
      <c r="BC36" s="93">
        <v>0</v>
      </c>
    </row>
    <row r="37" spans="1:55" s="92" customFormat="1" ht="11.25">
      <c r="A37" s="101" t="s">
        <v>98</v>
      </c>
      <c r="B37" s="102" t="s">
        <v>329</v>
      </c>
      <c r="C37" s="94" t="s">
        <v>330</v>
      </c>
      <c r="D37" s="100">
        <f t="shared" si="0"/>
        <v>2355</v>
      </c>
      <c r="E37" s="100">
        <f t="shared" si="1"/>
        <v>0</v>
      </c>
      <c r="F37" s="93">
        <v>0</v>
      </c>
      <c r="G37" s="93">
        <v>0</v>
      </c>
      <c r="H37" s="100">
        <f t="shared" si="2"/>
        <v>1377</v>
      </c>
      <c r="I37" s="93">
        <v>1377</v>
      </c>
      <c r="J37" s="93">
        <v>0</v>
      </c>
      <c r="K37" s="100">
        <f t="shared" si="3"/>
        <v>978</v>
      </c>
      <c r="L37" s="93">
        <v>0</v>
      </c>
      <c r="M37" s="93">
        <v>978</v>
      </c>
      <c r="N37" s="100">
        <f t="shared" si="4"/>
        <v>2370</v>
      </c>
      <c r="O37" s="100">
        <f t="shared" si="5"/>
        <v>1377</v>
      </c>
      <c r="P37" s="93">
        <v>0</v>
      </c>
      <c r="Q37" s="93">
        <v>0</v>
      </c>
      <c r="R37" s="93">
        <v>0</v>
      </c>
      <c r="S37" s="93">
        <v>1377</v>
      </c>
      <c r="T37" s="93">
        <v>0</v>
      </c>
      <c r="U37" s="93">
        <v>0</v>
      </c>
      <c r="V37" s="100">
        <f t="shared" si="6"/>
        <v>978</v>
      </c>
      <c r="W37" s="93">
        <v>0</v>
      </c>
      <c r="X37" s="93">
        <v>0</v>
      </c>
      <c r="Y37" s="93">
        <v>0</v>
      </c>
      <c r="Z37" s="93">
        <v>978</v>
      </c>
      <c r="AA37" s="93">
        <v>0</v>
      </c>
      <c r="AB37" s="93">
        <v>0</v>
      </c>
      <c r="AC37" s="100">
        <f t="shared" si="7"/>
        <v>15</v>
      </c>
      <c r="AD37" s="93">
        <v>15</v>
      </c>
      <c r="AE37" s="93">
        <v>0</v>
      </c>
      <c r="AF37" s="100">
        <f t="shared" si="8"/>
        <v>2355</v>
      </c>
      <c r="AG37" s="93">
        <v>2355</v>
      </c>
      <c r="AH37" s="93">
        <v>0</v>
      </c>
      <c r="AI37" s="93">
        <v>0</v>
      </c>
      <c r="AJ37" s="100">
        <f t="shared" si="9"/>
        <v>2355</v>
      </c>
      <c r="AK37" s="93">
        <v>0</v>
      </c>
      <c r="AL37" s="93">
        <v>0</v>
      </c>
      <c r="AM37" s="93">
        <v>0</v>
      </c>
      <c r="AN37" s="93">
        <v>0</v>
      </c>
      <c r="AO37" s="93">
        <v>0</v>
      </c>
      <c r="AP37" s="93">
        <v>2355</v>
      </c>
      <c r="AQ37" s="93">
        <v>0</v>
      </c>
      <c r="AR37" s="93">
        <v>0</v>
      </c>
      <c r="AS37" s="93">
        <v>0</v>
      </c>
      <c r="AT37" s="100">
        <f t="shared" si="10"/>
        <v>0</v>
      </c>
      <c r="AU37" s="93">
        <v>0</v>
      </c>
      <c r="AV37" s="93">
        <v>0</v>
      </c>
      <c r="AW37" s="93">
        <v>0</v>
      </c>
      <c r="AX37" s="93">
        <v>0</v>
      </c>
      <c r="AY37" s="93">
        <v>0</v>
      </c>
      <c r="AZ37" s="100">
        <f t="shared" si="11"/>
        <v>0</v>
      </c>
      <c r="BA37" s="93">
        <v>0</v>
      </c>
      <c r="BB37" s="93">
        <v>0</v>
      </c>
      <c r="BC37" s="93">
        <v>0</v>
      </c>
    </row>
    <row r="38" spans="1:55" s="92" customFormat="1" ht="11.25">
      <c r="A38" s="101" t="s">
        <v>98</v>
      </c>
      <c r="B38" s="102" t="s">
        <v>331</v>
      </c>
      <c r="C38" s="94" t="s">
        <v>332</v>
      </c>
      <c r="D38" s="100">
        <f t="shared" si="0"/>
        <v>6042</v>
      </c>
      <c r="E38" s="100">
        <f t="shared" si="1"/>
        <v>0</v>
      </c>
      <c r="F38" s="93">
        <v>0</v>
      </c>
      <c r="G38" s="93">
        <v>0</v>
      </c>
      <c r="H38" s="100">
        <f t="shared" si="2"/>
        <v>3748</v>
      </c>
      <c r="I38" s="93">
        <v>3748</v>
      </c>
      <c r="J38" s="93">
        <v>0</v>
      </c>
      <c r="K38" s="100">
        <f t="shared" si="3"/>
        <v>2294</v>
      </c>
      <c r="L38" s="93">
        <v>0</v>
      </c>
      <c r="M38" s="93">
        <v>2294</v>
      </c>
      <c r="N38" s="100">
        <f t="shared" si="4"/>
        <v>6049</v>
      </c>
      <c r="O38" s="100">
        <f t="shared" si="5"/>
        <v>3748</v>
      </c>
      <c r="P38" s="93">
        <v>3748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100">
        <f t="shared" si="6"/>
        <v>2294</v>
      </c>
      <c r="W38" s="93">
        <v>2294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100">
        <f t="shared" si="7"/>
        <v>7</v>
      </c>
      <c r="AD38" s="93">
        <v>7</v>
      </c>
      <c r="AE38" s="93">
        <v>0</v>
      </c>
      <c r="AF38" s="100">
        <f t="shared" si="8"/>
        <v>155</v>
      </c>
      <c r="AG38" s="93">
        <v>155</v>
      </c>
      <c r="AH38" s="93">
        <v>0</v>
      </c>
      <c r="AI38" s="93">
        <v>0</v>
      </c>
      <c r="AJ38" s="100">
        <f t="shared" si="9"/>
        <v>155</v>
      </c>
      <c r="AK38" s="93">
        <v>0</v>
      </c>
      <c r="AL38" s="93">
        <v>0</v>
      </c>
      <c r="AM38" s="93">
        <v>25</v>
      </c>
      <c r="AN38" s="93">
        <v>0</v>
      </c>
      <c r="AO38" s="93">
        <v>0</v>
      </c>
      <c r="AP38" s="93">
        <v>0</v>
      </c>
      <c r="AQ38" s="93">
        <v>0</v>
      </c>
      <c r="AR38" s="93">
        <v>0</v>
      </c>
      <c r="AS38" s="93">
        <v>130</v>
      </c>
      <c r="AT38" s="100">
        <f t="shared" si="10"/>
        <v>0</v>
      </c>
      <c r="AU38" s="93">
        <v>0</v>
      </c>
      <c r="AV38" s="93">
        <v>0</v>
      </c>
      <c r="AW38" s="93">
        <v>0</v>
      </c>
      <c r="AX38" s="93">
        <v>0</v>
      </c>
      <c r="AY38" s="93">
        <v>0</v>
      </c>
      <c r="AZ38" s="100">
        <f t="shared" si="11"/>
        <v>0</v>
      </c>
      <c r="BA38" s="93">
        <v>0</v>
      </c>
      <c r="BB38" s="93">
        <v>0</v>
      </c>
      <c r="BC38" s="93">
        <v>0</v>
      </c>
    </row>
    <row r="39" spans="1:55" s="92" customFormat="1" ht="11.25">
      <c r="A39" s="101" t="s">
        <v>98</v>
      </c>
      <c r="B39" s="102" t="s">
        <v>333</v>
      </c>
      <c r="C39" s="94" t="s">
        <v>334</v>
      </c>
      <c r="D39" s="100">
        <f t="shared" si="0"/>
        <v>1127</v>
      </c>
      <c r="E39" s="100">
        <f t="shared" si="1"/>
        <v>0</v>
      </c>
      <c r="F39" s="93">
        <v>0</v>
      </c>
      <c r="G39" s="93">
        <v>0</v>
      </c>
      <c r="H39" s="100">
        <f t="shared" si="2"/>
        <v>631</v>
      </c>
      <c r="I39" s="93">
        <v>631</v>
      </c>
      <c r="J39" s="93">
        <v>0</v>
      </c>
      <c r="K39" s="100">
        <f t="shared" si="3"/>
        <v>496</v>
      </c>
      <c r="L39" s="93">
        <v>0</v>
      </c>
      <c r="M39" s="93">
        <v>496</v>
      </c>
      <c r="N39" s="100">
        <f t="shared" si="4"/>
        <v>1127</v>
      </c>
      <c r="O39" s="100">
        <f t="shared" si="5"/>
        <v>631</v>
      </c>
      <c r="P39" s="93">
        <v>631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100">
        <f t="shared" si="6"/>
        <v>496</v>
      </c>
      <c r="W39" s="93">
        <v>496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100">
        <f t="shared" si="7"/>
        <v>0</v>
      </c>
      <c r="AD39" s="93">
        <v>0</v>
      </c>
      <c r="AE39" s="93">
        <v>0</v>
      </c>
      <c r="AF39" s="100">
        <f t="shared" si="8"/>
        <v>16</v>
      </c>
      <c r="AG39" s="93">
        <v>16</v>
      </c>
      <c r="AH39" s="93">
        <v>0</v>
      </c>
      <c r="AI39" s="93">
        <v>0</v>
      </c>
      <c r="AJ39" s="100">
        <f t="shared" si="9"/>
        <v>22</v>
      </c>
      <c r="AK39" s="93">
        <v>0</v>
      </c>
      <c r="AL39" s="93">
        <v>12</v>
      </c>
      <c r="AM39" s="93">
        <v>2</v>
      </c>
      <c r="AN39" s="93">
        <v>0</v>
      </c>
      <c r="AO39" s="93">
        <v>0</v>
      </c>
      <c r="AP39" s="93">
        <v>0</v>
      </c>
      <c r="AQ39" s="93">
        <v>7</v>
      </c>
      <c r="AR39" s="93">
        <v>0</v>
      </c>
      <c r="AS39" s="93">
        <v>1</v>
      </c>
      <c r="AT39" s="100">
        <f t="shared" si="10"/>
        <v>7</v>
      </c>
      <c r="AU39" s="93">
        <v>0</v>
      </c>
      <c r="AV39" s="93">
        <v>6</v>
      </c>
      <c r="AW39" s="93">
        <v>1</v>
      </c>
      <c r="AX39" s="93">
        <v>0</v>
      </c>
      <c r="AY39" s="93">
        <v>0</v>
      </c>
      <c r="AZ39" s="100">
        <f t="shared" si="11"/>
        <v>14</v>
      </c>
      <c r="BA39" s="93">
        <v>14</v>
      </c>
      <c r="BB39" s="93">
        <v>0</v>
      </c>
      <c r="BC39" s="93">
        <v>0</v>
      </c>
    </row>
    <row r="40" spans="1:55" s="92" customFormat="1" ht="11.25">
      <c r="A40" s="101" t="s">
        <v>98</v>
      </c>
      <c r="B40" s="102" t="s">
        <v>335</v>
      </c>
      <c r="C40" s="94" t="s">
        <v>336</v>
      </c>
      <c r="D40" s="100">
        <f t="shared" si="0"/>
        <v>25167</v>
      </c>
      <c r="E40" s="100">
        <f t="shared" si="1"/>
        <v>0</v>
      </c>
      <c r="F40" s="93">
        <v>0</v>
      </c>
      <c r="G40" s="93">
        <v>0</v>
      </c>
      <c r="H40" s="100">
        <f t="shared" si="2"/>
        <v>0</v>
      </c>
      <c r="I40" s="93">
        <v>0</v>
      </c>
      <c r="J40" s="93">
        <v>0</v>
      </c>
      <c r="K40" s="100">
        <f t="shared" si="3"/>
        <v>25167</v>
      </c>
      <c r="L40" s="93">
        <v>11043</v>
      </c>
      <c r="M40" s="93">
        <v>14124</v>
      </c>
      <c r="N40" s="100">
        <f t="shared" si="4"/>
        <v>25167</v>
      </c>
      <c r="O40" s="100">
        <f t="shared" si="5"/>
        <v>11043</v>
      </c>
      <c r="P40" s="93">
        <v>11043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100">
        <f t="shared" si="6"/>
        <v>14124</v>
      </c>
      <c r="W40" s="93">
        <v>14124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100">
        <f t="shared" si="7"/>
        <v>0</v>
      </c>
      <c r="AD40" s="93">
        <v>0</v>
      </c>
      <c r="AE40" s="93">
        <v>0</v>
      </c>
      <c r="AF40" s="100">
        <f t="shared" si="8"/>
        <v>926</v>
      </c>
      <c r="AG40" s="93">
        <v>926</v>
      </c>
      <c r="AH40" s="93">
        <v>0</v>
      </c>
      <c r="AI40" s="93">
        <v>0</v>
      </c>
      <c r="AJ40" s="100">
        <f t="shared" si="9"/>
        <v>926</v>
      </c>
      <c r="AK40" s="93">
        <v>0</v>
      </c>
      <c r="AL40" s="93">
        <v>0</v>
      </c>
      <c r="AM40" s="93">
        <v>23</v>
      </c>
      <c r="AN40" s="93">
        <v>903</v>
      </c>
      <c r="AO40" s="93">
        <v>0</v>
      </c>
      <c r="AP40" s="93">
        <v>0</v>
      </c>
      <c r="AQ40" s="93">
        <v>0</v>
      </c>
      <c r="AR40" s="93">
        <v>0</v>
      </c>
      <c r="AS40" s="93">
        <v>0</v>
      </c>
      <c r="AT40" s="100">
        <f t="shared" si="10"/>
        <v>0</v>
      </c>
      <c r="AU40" s="93">
        <v>0</v>
      </c>
      <c r="AV40" s="93">
        <v>0</v>
      </c>
      <c r="AW40" s="93">
        <v>0</v>
      </c>
      <c r="AX40" s="93">
        <v>0</v>
      </c>
      <c r="AY40" s="93">
        <v>0</v>
      </c>
      <c r="AZ40" s="100">
        <f t="shared" si="11"/>
        <v>0</v>
      </c>
      <c r="BA40" s="93">
        <v>0</v>
      </c>
      <c r="BB40" s="93">
        <v>0</v>
      </c>
      <c r="BC40" s="93">
        <v>0</v>
      </c>
    </row>
    <row r="41" spans="1:55" s="92" customFormat="1" ht="11.25">
      <c r="A41" s="101" t="s">
        <v>98</v>
      </c>
      <c r="B41" s="102" t="s">
        <v>337</v>
      </c>
      <c r="C41" s="94" t="s">
        <v>338</v>
      </c>
      <c r="D41" s="100">
        <f t="shared" si="0"/>
        <v>2769</v>
      </c>
      <c r="E41" s="100">
        <f t="shared" si="1"/>
        <v>0</v>
      </c>
      <c r="F41" s="93">
        <v>0</v>
      </c>
      <c r="G41" s="93">
        <v>0</v>
      </c>
      <c r="H41" s="100">
        <f t="shared" si="2"/>
        <v>1130</v>
      </c>
      <c r="I41" s="93">
        <v>1130</v>
      </c>
      <c r="J41" s="93">
        <v>0</v>
      </c>
      <c r="K41" s="100">
        <f t="shared" si="3"/>
        <v>1639</v>
      </c>
      <c r="L41" s="93">
        <v>0</v>
      </c>
      <c r="M41" s="93">
        <v>1639</v>
      </c>
      <c r="N41" s="100">
        <f t="shared" si="4"/>
        <v>2769</v>
      </c>
      <c r="O41" s="100">
        <f t="shared" si="5"/>
        <v>1130</v>
      </c>
      <c r="P41" s="93">
        <v>1130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100">
        <f t="shared" si="6"/>
        <v>1639</v>
      </c>
      <c r="W41" s="93">
        <v>1639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100">
        <f t="shared" si="7"/>
        <v>0</v>
      </c>
      <c r="AD41" s="93">
        <v>0</v>
      </c>
      <c r="AE41" s="93">
        <v>0</v>
      </c>
      <c r="AF41" s="100">
        <f t="shared" si="8"/>
        <v>116</v>
      </c>
      <c r="AG41" s="93">
        <v>116</v>
      </c>
      <c r="AH41" s="93">
        <v>0</v>
      </c>
      <c r="AI41" s="93">
        <v>0</v>
      </c>
      <c r="AJ41" s="100">
        <f t="shared" si="9"/>
        <v>116</v>
      </c>
      <c r="AK41" s="93">
        <v>0</v>
      </c>
      <c r="AL41" s="93">
        <v>0</v>
      </c>
      <c r="AM41" s="93">
        <v>0</v>
      </c>
      <c r="AN41" s="93">
        <v>116</v>
      </c>
      <c r="AO41" s="93">
        <v>0</v>
      </c>
      <c r="AP41" s="93">
        <v>0</v>
      </c>
      <c r="AQ41" s="93">
        <v>0</v>
      </c>
      <c r="AR41" s="93">
        <v>0</v>
      </c>
      <c r="AS41" s="93">
        <v>0</v>
      </c>
      <c r="AT41" s="100">
        <f t="shared" si="10"/>
        <v>0</v>
      </c>
      <c r="AU41" s="93">
        <v>0</v>
      </c>
      <c r="AV41" s="93">
        <v>0</v>
      </c>
      <c r="AW41" s="93">
        <v>0</v>
      </c>
      <c r="AX41" s="93">
        <v>0</v>
      </c>
      <c r="AY41" s="93">
        <v>0</v>
      </c>
      <c r="AZ41" s="100">
        <f t="shared" si="11"/>
        <v>0</v>
      </c>
      <c r="BA41" s="93">
        <v>0</v>
      </c>
      <c r="BB41" s="93">
        <v>0</v>
      </c>
      <c r="BC41" s="93">
        <v>0</v>
      </c>
    </row>
    <row r="42" spans="1:55" s="92" customFormat="1" ht="11.25">
      <c r="A42" s="101" t="s">
        <v>98</v>
      </c>
      <c r="B42" s="102" t="s">
        <v>339</v>
      </c>
      <c r="C42" s="94" t="s">
        <v>340</v>
      </c>
      <c r="D42" s="100">
        <f t="shared" si="0"/>
        <v>822</v>
      </c>
      <c r="E42" s="100">
        <f t="shared" si="1"/>
        <v>564</v>
      </c>
      <c r="F42" s="93">
        <v>283</v>
      </c>
      <c r="G42" s="93">
        <v>281</v>
      </c>
      <c r="H42" s="100">
        <f t="shared" si="2"/>
        <v>153</v>
      </c>
      <c r="I42" s="93">
        <v>0</v>
      </c>
      <c r="J42" s="93">
        <v>153</v>
      </c>
      <c r="K42" s="100">
        <f t="shared" si="3"/>
        <v>105</v>
      </c>
      <c r="L42" s="93">
        <v>0</v>
      </c>
      <c r="M42" s="93">
        <v>105</v>
      </c>
      <c r="N42" s="100">
        <f t="shared" si="4"/>
        <v>829</v>
      </c>
      <c r="O42" s="100">
        <f t="shared" si="5"/>
        <v>283</v>
      </c>
      <c r="P42" s="93">
        <v>283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100">
        <f t="shared" si="6"/>
        <v>539</v>
      </c>
      <c r="W42" s="93">
        <v>539</v>
      </c>
      <c r="X42" s="93">
        <v>0</v>
      </c>
      <c r="Y42" s="93">
        <v>0</v>
      </c>
      <c r="Z42" s="93">
        <v>0</v>
      </c>
      <c r="AA42" s="93">
        <v>0</v>
      </c>
      <c r="AB42" s="93">
        <v>0</v>
      </c>
      <c r="AC42" s="100">
        <f t="shared" si="7"/>
        <v>7</v>
      </c>
      <c r="AD42" s="93">
        <v>7</v>
      </c>
      <c r="AE42" s="93">
        <v>0</v>
      </c>
      <c r="AF42" s="100">
        <f t="shared" si="8"/>
        <v>44</v>
      </c>
      <c r="AG42" s="93">
        <v>44</v>
      </c>
      <c r="AH42" s="93">
        <v>0</v>
      </c>
      <c r="AI42" s="93">
        <v>0</v>
      </c>
      <c r="AJ42" s="100">
        <f t="shared" si="9"/>
        <v>44</v>
      </c>
      <c r="AK42" s="93">
        <v>0</v>
      </c>
      <c r="AL42" s="93">
        <v>0</v>
      </c>
      <c r="AM42" s="93">
        <v>44</v>
      </c>
      <c r="AN42" s="93">
        <v>0</v>
      </c>
      <c r="AO42" s="93">
        <v>0</v>
      </c>
      <c r="AP42" s="93">
        <v>0</v>
      </c>
      <c r="AQ42" s="93">
        <v>0</v>
      </c>
      <c r="AR42" s="93">
        <v>0</v>
      </c>
      <c r="AS42" s="93">
        <v>0</v>
      </c>
      <c r="AT42" s="100">
        <f t="shared" si="10"/>
        <v>0</v>
      </c>
      <c r="AU42" s="93">
        <v>0</v>
      </c>
      <c r="AV42" s="93">
        <v>0</v>
      </c>
      <c r="AW42" s="93">
        <v>0</v>
      </c>
      <c r="AX42" s="93">
        <v>0</v>
      </c>
      <c r="AY42" s="93">
        <v>0</v>
      </c>
      <c r="AZ42" s="100">
        <f t="shared" si="11"/>
        <v>0</v>
      </c>
      <c r="BA42" s="93">
        <v>0</v>
      </c>
      <c r="BB42" s="93">
        <v>0</v>
      </c>
      <c r="BC42" s="93">
        <v>0</v>
      </c>
    </row>
    <row r="43" spans="1:55" s="92" customFormat="1" ht="11.25">
      <c r="A43" s="101" t="s">
        <v>98</v>
      </c>
      <c r="B43" s="102" t="s">
        <v>341</v>
      </c>
      <c r="C43" s="94" t="s">
        <v>342</v>
      </c>
      <c r="D43" s="100">
        <f t="shared" si="0"/>
        <v>7040</v>
      </c>
      <c r="E43" s="100">
        <f t="shared" si="1"/>
        <v>0</v>
      </c>
      <c r="F43" s="93">
        <v>0</v>
      </c>
      <c r="G43" s="93">
        <v>0</v>
      </c>
      <c r="H43" s="100">
        <f t="shared" si="2"/>
        <v>4522</v>
      </c>
      <c r="I43" s="93">
        <v>4522</v>
      </c>
      <c r="J43" s="93">
        <v>0</v>
      </c>
      <c r="K43" s="100">
        <f t="shared" si="3"/>
        <v>2518</v>
      </c>
      <c r="L43" s="93">
        <v>0</v>
      </c>
      <c r="M43" s="93">
        <v>2518</v>
      </c>
      <c r="N43" s="100">
        <f t="shared" si="4"/>
        <v>8080</v>
      </c>
      <c r="O43" s="100">
        <f t="shared" si="5"/>
        <v>4522</v>
      </c>
      <c r="P43" s="93">
        <v>4522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100">
        <f t="shared" si="6"/>
        <v>2518</v>
      </c>
      <c r="W43" s="93">
        <v>2518</v>
      </c>
      <c r="X43" s="93">
        <v>0</v>
      </c>
      <c r="Y43" s="93">
        <v>0</v>
      </c>
      <c r="Z43" s="93">
        <v>0</v>
      </c>
      <c r="AA43" s="93">
        <v>0</v>
      </c>
      <c r="AB43" s="93">
        <v>0</v>
      </c>
      <c r="AC43" s="100">
        <f t="shared" si="7"/>
        <v>1040</v>
      </c>
      <c r="AD43" s="93">
        <v>1040</v>
      </c>
      <c r="AE43" s="93">
        <v>0</v>
      </c>
      <c r="AF43" s="100">
        <f t="shared" si="8"/>
        <v>94</v>
      </c>
      <c r="AG43" s="93">
        <v>94</v>
      </c>
      <c r="AH43" s="93">
        <v>0</v>
      </c>
      <c r="AI43" s="93">
        <v>0</v>
      </c>
      <c r="AJ43" s="100">
        <f t="shared" si="9"/>
        <v>94</v>
      </c>
      <c r="AK43" s="93">
        <v>0</v>
      </c>
      <c r="AL43" s="93">
        <v>0</v>
      </c>
      <c r="AM43" s="93">
        <v>0</v>
      </c>
      <c r="AN43" s="93">
        <v>94</v>
      </c>
      <c r="AO43" s="93">
        <v>0</v>
      </c>
      <c r="AP43" s="93">
        <v>0</v>
      </c>
      <c r="AQ43" s="93">
        <v>0</v>
      </c>
      <c r="AR43" s="93">
        <v>0</v>
      </c>
      <c r="AS43" s="93">
        <v>0</v>
      </c>
      <c r="AT43" s="100">
        <f t="shared" si="10"/>
        <v>0</v>
      </c>
      <c r="AU43" s="93">
        <v>0</v>
      </c>
      <c r="AV43" s="93">
        <v>0</v>
      </c>
      <c r="AW43" s="93">
        <v>0</v>
      </c>
      <c r="AX43" s="93">
        <v>0</v>
      </c>
      <c r="AY43" s="93">
        <v>0</v>
      </c>
      <c r="AZ43" s="100">
        <f t="shared" si="11"/>
        <v>0</v>
      </c>
      <c r="BA43" s="93">
        <v>0</v>
      </c>
      <c r="BB43" s="93">
        <v>0</v>
      </c>
      <c r="BC43" s="93">
        <v>0</v>
      </c>
    </row>
    <row r="44" spans="1:55" s="92" customFormat="1" ht="11.25">
      <c r="A44" s="101" t="s">
        <v>98</v>
      </c>
      <c r="B44" s="102" t="s">
        <v>343</v>
      </c>
      <c r="C44" s="94" t="s">
        <v>344</v>
      </c>
      <c r="D44" s="100">
        <f t="shared" si="0"/>
        <v>3953</v>
      </c>
      <c r="E44" s="100">
        <f t="shared" si="1"/>
        <v>0</v>
      </c>
      <c r="F44" s="93">
        <v>0</v>
      </c>
      <c r="G44" s="93">
        <v>0</v>
      </c>
      <c r="H44" s="100">
        <f t="shared" si="2"/>
        <v>0</v>
      </c>
      <c r="I44" s="93">
        <v>0</v>
      </c>
      <c r="J44" s="93">
        <v>0</v>
      </c>
      <c r="K44" s="100">
        <f t="shared" si="3"/>
        <v>3953</v>
      </c>
      <c r="L44" s="93">
        <v>3285</v>
      </c>
      <c r="M44" s="93">
        <v>668</v>
      </c>
      <c r="N44" s="100">
        <f t="shared" si="4"/>
        <v>3953</v>
      </c>
      <c r="O44" s="100">
        <f t="shared" si="5"/>
        <v>3285</v>
      </c>
      <c r="P44" s="93">
        <v>3285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100">
        <f t="shared" si="6"/>
        <v>668</v>
      </c>
      <c r="W44" s="93">
        <v>668</v>
      </c>
      <c r="X44" s="93">
        <v>0</v>
      </c>
      <c r="Y44" s="93">
        <v>0</v>
      </c>
      <c r="Z44" s="93">
        <v>0</v>
      </c>
      <c r="AA44" s="93">
        <v>0</v>
      </c>
      <c r="AB44" s="93">
        <v>0</v>
      </c>
      <c r="AC44" s="100">
        <f t="shared" si="7"/>
        <v>0</v>
      </c>
      <c r="AD44" s="93">
        <v>0</v>
      </c>
      <c r="AE44" s="93">
        <v>0</v>
      </c>
      <c r="AF44" s="100">
        <f t="shared" si="8"/>
        <v>68</v>
      </c>
      <c r="AG44" s="93">
        <v>68</v>
      </c>
      <c r="AH44" s="93">
        <v>0</v>
      </c>
      <c r="AI44" s="93">
        <v>0</v>
      </c>
      <c r="AJ44" s="100">
        <f t="shared" si="9"/>
        <v>68</v>
      </c>
      <c r="AK44" s="93">
        <v>0</v>
      </c>
      <c r="AL44" s="93">
        <v>0</v>
      </c>
      <c r="AM44" s="93">
        <v>68</v>
      </c>
      <c r="AN44" s="93">
        <v>0</v>
      </c>
      <c r="AO44" s="93">
        <v>0</v>
      </c>
      <c r="AP44" s="93">
        <v>0</v>
      </c>
      <c r="AQ44" s="93">
        <v>0</v>
      </c>
      <c r="AR44" s="93">
        <v>0</v>
      </c>
      <c r="AS44" s="93">
        <v>0</v>
      </c>
      <c r="AT44" s="100">
        <f t="shared" si="10"/>
        <v>14</v>
      </c>
      <c r="AU44" s="93">
        <v>0</v>
      </c>
      <c r="AV44" s="93">
        <v>0</v>
      </c>
      <c r="AW44" s="93">
        <v>14</v>
      </c>
      <c r="AX44" s="93">
        <v>0</v>
      </c>
      <c r="AY44" s="93">
        <v>0</v>
      </c>
      <c r="AZ44" s="100">
        <f t="shared" si="11"/>
        <v>0</v>
      </c>
      <c r="BA44" s="93">
        <v>0</v>
      </c>
      <c r="BB44" s="93">
        <v>0</v>
      </c>
      <c r="BC44" s="93">
        <v>0</v>
      </c>
    </row>
    <row r="45" spans="1:55" s="92" customFormat="1" ht="11.25">
      <c r="A45" s="101" t="s">
        <v>98</v>
      </c>
      <c r="B45" s="102" t="s">
        <v>345</v>
      </c>
      <c r="C45" s="94" t="s">
        <v>346</v>
      </c>
      <c r="D45" s="100">
        <f t="shared" si="0"/>
        <v>17803</v>
      </c>
      <c r="E45" s="100">
        <f t="shared" si="1"/>
        <v>0</v>
      </c>
      <c r="F45" s="93">
        <v>0</v>
      </c>
      <c r="G45" s="93">
        <v>0</v>
      </c>
      <c r="H45" s="100">
        <f t="shared" si="2"/>
        <v>10542</v>
      </c>
      <c r="I45" s="93">
        <v>10542</v>
      </c>
      <c r="J45" s="93">
        <v>0</v>
      </c>
      <c r="K45" s="100">
        <f t="shared" si="3"/>
        <v>7261</v>
      </c>
      <c r="L45" s="93">
        <v>932</v>
      </c>
      <c r="M45" s="93">
        <v>6329</v>
      </c>
      <c r="N45" s="100">
        <f t="shared" si="4"/>
        <v>17803</v>
      </c>
      <c r="O45" s="100">
        <f t="shared" si="5"/>
        <v>11474</v>
      </c>
      <c r="P45" s="93">
        <v>11474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100">
        <f t="shared" si="6"/>
        <v>6329</v>
      </c>
      <c r="W45" s="93">
        <v>6329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100">
        <f t="shared" si="7"/>
        <v>0</v>
      </c>
      <c r="AD45" s="93">
        <v>0</v>
      </c>
      <c r="AE45" s="93">
        <v>0</v>
      </c>
      <c r="AF45" s="100">
        <f t="shared" si="8"/>
        <v>73</v>
      </c>
      <c r="AG45" s="93">
        <v>73</v>
      </c>
      <c r="AH45" s="93">
        <v>0</v>
      </c>
      <c r="AI45" s="93">
        <v>0</v>
      </c>
      <c r="AJ45" s="100">
        <f t="shared" si="9"/>
        <v>39</v>
      </c>
      <c r="AK45" s="93">
        <v>0</v>
      </c>
      <c r="AL45" s="93">
        <v>0</v>
      </c>
      <c r="AM45" s="93">
        <v>0</v>
      </c>
      <c r="AN45" s="93">
        <v>0</v>
      </c>
      <c r="AO45" s="93">
        <v>0</v>
      </c>
      <c r="AP45" s="93">
        <v>0</v>
      </c>
      <c r="AQ45" s="93">
        <v>0</v>
      </c>
      <c r="AR45" s="93">
        <v>0</v>
      </c>
      <c r="AS45" s="93">
        <v>39</v>
      </c>
      <c r="AT45" s="100">
        <f t="shared" si="10"/>
        <v>34</v>
      </c>
      <c r="AU45" s="93">
        <v>34</v>
      </c>
      <c r="AV45" s="93">
        <v>0</v>
      </c>
      <c r="AW45" s="93">
        <v>0</v>
      </c>
      <c r="AX45" s="93">
        <v>0</v>
      </c>
      <c r="AY45" s="93">
        <v>0</v>
      </c>
      <c r="AZ45" s="100">
        <f t="shared" si="11"/>
        <v>0</v>
      </c>
      <c r="BA45" s="93">
        <v>0</v>
      </c>
      <c r="BB45" s="93">
        <v>0</v>
      </c>
      <c r="BC45" s="93">
        <v>0</v>
      </c>
    </row>
    <row r="46" spans="1:55" s="92" customFormat="1" ht="11.25">
      <c r="A46" s="101" t="s">
        <v>98</v>
      </c>
      <c r="B46" s="102" t="s">
        <v>347</v>
      </c>
      <c r="C46" s="94" t="s">
        <v>348</v>
      </c>
      <c r="D46" s="100">
        <f t="shared" si="0"/>
        <v>2171</v>
      </c>
      <c r="E46" s="100">
        <f t="shared" si="1"/>
        <v>0</v>
      </c>
      <c r="F46" s="93">
        <v>0</v>
      </c>
      <c r="G46" s="93">
        <v>0</v>
      </c>
      <c r="H46" s="100">
        <f t="shared" si="2"/>
        <v>0</v>
      </c>
      <c r="I46" s="93">
        <v>0</v>
      </c>
      <c r="J46" s="93">
        <v>0</v>
      </c>
      <c r="K46" s="100">
        <f t="shared" si="3"/>
        <v>2171</v>
      </c>
      <c r="L46" s="93">
        <v>1145</v>
      </c>
      <c r="M46" s="93">
        <v>1026</v>
      </c>
      <c r="N46" s="100">
        <f t="shared" si="4"/>
        <v>2172</v>
      </c>
      <c r="O46" s="100">
        <f t="shared" si="5"/>
        <v>1146</v>
      </c>
      <c r="P46" s="93">
        <v>1146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100">
        <f t="shared" si="6"/>
        <v>1026</v>
      </c>
      <c r="W46" s="93">
        <v>1026</v>
      </c>
      <c r="X46" s="93">
        <v>0</v>
      </c>
      <c r="Y46" s="93">
        <v>0</v>
      </c>
      <c r="Z46" s="93">
        <v>0</v>
      </c>
      <c r="AA46" s="93">
        <v>0</v>
      </c>
      <c r="AB46" s="93">
        <v>0</v>
      </c>
      <c r="AC46" s="100">
        <f t="shared" si="7"/>
        <v>0</v>
      </c>
      <c r="AD46" s="93">
        <v>0</v>
      </c>
      <c r="AE46" s="93">
        <v>0</v>
      </c>
      <c r="AF46" s="100">
        <f t="shared" si="8"/>
        <v>44</v>
      </c>
      <c r="AG46" s="93">
        <v>44</v>
      </c>
      <c r="AH46" s="93">
        <v>0</v>
      </c>
      <c r="AI46" s="93">
        <v>0</v>
      </c>
      <c r="AJ46" s="100">
        <f t="shared" si="9"/>
        <v>44</v>
      </c>
      <c r="AK46" s="93">
        <v>0</v>
      </c>
      <c r="AL46" s="93">
        <v>0</v>
      </c>
      <c r="AM46" s="93">
        <v>44</v>
      </c>
      <c r="AN46" s="93">
        <v>0</v>
      </c>
      <c r="AO46" s="93">
        <v>0</v>
      </c>
      <c r="AP46" s="93">
        <v>0</v>
      </c>
      <c r="AQ46" s="93">
        <v>0</v>
      </c>
      <c r="AR46" s="93">
        <v>0</v>
      </c>
      <c r="AS46" s="93">
        <v>0</v>
      </c>
      <c r="AT46" s="100">
        <f t="shared" si="10"/>
        <v>0</v>
      </c>
      <c r="AU46" s="93">
        <v>0</v>
      </c>
      <c r="AV46" s="93">
        <v>0</v>
      </c>
      <c r="AW46" s="93">
        <v>0</v>
      </c>
      <c r="AX46" s="93">
        <v>0</v>
      </c>
      <c r="AY46" s="93">
        <v>0</v>
      </c>
      <c r="AZ46" s="100">
        <f t="shared" si="11"/>
        <v>0</v>
      </c>
      <c r="BA46" s="93">
        <v>0</v>
      </c>
      <c r="BB46" s="93">
        <v>0</v>
      </c>
      <c r="BC46" s="93">
        <v>0</v>
      </c>
    </row>
    <row r="47" spans="1:55" s="92" customFormat="1" ht="11.25">
      <c r="A47" s="101" t="s">
        <v>98</v>
      </c>
      <c r="B47" s="102" t="s">
        <v>349</v>
      </c>
      <c r="C47" s="94" t="s">
        <v>350</v>
      </c>
      <c r="D47" s="100">
        <f t="shared" si="0"/>
        <v>11990</v>
      </c>
      <c r="E47" s="100">
        <f t="shared" si="1"/>
        <v>0</v>
      </c>
      <c r="F47" s="93">
        <v>0</v>
      </c>
      <c r="G47" s="93">
        <v>0</v>
      </c>
      <c r="H47" s="100">
        <f t="shared" si="2"/>
        <v>0</v>
      </c>
      <c r="I47" s="93">
        <v>0</v>
      </c>
      <c r="J47" s="93">
        <v>0</v>
      </c>
      <c r="K47" s="100">
        <f t="shared" si="3"/>
        <v>11990</v>
      </c>
      <c r="L47" s="93">
        <v>11151</v>
      </c>
      <c r="M47" s="93">
        <v>839</v>
      </c>
      <c r="N47" s="100">
        <f t="shared" si="4"/>
        <v>11990</v>
      </c>
      <c r="O47" s="100">
        <f t="shared" si="5"/>
        <v>11151</v>
      </c>
      <c r="P47" s="93">
        <v>11151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100">
        <f t="shared" si="6"/>
        <v>839</v>
      </c>
      <c r="W47" s="93">
        <v>839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100">
        <f t="shared" si="7"/>
        <v>0</v>
      </c>
      <c r="AD47" s="93">
        <v>0</v>
      </c>
      <c r="AE47" s="93">
        <v>0</v>
      </c>
      <c r="AF47" s="100">
        <f t="shared" si="8"/>
        <v>480</v>
      </c>
      <c r="AG47" s="93">
        <v>480</v>
      </c>
      <c r="AH47" s="93">
        <v>0</v>
      </c>
      <c r="AI47" s="93">
        <v>0</v>
      </c>
      <c r="AJ47" s="100">
        <f t="shared" si="9"/>
        <v>480</v>
      </c>
      <c r="AK47" s="93">
        <v>0</v>
      </c>
      <c r="AL47" s="93">
        <v>0</v>
      </c>
      <c r="AM47" s="93">
        <v>480</v>
      </c>
      <c r="AN47" s="93">
        <v>0</v>
      </c>
      <c r="AO47" s="93">
        <v>0</v>
      </c>
      <c r="AP47" s="93">
        <v>0</v>
      </c>
      <c r="AQ47" s="93">
        <v>0</v>
      </c>
      <c r="AR47" s="93">
        <v>0</v>
      </c>
      <c r="AS47" s="93">
        <v>0</v>
      </c>
      <c r="AT47" s="100">
        <f t="shared" si="10"/>
        <v>0</v>
      </c>
      <c r="AU47" s="93">
        <v>0</v>
      </c>
      <c r="AV47" s="93">
        <v>0</v>
      </c>
      <c r="AW47" s="93">
        <v>0</v>
      </c>
      <c r="AX47" s="93">
        <v>0</v>
      </c>
      <c r="AY47" s="93">
        <v>0</v>
      </c>
      <c r="AZ47" s="100">
        <f t="shared" si="11"/>
        <v>0</v>
      </c>
      <c r="BA47" s="93">
        <v>0</v>
      </c>
      <c r="BB47" s="93">
        <v>0</v>
      </c>
      <c r="BC47" s="93">
        <v>0</v>
      </c>
    </row>
    <row r="48" spans="1:55" s="92" customFormat="1" ht="11.25">
      <c r="A48" s="101" t="s">
        <v>98</v>
      </c>
      <c r="B48" s="102" t="s">
        <v>351</v>
      </c>
      <c r="C48" s="94" t="s">
        <v>352</v>
      </c>
      <c r="D48" s="100">
        <f t="shared" si="0"/>
        <v>2215</v>
      </c>
      <c r="E48" s="100">
        <f t="shared" si="1"/>
        <v>0</v>
      </c>
      <c r="F48" s="93">
        <v>0</v>
      </c>
      <c r="G48" s="93">
        <v>0</v>
      </c>
      <c r="H48" s="100">
        <f t="shared" si="2"/>
        <v>530</v>
      </c>
      <c r="I48" s="93">
        <v>530</v>
      </c>
      <c r="J48" s="93">
        <v>0</v>
      </c>
      <c r="K48" s="100">
        <f t="shared" si="3"/>
        <v>1685</v>
      </c>
      <c r="L48" s="93">
        <v>0</v>
      </c>
      <c r="M48" s="93">
        <v>1685</v>
      </c>
      <c r="N48" s="100">
        <f t="shared" si="4"/>
        <v>2225</v>
      </c>
      <c r="O48" s="100">
        <f t="shared" si="5"/>
        <v>530</v>
      </c>
      <c r="P48" s="93">
        <v>530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100">
        <f t="shared" si="6"/>
        <v>1685</v>
      </c>
      <c r="W48" s="93">
        <v>1685</v>
      </c>
      <c r="X48" s="93">
        <v>0</v>
      </c>
      <c r="Y48" s="93">
        <v>0</v>
      </c>
      <c r="Z48" s="93">
        <v>0</v>
      </c>
      <c r="AA48" s="93">
        <v>0</v>
      </c>
      <c r="AB48" s="93">
        <v>0</v>
      </c>
      <c r="AC48" s="100">
        <f t="shared" si="7"/>
        <v>10</v>
      </c>
      <c r="AD48" s="93">
        <v>10</v>
      </c>
      <c r="AE48" s="93">
        <v>0</v>
      </c>
      <c r="AF48" s="100">
        <f t="shared" si="8"/>
        <v>31</v>
      </c>
      <c r="AG48" s="93">
        <v>31</v>
      </c>
      <c r="AH48" s="93">
        <v>0</v>
      </c>
      <c r="AI48" s="93">
        <v>0</v>
      </c>
      <c r="AJ48" s="100">
        <f t="shared" si="9"/>
        <v>42</v>
      </c>
      <c r="AK48" s="93">
        <v>0</v>
      </c>
      <c r="AL48" s="93">
        <v>23</v>
      </c>
      <c r="AM48" s="93">
        <v>3</v>
      </c>
      <c r="AN48" s="93">
        <v>0</v>
      </c>
      <c r="AO48" s="93">
        <v>0</v>
      </c>
      <c r="AP48" s="93">
        <v>0</v>
      </c>
      <c r="AQ48" s="93">
        <v>14</v>
      </c>
      <c r="AR48" s="93">
        <v>0</v>
      </c>
      <c r="AS48" s="93">
        <v>2</v>
      </c>
      <c r="AT48" s="100">
        <f t="shared" si="10"/>
        <v>13</v>
      </c>
      <c r="AU48" s="93">
        <v>0</v>
      </c>
      <c r="AV48" s="93">
        <v>12</v>
      </c>
      <c r="AW48" s="93">
        <v>1</v>
      </c>
      <c r="AX48" s="93">
        <v>0</v>
      </c>
      <c r="AY48" s="93">
        <v>0</v>
      </c>
      <c r="AZ48" s="100">
        <f t="shared" si="11"/>
        <v>28</v>
      </c>
      <c r="BA48" s="93">
        <v>28</v>
      </c>
      <c r="BB48" s="93">
        <v>0</v>
      </c>
      <c r="BC48" s="93">
        <v>0</v>
      </c>
    </row>
    <row r="49" spans="1:55" s="92" customFormat="1" ht="11.25">
      <c r="A49" s="101" t="s">
        <v>98</v>
      </c>
      <c r="B49" s="102" t="s">
        <v>353</v>
      </c>
      <c r="C49" s="94" t="s">
        <v>354</v>
      </c>
      <c r="D49" s="100">
        <f t="shared" si="0"/>
        <v>3584</v>
      </c>
      <c r="E49" s="100">
        <f t="shared" si="1"/>
        <v>0</v>
      </c>
      <c r="F49" s="93">
        <v>0</v>
      </c>
      <c r="G49" s="93">
        <v>0</v>
      </c>
      <c r="H49" s="100">
        <f t="shared" si="2"/>
        <v>1654</v>
      </c>
      <c r="I49" s="93">
        <v>1654</v>
      </c>
      <c r="J49" s="93">
        <v>0</v>
      </c>
      <c r="K49" s="100">
        <f t="shared" si="3"/>
        <v>1930</v>
      </c>
      <c r="L49" s="93">
        <v>0</v>
      </c>
      <c r="M49" s="93">
        <v>1930</v>
      </c>
      <c r="N49" s="100">
        <f t="shared" si="4"/>
        <v>3617</v>
      </c>
      <c r="O49" s="100">
        <f t="shared" si="5"/>
        <v>1654</v>
      </c>
      <c r="P49" s="93">
        <v>1654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100">
        <f t="shared" si="6"/>
        <v>1930</v>
      </c>
      <c r="W49" s="93">
        <v>1930</v>
      </c>
      <c r="X49" s="93">
        <v>0</v>
      </c>
      <c r="Y49" s="93">
        <v>0</v>
      </c>
      <c r="Z49" s="93">
        <v>0</v>
      </c>
      <c r="AA49" s="93">
        <v>0</v>
      </c>
      <c r="AB49" s="93">
        <v>0</v>
      </c>
      <c r="AC49" s="100">
        <f t="shared" si="7"/>
        <v>33</v>
      </c>
      <c r="AD49" s="93">
        <v>33</v>
      </c>
      <c r="AE49" s="93">
        <v>0</v>
      </c>
      <c r="AF49" s="100">
        <f t="shared" si="8"/>
        <v>50</v>
      </c>
      <c r="AG49" s="93">
        <v>50</v>
      </c>
      <c r="AH49" s="93">
        <v>0</v>
      </c>
      <c r="AI49" s="93">
        <v>0</v>
      </c>
      <c r="AJ49" s="100">
        <f t="shared" si="9"/>
        <v>69</v>
      </c>
      <c r="AK49" s="93">
        <v>0</v>
      </c>
      <c r="AL49" s="93">
        <v>38</v>
      </c>
      <c r="AM49" s="93">
        <v>5</v>
      </c>
      <c r="AN49" s="93">
        <v>0</v>
      </c>
      <c r="AO49" s="93">
        <v>0</v>
      </c>
      <c r="AP49" s="93">
        <v>0</v>
      </c>
      <c r="AQ49" s="93">
        <v>22</v>
      </c>
      <c r="AR49" s="93">
        <v>0</v>
      </c>
      <c r="AS49" s="93">
        <v>4</v>
      </c>
      <c r="AT49" s="100">
        <f t="shared" si="10"/>
        <v>21</v>
      </c>
      <c r="AU49" s="93">
        <v>0</v>
      </c>
      <c r="AV49" s="93">
        <v>19</v>
      </c>
      <c r="AW49" s="93">
        <v>2</v>
      </c>
      <c r="AX49" s="93">
        <v>0</v>
      </c>
      <c r="AY49" s="93">
        <v>0</v>
      </c>
      <c r="AZ49" s="100">
        <f t="shared" si="11"/>
        <v>45</v>
      </c>
      <c r="BA49" s="93">
        <v>45</v>
      </c>
      <c r="BB49" s="93">
        <v>0</v>
      </c>
      <c r="BC49" s="93">
        <v>0</v>
      </c>
    </row>
    <row r="50" spans="1:55" s="92" customFormat="1" ht="11.25">
      <c r="A50" s="101" t="s">
        <v>98</v>
      </c>
      <c r="B50" s="102" t="s">
        <v>355</v>
      </c>
      <c r="C50" s="94" t="s">
        <v>356</v>
      </c>
      <c r="D50" s="100">
        <f t="shared" si="0"/>
        <v>2766</v>
      </c>
      <c r="E50" s="100">
        <f t="shared" si="1"/>
        <v>0</v>
      </c>
      <c r="F50" s="93">
        <v>0</v>
      </c>
      <c r="G50" s="93">
        <v>0</v>
      </c>
      <c r="H50" s="100">
        <f t="shared" si="2"/>
        <v>1446</v>
      </c>
      <c r="I50" s="93">
        <v>1446</v>
      </c>
      <c r="J50" s="93">
        <v>0</v>
      </c>
      <c r="K50" s="100">
        <f t="shared" si="3"/>
        <v>1320</v>
      </c>
      <c r="L50" s="93">
        <v>0</v>
      </c>
      <c r="M50" s="93">
        <v>1320</v>
      </c>
      <c r="N50" s="100">
        <f t="shared" si="4"/>
        <v>2815</v>
      </c>
      <c r="O50" s="100">
        <f t="shared" si="5"/>
        <v>1446</v>
      </c>
      <c r="P50" s="93">
        <v>1446</v>
      </c>
      <c r="Q50" s="93">
        <v>0</v>
      </c>
      <c r="R50" s="93">
        <v>0</v>
      </c>
      <c r="S50" s="93">
        <v>0</v>
      </c>
      <c r="T50" s="93">
        <v>0</v>
      </c>
      <c r="U50" s="93">
        <v>0</v>
      </c>
      <c r="V50" s="100">
        <f t="shared" si="6"/>
        <v>1320</v>
      </c>
      <c r="W50" s="93">
        <v>1320</v>
      </c>
      <c r="X50" s="93">
        <v>0</v>
      </c>
      <c r="Y50" s="93">
        <v>0</v>
      </c>
      <c r="Z50" s="93">
        <v>0</v>
      </c>
      <c r="AA50" s="93">
        <v>0</v>
      </c>
      <c r="AB50" s="93">
        <v>0</v>
      </c>
      <c r="AC50" s="100">
        <f t="shared" si="7"/>
        <v>49</v>
      </c>
      <c r="AD50" s="93">
        <v>49</v>
      </c>
      <c r="AE50" s="93">
        <v>0</v>
      </c>
      <c r="AF50" s="100">
        <f t="shared" si="8"/>
        <v>39</v>
      </c>
      <c r="AG50" s="93">
        <v>39</v>
      </c>
      <c r="AH50" s="93">
        <v>0</v>
      </c>
      <c r="AI50" s="93">
        <v>0</v>
      </c>
      <c r="AJ50" s="100">
        <f t="shared" si="9"/>
        <v>53</v>
      </c>
      <c r="AK50" s="93">
        <v>0</v>
      </c>
      <c r="AL50" s="93">
        <v>29</v>
      </c>
      <c r="AM50" s="93">
        <v>4</v>
      </c>
      <c r="AN50" s="93">
        <v>0</v>
      </c>
      <c r="AO50" s="93">
        <v>0</v>
      </c>
      <c r="AP50" s="93">
        <v>0</v>
      </c>
      <c r="AQ50" s="93">
        <v>17</v>
      </c>
      <c r="AR50" s="93">
        <v>0</v>
      </c>
      <c r="AS50" s="93">
        <v>3</v>
      </c>
      <c r="AT50" s="100">
        <f t="shared" si="10"/>
        <v>17</v>
      </c>
      <c r="AU50" s="93">
        <v>0</v>
      </c>
      <c r="AV50" s="93">
        <v>15</v>
      </c>
      <c r="AW50" s="93">
        <v>2</v>
      </c>
      <c r="AX50" s="93">
        <v>0</v>
      </c>
      <c r="AY50" s="93">
        <v>0</v>
      </c>
      <c r="AZ50" s="100">
        <f t="shared" si="11"/>
        <v>35</v>
      </c>
      <c r="BA50" s="93">
        <v>35</v>
      </c>
      <c r="BB50" s="93">
        <v>0</v>
      </c>
      <c r="BC50" s="93">
        <v>0</v>
      </c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2" customFormat="1" ht="11.25">
      <c r="A1158" s="103"/>
      <c r="B1158" s="104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2" customFormat="1" ht="11.25">
      <c r="A1159" s="103"/>
      <c r="B1159" s="104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2" customFormat="1" ht="11.25">
      <c r="A1160" s="103"/>
      <c r="B1160" s="104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2" customFormat="1" ht="11.25">
      <c r="A1161" s="103"/>
      <c r="B1161" s="104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2" customFormat="1" ht="11.25">
      <c r="A1162" s="103"/>
      <c r="B1162" s="104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2" customFormat="1" ht="11.25">
      <c r="A1163" s="103"/>
      <c r="B1163" s="104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2" customFormat="1" ht="11.25">
      <c r="A1164" s="103"/>
      <c r="B1164" s="104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  <row r="1165" spans="1:55" s="92" customFormat="1" ht="11.25">
      <c r="A1165" s="103"/>
      <c r="B1165" s="104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</row>
    <row r="1166" spans="1:55" s="92" customFormat="1" ht="11.25">
      <c r="A1166" s="103"/>
      <c r="B1166" s="104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</row>
    <row r="1167" spans="1:55" s="92" customFormat="1" ht="11.25">
      <c r="A1167" s="103"/>
      <c r="B1167" s="104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</row>
    <row r="1168" spans="1:55" s="92" customFormat="1" ht="11.25">
      <c r="A1168" s="103"/>
      <c r="B1168" s="104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</row>
    <row r="1169" spans="1:55" s="92" customFormat="1" ht="11.25">
      <c r="A1169" s="103"/>
      <c r="B1169" s="104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</row>
    <row r="1170" spans="1:55" s="92" customFormat="1" ht="11.25">
      <c r="A1170" s="103"/>
      <c r="B1170" s="104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</row>
    <row r="1171" spans="1:55" s="92" customFormat="1" ht="11.25">
      <c r="A1171" s="103"/>
      <c r="B1171" s="104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</row>
    <row r="1172" spans="1:55" s="92" customFormat="1" ht="11.25">
      <c r="A1172" s="103"/>
      <c r="B1172" s="104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</row>
    <row r="1173" spans="1:55" s="92" customFormat="1" ht="11.25">
      <c r="A1173" s="103"/>
      <c r="B1173" s="104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</row>
    <row r="1174" spans="1:55" s="92" customFormat="1" ht="11.25">
      <c r="A1174" s="103"/>
      <c r="B1174" s="104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</row>
    <row r="1175" spans="1:55" s="92" customFormat="1" ht="11.25">
      <c r="A1175" s="103"/>
      <c r="B1175" s="104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</row>
    <row r="1176" spans="1:55" s="92" customFormat="1" ht="11.25">
      <c r="A1176" s="103"/>
      <c r="B1176" s="104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</row>
    <row r="1177" spans="1:55" s="92" customFormat="1" ht="11.25">
      <c r="A1177" s="103"/>
      <c r="B1177" s="104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</row>
    <row r="1178" spans="1:55" s="92" customFormat="1" ht="11.25">
      <c r="A1178" s="103"/>
      <c r="B1178" s="104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8"/>
      <c r="AK1178" s="38"/>
      <c r="AL1178" s="38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</row>
    <row r="1179" spans="1:55" s="92" customFormat="1" ht="11.25">
      <c r="A1179" s="103"/>
      <c r="B1179" s="104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8"/>
      <c r="AK1179" s="38"/>
      <c r="AL1179" s="38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</row>
    <row r="1180" spans="1:55" s="92" customFormat="1" ht="11.25">
      <c r="A1180" s="103"/>
      <c r="B1180" s="104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F1180" s="38"/>
      <c r="AG1180" s="38"/>
      <c r="AH1180" s="38"/>
      <c r="AI1180" s="38"/>
      <c r="AJ1180" s="38"/>
      <c r="AK1180" s="38"/>
      <c r="AL1180" s="38"/>
      <c r="AM1180" s="38"/>
      <c r="AN1180" s="38"/>
      <c r="AO1180" s="38"/>
      <c r="AP1180" s="38"/>
      <c r="AQ1180" s="38"/>
      <c r="AR1180" s="38"/>
      <c r="AS1180" s="38"/>
      <c r="AT1180" s="38"/>
      <c r="AU1180" s="38"/>
      <c r="AV1180" s="38"/>
      <c r="AW1180" s="38"/>
      <c r="AX1180" s="38"/>
      <c r="AY1180" s="38"/>
      <c r="AZ1180" s="38"/>
      <c r="BA1180" s="38"/>
      <c r="BB1180" s="38"/>
      <c r="BC1180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77</v>
      </c>
      <c r="C2" s="86" t="str">
        <f>'水洗化人口等'!B7</f>
        <v>27000</v>
      </c>
      <c r="D2" s="56" t="s">
        <v>178</v>
      </c>
      <c r="E2" s="45"/>
      <c r="F2" s="45"/>
      <c r="G2" s="45"/>
      <c r="H2" s="45"/>
      <c r="I2" s="45"/>
      <c r="J2" s="45"/>
      <c r="K2" s="45"/>
      <c r="L2" s="45" t="str">
        <f>LEFT(C2,2)</f>
        <v>27</v>
      </c>
      <c r="M2" s="45" t="str">
        <f>IF(L2&lt;&gt;"",VLOOKUP(L2,$AI$6:$AJ$52,2,FALSE),"-")</f>
        <v>大阪府</v>
      </c>
      <c r="AA2" s="44">
        <f>IF(C2=0,0,1)</f>
        <v>1</v>
      </c>
      <c r="AB2" s="45" t="str">
        <f>IF(AA2=0,"",VLOOKUP(C2,'水洗化人口等'!B7:C50,2,FALSE))</f>
        <v>合計</v>
      </c>
      <c r="AC2" s="45"/>
      <c r="AD2" s="44">
        <f>IF(AA2=0,1,IF(ISERROR(AB2),1,0))</f>
        <v>0</v>
      </c>
      <c r="AF2" s="87">
        <f>COUNTA('水洗化人口等'!B7:B50)+6</f>
        <v>50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33</v>
      </c>
      <c r="G6" s="163"/>
      <c r="H6" s="82" t="s">
        <v>188</v>
      </c>
      <c r="I6" s="82" t="s">
        <v>189</v>
      </c>
      <c r="J6" s="82" t="s">
        <v>190</v>
      </c>
      <c r="K6" s="47" t="s">
        <v>34</v>
      </c>
      <c r="L6" s="88" t="s">
        <v>191</v>
      </c>
      <c r="M6" s="89" t="s">
        <v>192</v>
      </c>
      <c r="AF6" s="54">
        <f>'水洗化人口等'!B6</f>
        <v>0</v>
      </c>
      <c r="AG6" s="45">
        <v>6</v>
      </c>
      <c r="AI6" s="87" t="s">
        <v>209</v>
      </c>
      <c r="AJ6" s="45" t="s">
        <v>124</v>
      </c>
    </row>
    <row r="7" spans="2:36" ht="16.5" customHeight="1">
      <c r="B7" s="164" t="s">
        <v>35</v>
      </c>
      <c r="C7" s="48" t="s">
        <v>36</v>
      </c>
      <c r="D7" s="60">
        <f>AD7</f>
        <v>330866</v>
      </c>
      <c r="F7" s="170" t="s">
        <v>37</v>
      </c>
      <c r="G7" s="49" t="s">
        <v>38</v>
      </c>
      <c r="H7" s="61">
        <f aca="true" t="shared" si="0" ref="H7:H12">AD14</f>
        <v>344894</v>
      </c>
      <c r="I7" s="61">
        <f aca="true" t="shared" si="1" ref="I7:I12">AD24</f>
        <v>262457</v>
      </c>
      <c r="J7" s="61">
        <f aca="true" t="shared" si="2" ref="J7:J12">SUM(H7:I7)</f>
        <v>607351</v>
      </c>
      <c r="K7" s="62">
        <f aca="true" t="shared" si="3" ref="K7:K12">IF(J$13&gt;0,J7/J$13,0)</f>
        <v>0.7539619090654041</v>
      </c>
      <c r="L7" s="63">
        <f>AD34</f>
        <v>25256</v>
      </c>
      <c r="M7" s="64">
        <f>AD37</f>
        <v>724</v>
      </c>
      <c r="AA7" s="46" t="s">
        <v>36</v>
      </c>
      <c r="AB7" s="46" t="s">
        <v>74</v>
      </c>
      <c r="AC7" s="46" t="s">
        <v>133</v>
      </c>
      <c r="AD7" s="45">
        <f aca="true" ca="1" t="shared" si="4" ref="AD7:AD53">IF(AD$2=0,INDIRECT(AB7&amp;"!"&amp;AC7&amp;$AG$2),0)</f>
        <v>330866</v>
      </c>
      <c r="AF7" s="54" t="str">
        <f>'水洗化人口等'!B7</f>
        <v>27000</v>
      </c>
      <c r="AG7" s="45">
        <v>7</v>
      </c>
      <c r="AI7" s="87" t="s">
        <v>210</v>
      </c>
      <c r="AJ7" s="45" t="s">
        <v>123</v>
      </c>
    </row>
    <row r="8" spans="2:36" ht="16.5" customHeight="1">
      <c r="B8" s="165"/>
      <c r="C8" s="49" t="s">
        <v>39</v>
      </c>
      <c r="D8" s="65">
        <f>AD8</f>
        <v>2431</v>
      </c>
      <c r="F8" s="171"/>
      <c r="G8" s="49" t="s">
        <v>40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39</v>
      </c>
      <c r="AB8" s="46" t="s">
        <v>74</v>
      </c>
      <c r="AC8" s="46" t="s">
        <v>134</v>
      </c>
      <c r="AD8" s="45">
        <f ca="1" t="shared" si="4"/>
        <v>2431</v>
      </c>
      <c r="AF8" s="54" t="str">
        <f>'水洗化人口等'!B8</f>
        <v>27100</v>
      </c>
      <c r="AG8" s="45">
        <v>8</v>
      </c>
      <c r="AI8" s="87" t="s">
        <v>211</v>
      </c>
      <c r="AJ8" s="45" t="s">
        <v>122</v>
      </c>
    </row>
    <row r="9" spans="2:36" ht="16.5" customHeight="1">
      <c r="B9" s="166"/>
      <c r="C9" s="50" t="s">
        <v>41</v>
      </c>
      <c r="D9" s="66">
        <f>SUM(D7:D8)</f>
        <v>333297</v>
      </c>
      <c r="F9" s="171"/>
      <c r="G9" s="49" t="s">
        <v>42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44</v>
      </c>
      <c r="AB9" s="46" t="s">
        <v>74</v>
      </c>
      <c r="AC9" s="46" t="s">
        <v>135</v>
      </c>
      <c r="AD9" s="45">
        <f ca="1" t="shared" si="4"/>
        <v>7611589</v>
      </c>
      <c r="AF9" s="54" t="str">
        <f>'水洗化人口等'!B9</f>
        <v>27140</v>
      </c>
      <c r="AG9" s="45">
        <v>9</v>
      </c>
      <c r="AI9" s="87" t="s">
        <v>212</v>
      </c>
      <c r="AJ9" s="45" t="s">
        <v>121</v>
      </c>
    </row>
    <row r="10" spans="2:36" ht="16.5" customHeight="1">
      <c r="B10" s="167" t="s">
        <v>43</v>
      </c>
      <c r="C10" s="51" t="s">
        <v>44</v>
      </c>
      <c r="D10" s="65">
        <f>AD9</f>
        <v>7611589</v>
      </c>
      <c r="F10" s="171"/>
      <c r="G10" s="49" t="s">
        <v>45</v>
      </c>
      <c r="H10" s="61">
        <f t="shared" si="0"/>
        <v>113769</v>
      </c>
      <c r="I10" s="61">
        <f t="shared" si="1"/>
        <v>84281</v>
      </c>
      <c r="J10" s="61">
        <f t="shared" si="2"/>
        <v>198050</v>
      </c>
      <c r="K10" s="62">
        <f t="shared" si="3"/>
        <v>0.24585808879939816</v>
      </c>
      <c r="L10" s="67" t="s">
        <v>136</v>
      </c>
      <c r="M10" s="68" t="s">
        <v>136</v>
      </c>
      <c r="AA10" s="46" t="s">
        <v>46</v>
      </c>
      <c r="AB10" s="46" t="s">
        <v>74</v>
      </c>
      <c r="AC10" s="46" t="s">
        <v>137</v>
      </c>
      <c r="AD10" s="45">
        <f ca="1" t="shared" si="4"/>
        <v>704</v>
      </c>
      <c r="AF10" s="54" t="str">
        <f>'水洗化人口等'!B10</f>
        <v>27202</v>
      </c>
      <c r="AG10" s="45">
        <v>10</v>
      </c>
      <c r="AI10" s="87" t="s">
        <v>213</v>
      </c>
      <c r="AJ10" s="45" t="s">
        <v>120</v>
      </c>
    </row>
    <row r="11" spans="2:36" ht="16.5" customHeight="1">
      <c r="B11" s="168"/>
      <c r="C11" s="49" t="s">
        <v>46</v>
      </c>
      <c r="D11" s="65">
        <f>AD10</f>
        <v>704</v>
      </c>
      <c r="F11" s="171"/>
      <c r="G11" s="49" t="s">
        <v>48</v>
      </c>
      <c r="H11" s="61">
        <f t="shared" si="0"/>
        <v>0</v>
      </c>
      <c r="I11" s="61">
        <f t="shared" si="1"/>
        <v>0</v>
      </c>
      <c r="J11" s="61">
        <f t="shared" si="2"/>
        <v>0</v>
      </c>
      <c r="K11" s="62">
        <f t="shared" si="3"/>
        <v>0</v>
      </c>
      <c r="L11" s="67" t="s">
        <v>138</v>
      </c>
      <c r="M11" s="68" t="s">
        <v>138</v>
      </c>
      <c r="AA11" s="46" t="s">
        <v>47</v>
      </c>
      <c r="AB11" s="46" t="s">
        <v>74</v>
      </c>
      <c r="AC11" s="46" t="s">
        <v>139</v>
      </c>
      <c r="AD11" s="45">
        <f ca="1" t="shared" si="4"/>
        <v>729340</v>
      </c>
      <c r="AF11" s="54" t="str">
        <f>'水洗化人口等'!B11</f>
        <v>27203</v>
      </c>
      <c r="AG11" s="45">
        <v>11</v>
      </c>
      <c r="AI11" s="87" t="s">
        <v>214</v>
      </c>
      <c r="AJ11" s="45" t="s">
        <v>119</v>
      </c>
    </row>
    <row r="12" spans="2:36" ht="16.5" customHeight="1">
      <c r="B12" s="168"/>
      <c r="C12" s="49" t="s">
        <v>47</v>
      </c>
      <c r="D12" s="65">
        <f>AD11</f>
        <v>729340</v>
      </c>
      <c r="F12" s="171"/>
      <c r="G12" s="49" t="s">
        <v>49</v>
      </c>
      <c r="H12" s="61">
        <f t="shared" si="0"/>
        <v>89</v>
      </c>
      <c r="I12" s="61">
        <f t="shared" si="1"/>
        <v>56</v>
      </c>
      <c r="J12" s="61">
        <f t="shared" si="2"/>
        <v>145</v>
      </c>
      <c r="K12" s="62">
        <f t="shared" si="3"/>
        <v>0.00018000213519774166</v>
      </c>
      <c r="L12" s="67" t="s">
        <v>140</v>
      </c>
      <c r="M12" s="68" t="s">
        <v>140</v>
      </c>
      <c r="AA12" s="46" t="s">
        <v>76</v>
      </c>
      <c r="AB12" s="46" t="s">
        <v>74</v>
      </c>
      <c r="AC12" s="46" t="s">
        <v>141</v>
      </c>
      <c r="AD12" s="45">
        <f ca="1" t="shared" si="4"/>
        <v>308362</v>
      </c>
      <c r="AF12" s="54" t="str">
        <f>'水洗化人口等'!B12</f>
        <v>27204</v>
      </c>
      <c r="AG12" s="45">
        <v>12</v>
      </c>
      <c r="AI12" s="87" t="s">
        <v>215</v>
      </c>
      <c r="AJ12" s="45" t="s">
        <v>118</v>
      </c>
    </row>
    <row r="13" spans="2:36" ht="16.5" customHeight="1">
      <c r="B13" s="169"/>
      <c r="C13" s="50" t="s">
        <v>41</v>
      </c>
      <c r="D13" s="66">
        <f>SUM(D10:D12)</f>
        <v>8341633</v>
      </c>
      <c r="F13" s="172"/>
      <c r="G13" s="49" t="s">
        <v>41</v>
      </c>
      <c r="H13" s="61">
        <f>SUM(H7:H12)</f>
        <v>458752</v>
      </c>
      <c r="I13" s="61">
        <f>SUM(I7:I12)</f>
        <v>346794</v>
      </c>
      <c r="J13" s="61">
        <f>SUM(J7:J12)</f>
        <v>805546</v>
      </c>
      <c r="K13" s="62">
        <v>1</v>
      </c>
      <c r="L13" s="67" t="s">
        <v>142</v>
      </c>
      <c r="M13" s="68" t="s">
        <v>142</v>
      </c>
      <c r="AA13" s="46" t="s">
        <v>130</v>
      </c>
      <c r="AB13" s="46" t="s">
        <v>74</v>
      </c>
      <c r="AC13" s="46" t="s">
        <v>143</v>
      </c>
      <c r="AD13" s="45">
        <f ca="1" t="shared" si="4"/>
        <v>210217</v>
      </c>
      <c r="AF13" s="54" t="str">
        <f>'水洗化人口等'!B13</f>
        <v>27205</v>
      </c>
      <c r="AG13" s="45">
        <v>13</v>
      </c>
      <c r="AI13" s="87" t="s">
        <v>216</v>
      </c>
      <c r="AJ13" s="45" t="s">
        <v>117</v>
      </c>
    </row>
    <row r="14" spans="2:36" ht="16.5" customHeight="1" thickBot="1">
      <c r="B14" s="146" t="s">
        <v>50</v>
      </c>
      <c r="C14" s="147"/>
      <c r="D14" s="69">
        <f>SUM(D9,D13)</f>
        <v>8674930</v>
      </c>
      <c r="F14" s="141" t="s">
        <v>51</v>
      </c>
      <c r="G14" s="142"/>
      <c r="H14" s="61">
        <f>AD20</f>
        <v>1413</v>
      </c>
      <c r="I14" s="61">
        <f>AD30</f>
        <v>0</v>
      </c>
      <c r="J14" s="61">
        <f>SUM(H14:I14)</f>
        <v>1413</v>
      </c>
      <c r="K14" s="70" t="s">
        <v>144</v>
      </c>
      <c r="L14" s="67" t="s">
        <v>144</v>
      </c>
      <c r="M14" s="68" t="s">
        <v>144</v>
      </c>
      <c r="AA14" s="46" t="s">
        <v>38</v>
      </c>
      <c r="AB14" s="46" t="s">
        <v>75</v>
      </c>
      <c r="AC14" s="46" t="s">
        <v>145</v>
      </c>
      <c r="AD14" s="45">
        <f ca="1" t="shared" si="4"/>
        <v>344894</v>
      </c>
      <c r="AF14" s="54" t="str">
        <f>'水洗化人口等'!B14</f>
        <v>27206</v>
      </c>
      <c r="AG14" s="45">
        <v>14</v>
      </c>
      <c r="AI14" s="87" t="s">
        <v>217</v>
      </c>
      <c r="AJ14" s="45" t="s">
        <v>116</v>
      </c>
    </row>
    <row r="15" spans="2:36" ht="16.5" customHeight="1" thickBot="1">
      <c r="B15" s="146" t="s">
        <v>132</v>
      </c>
      <c r="C15" s="147"/>
      <c r="D15" s="69">
        <f>AD13</f>
        <v>210217</v>
      </c>
      <c r="F15" s="146" t="s">
        <v>5</v>
      </c>
      <c r="G15" s="147"/>
      <c r="H15" s="71">
        <f>SUM(H13:H14)</f>
        <v>460165</v>
      </c>
      <c r="I15" s="71">
        <f>SUM(I13:I14)</f>
        <v>346794</v>
      </c>
      <c r="J15" s="71">
        <f>SUM(J13:J14)</f>
        <v>806959</v>
      </c>
      <c r="K15" s="72" t="s">
        <v>146</v>
      </c>
      <c r="L15" s="73">
        <f>SUM(L7:L9)</f>
        <v>25256</v>
      </c>
      <c r="M15" s="74">
        <f>SUM(M7:M9)</f>
        <v>724</v>
      </c>
      <c r="AA15" s="46" t="s">
        <v>40</v>
      </c>
      <c r="AB15" s="46" t="s">
        <v>75</v>
      </c>
      <c r="AC15" s="46" t="s">
        <v>147</v>
      </c>
      <c r="AD15" s="45">
        <f ca="1" t="shared" si="4"/>
        <v>0</v>
      </c>
      <c r="AF15" s="54" t="str">
        <f>'水洗化人口等'!B15</f>
        <v>27207</v>
      </c>
      <c r="AG15" s="45">
        <v>15</v>
      </c>
      <c r="AI15" s="87" t="s">
        <v>218</v>
      </c>
      <c r="AJ15" s="45" t="s">
        <v>115</v>
      </c>
    </row>
    <row r="16" spans="2:36" ht="16.5" customHeight="1" thickBot="1">
      <c r="B16" s="52" t="s">
        <v>52</v>
      </c>
      <c r="AA16" s="46" t="s">
        <v>42</v>
      </c>
      <c r="AB16" s="46" t="s">
        <v>75</v>
      </c>
      <c r="AC16" s="46" t="s">
        <v>148</v>
      </c>
      <c r="AD16" s="45">
        <f ca="1" t="shared" si="4"/>
        <v>0</v>
      </c>
      <c r="AF16" s="54" t="str">
        <f>'水洗化人口等'!B16</f>
        <v>27208</v>
      </c>
      <c r="AG16" s="45">
        <v>16</v>
      </c>
      <c r="AI16" s="87" t="s">
        <v>219</v>
      </c>
      <c r="AJ16" s="45" t="s">
        <v>114</v>
      </c>
    </row>
    <row r="17" spans="3:36" ht="16.5" customHeight="1" thickBot="1">
      <c r="C17" s="75">
        <f>AD12</f>
        <v>308362</v>
      </c>
      <c r="D17" s="46" t="s">
        <v>53</v>
      </c>
      <c r="J17" s="59"/>
      <c r="AA17" s="46" t="s">
        <v>45</v>
      </c>
      <c r="AB17" s="46" t="s">
        <v>75</v>
      </c>
      <c r="AC17" s="46" t="s">
        <v>149</v>
      </c>
      <c r="AD17" s="45">
        <f ca="1" t="shared" si="4"/>
        <v>113769</v>
      </c>
      <c r="AF17" s="54" t="str">
        <f>'水洗化人口等'!B17</f>
        <v>27209</v>
      </c>
      <c r="AG17" s="45">
        <v>17</v>
      </c>
      <c r="AI17" s="87" t="s">
        <v>220</v>
      </c>
      <c r="AJ17" s="45" t="s">
        <v>113</v>
      </c>
    </row>
    <row r="18" spans="6:36" ht="30" customHeight="1">
      <c r="F18" s="162" t="s">
        <v>55</v>
      </c>
      <c r="G18" s="163"/>
      <c r="H18" s="82" t="s">
        <v>188</v>
      </c>
      <c r="I18" s="82" t="s">
        <v>189</v>
      </c>
      <c r="J18" s="85" t="s">
        <v>190</v>
      </c>
      <c r="AA18" s="46" t="s">
        <v>48</v>
      </c>
      <c r="AB18" s="46" t="s">
        <v>75</v>
      </c>
      <c r="AC18" s="46" t="s">
        <v>150</v>
      </c>
      <c r="AD18" s="45">
        <f ca="1" t="shared" si="4"/>
        <v>0</v>
      </c>
      <c r="AF18" s="54" t="str">
        <f>'水洗化人口等'!B18</f>
        <v>27210</v>
      </c>
      <c r="AG18" s="45">
        <v>18</v>
      </c>
      <c r="AI18" s="87" t="s">
        <v>221</v>
      </c>
      <c r="AJ18" s="45" t="s">
        <v>112</v>
      </c>
    </row>
    <row r="19" spans="3:36" ht="16.5" customHeight="1">
      <c r="C19" s="83" t="s">
        <v>54</v>
      </c>
      <c r="D19" s="53">
        <f>IF(D$14&gt;0,D13/D$14,0)</f>
        <v>0.9615792865187385</v>
      </c>
      <c r="F19" s="141" t="s">
        <v>57</v>
      </c>
      <c r="G19" s="142"/>
      <c r="H19" s="61">
        <f>AD21</f>
        <v>16485</v>
      </c>
      <c r="I19" s="61">
        <f>AD31</f>
        <v>396</v>
      </c>
      <c r="J19" s="65">
        <f>SUM(H19:I19)</f>
        <v>16881</v>
      </c>
      <c r="AA19" s="46" t="s">
        <v>49</v>
      </c>
      <c r="AB19" s="46" t="s">
        <v>75</v>
      </c>
      <c r="AC19" s="46" t="s">
        <v>151</v>
      </c>
      <c r="AD19" s="45">
        <f ca="1" t="shared" si="4"/>
        <v>89</v>
      </c>
      <c r="AF19" s="54" t="str">
        <f>'水洗化人口等'!B19</f>
        <v>27211</v>
      </c>
      <c r="AG19" s="45">
        <v>19</v>
      </c>
      <c r="AI19" s="87" t="s">
        <v>222</v>
      </c>
      <c r="AJ19" s="45" t="s">
        <v>111</v>
      </c>
    </row>
    <row r="20" spans="3:36" ht="16.5" customHeight="1">
      <c r="C20" s="83" t="s">
        <v>56</v>
      </c>
      <c r="D20" s="53">
        <f>IF(D$14&gt;0,D9/D$14,0)</f>
        <v>0.03842071348126152</v>
      </c>
      <c r="F20" s="141" t="s">
        <v>59</v>
      </c>
      <c r="G20" s="142"/>
      <c r="H20" s="61">
        <f>AD22</f>
        <v>220429</v>
      </c>
      <c r="I20" s="61">
        <f>AD32</f>
        <v>153</v>
      </c>
      <c r="J20" s="65">
        <f>SUM(H20:I20)</f>
        <v>220582</v>
      </c>
      <c r="AA20" s="46" t="s">
        <v>51</v>
      </c>
      <c r="AB20" s="46" t="s">
        <v>75</v>
      </c>
      <c r="AC20" s="46" t="s">
        <v>152</v>
      </c>
      <c r="AD20" s="45">
        <f ca="1" t="shared" si="4"/>
        <v>1413</v>
      </c>
      <c r="AF20" s="54" t="str">
        <f>'水洗化人口等'!B20</f>
        <v>27212</v>
      </c>
      <c r="AG20" s="45">
        <v>20</v>
      </c>
      <c r="AI20" s="87" t="s">
        <v>223</v>
      </c>
      <c r="AJ20" s="45" t="s">
        <v>110</v>
      </c>
    </row>
    <row r="21" spans="3:36" ht="16.5" customHeight="1">
      <c r="C21" s="84" t="s">
        <v>58</v>
      </c>
      <c r="D21" s="53">
        <f>IF(D$14&gt;0,D10/D$14,0)</f>
        <v>0.8774236794994311</v>
      </c>
      <c r="F21" s="141" t="s">
        <v>61</v>
      </c>
      <c r="G21" s="142"/>
      <c r="H21" s="61">
        <f>AD23</f>
        <v>221748</v>
      </c>
      <c r="I21" s="61">
        <f>AD33</f>
        <v>347568</v>
      </c>
      <c r="J21" s="65">
        <f>SUM(H21:I21)</f>
        <v>569316</v>
      </c>
      <c r="AA21" s="46" t="s">
        <v>57</v>
      </c>
      <c r="AB21" s="46" t="s">
        <v>75</v>
      </c>
      <c r="AC21" s="46" t="s">
        <v>153</v>
      </c>
      <c r="AD21" s="45">
        <f ca="1" t="shared" si="4"/>
        <v>16485</v>
      </c>
      <c r="AF21" s="54" t="str">
        <f>'水洗化人口等'!B21</f>
        <v>27213</v>
      </c>
      <c r="AG21" s="45">
        <v>21</v>
      </c>
      <c r="AI21" s="87" t="s">
        <v>224</v>
      </c>
      <c r="AJ21" s="45" t="s">
        <v>109</v>
      </c>
    </row>
    <row r="22" spans="3:36" ht="16.5" customHeight="1" thickBot="1">
      <c r="C22" s="83" t="s">
        <v>60</v>
      </c>
      <c r="D22" s="53">
        <f>IF(D$14&gt;0,D12/D$14,0)</f>
        <v>0.08407445362671515</v>
      </c>
      <c r="F22" s="146" t="s">
        <v>5</v>
      </c>
      <c r="G22" s="147"/>
      <c r="H22" s="71">
        <f>SUM(H19:H21)</f>
        <v>458662</v>
      </c>
      <c r="I22" s="71">
        <f>SUM(I19:I21)</f>
        <v>348117</v>
      </c>
      <c r="J22" s="76">
        <f>SUM(J19:J21)</f>
        <v>806779</v>
      </c>
      <c r="AA22" s="46" t="s">
        <v>59</v>
      </c>
      <c r="AB22" s="46" t="s">
        <v>75</v>
      </c>
      <c r="AC22" s="46" t="s">
        <v>154</v>
      </c>
      <c r="AD22" s="45">
        <f ca="1" t="shared" si="4"/>
        <v>220429</v>
      </c>
      <c r="AF22" s="54" t="str">
        <f>'水洗化人口等'!B22</f>
        <v>27214</v>
      </c>
      <c r="AG22" s="45">
        <v>22</v>
      </c>
      <c r="AI22" s="87" t="s">
        <v>225</v>
      </c>
      <c r="AJ22" s="45" t="s">
        <v>108</v>
      </c>
    </row>
    <row r="23" spans="3:36" ht="16.5" customHeight="1">
      <c r="C23" s="83" t="s">
        <v>62</v>
      </c>
      <c r="D23" s="53">
        <f>IF(D$14&gt;0,C17/D$14,0)</f>
        <v>0.03554633870244486</v>
      </c>
      <c r="F23" s="52"/>
      <c r="J23" s="77"/>
      <c r="AA23" s="46" t="s">
        <v>61</v>
      </c>
      <c r="AB23" s="46" t="s">
        <v>75</v>
      </c>
      <c r="AC23" s="46" t="s">
        <v>155</v>
      </c>
      <c r="AD23" s="45">
        <f ca="1" t="shared" si="4"/>
        <v>221748</v>
      </c>
      <c r="AF23" s="54" t="str">
        <f>'水洗化人口等'!B23</f>
        <v>27215</v>
      </c>
      <c r="AG23" s="45">
        <v>23</v>
      </c>
      <c r="AI23" s="87" t="s">
        <v>226</v>
      </c>
      <c r="AJ23" s="45" t="s">
        <v>107</v>
      </c>
    </row>
    <row r="24" spans="3:36" ht="16.5" customHeight="1" thickBot="1">
      <c r="C24" s="83" t="s">
        <v>193</v>
      </c>
      <c r="D24" s="53">
        <f>IF(D$9&gt;0,D7/D$9,0)</f>
        <v>0.9927062049763424</v>
      </c>
      <c r="J24" s="78" t="s">
        <v>63</v>
      </c>
      <c r="AA24" s="46" t="s">
        <v>38</v>
      </c>
      <c r="AB24" s="46" t="s">
        <v>75</v>
      </c>
      <c r="AC24" s="46" t="s">
        <v>156</v>
      </c>
      <c r="AD24" s="45">
        <f ca="1" t="shared" si="4"/>
        <v>262457</v>
      </c>
      <c r="AF24" s="54" t="str">
        <f>'水洗化人口等'!B24</f>
        <v>27216</v>
      </c>
      <c r="AG24" s="45">
        <v>24</v>
      </c>
      <c r="AI24" s="87" t="s">
        <v>227</v>
      </c>
      <c r="AJ24" s="45" t="s">
        <v>106</v>
      </c>
    </row>
    <row r="25" spans="3:36" ht="16.5" customHeight="1">
      <c r="C25" s="83" t="s">
        <v>194</v>
      </c>
      <c r="D25" s="53">
        <f>IF(D$9&gt;0,D8/D$9,0)</f>
        <v>0.007293795023657579</v>
      </c>
      <c r="F25" s="158" t="s">
        <v>64</v>
      </c>
      <c r="G25" s="159"/>
      <c r="H25" s="159"/>
      <c r="I25" s="151" t="s">
        <v>65</v>
      </c>
      <c r="J25" s="153" t="s">
        <v>66</v>
      </c>
      <c r="AA25" s="46" t="s">
        <v>40</v>
      </c>
      <c r="AB25" s="46" t="s">
        <v>75</v>
      </c>
      <c r="AC25" s="46" t="s">
        <v>157</v>
      </c>
      <c r="AD25" s="45">
        <f ca="1" t="shared" si="4"/>
        <v>0</v>
      </c>
      <c r="AF25" s="54" t="str">
        <f>'水洗化人口等'!B25</f>
        <v>27217</v>
      </c>
      <c r="AG25" s="45">
        <v>25</v>
      </c>
      <c r="AI25" s="87" t="s">
        <v>228</v>
      </c>
      <c r="AJ25" s="45" t="s">
        <v>105</v>
      </c>
    </row>
    <row r="26" spans="6:36" ht="16.5" customHeight="1">
      <c r="F26" s="160"/>
      <c r="G26" s="161"/>
      <c r="H26" s="161"/>
      <c r="I26" s="152"/>
      <c r="J26" s="154"/>
      <c r="AA26" s="46" t="s">
        <v>42</v>
      </c>
      <c r="AB26" s="46" t="s">
        <v>75</v>
      </c>
      <c r="AC26" s="46" t="s">
        <v>158</v>
      </c>
      <c r="AD26" s="45">
        <f ca="1" t="shared" si="4"/>
        <v>0</v>
      </c>
      <c r="AF26" s="54" t="str">
        <f>'水洗化人口等'!B26</f>
        <v>27218</v>
      </c>
      <c r="AG26" s="45">
        <v>26</v>
      </c>
      <c r="AI26" s="87" t="s">
        <v>229</v>
      </c>
      <c r="AJ26" s="45" t="s">
        <v>104</v>
      </c>
    </row>
    <row r="27" spans="6:36" ht="16.5" customHeight="1">
      <c r="F27" s="143" t="s">
        <v>67</v>
      </c>
      <c r="G27" s="144"/>
      <c r="H27" s="145"/>
      <c r="I27" s="63">
        <f aca="true" t="shared" si="5" ref="I27:I35">AD40</f>
        <v>20204</v>
      </c>
      <c r="J27" s="79">
        <f>AD49</f>
        <v>395</v>
      </c>
      <c r="AA27" s="46" t="s">
        <v>45</v>
      </c>
      <c r="AB27" s="46" t="s">
        <v>75</v>
      </c>
      <c r="AC27" s="46" t="s">
        <v>159</v>
      </c>
      <c r="AD27" s="45">
        <f ca="1" t="shared" si="4"/>
        <v>84281</v>
      </c>
      <c r="AF27" s="54" t="str">
        <f>'水洗化人口等'!B27</f>
        <v>27219</v>
      </c>
      <c r="AG27" s="45">
        <v>27</v>
      </c>
      <c r="AI27" s="87" t="s">
        <v>230</v>
      </c>
      <c r="AJ27" s="45" t="s">
        <v>103</v>
      </c>
    </row>
    <row r="28" spans="6:36" ht="16.5" customHeight="1">
      <c r="F28" s="155" t="s">
        <v>68</v>
      </c>
      <c r="G28" s="156"/>
      <c r="H28" s="157"/>
      <c r="I28" s="63">
        <f t="shared" si="5"/>
        <v>745</v>
      </c>
      <c r="J28" s="79">
        <f>AD50</f>
        <v>305</v>
      </c>
      <c r="AA28" s="46" t="s">
        <v>48</v>
      </c>
      <c r="AB28" s="46" t="s">
        <v>75</v>
      </c>
      <c r="AC28" s="46" t="s">
        <v>160</v>
      </c>
      <c r="AD28" s="45">
        <f ca="1" t="shared" si="4"/>
        <v>0</v>
      </c>
      <c r="AF28" s="54" t="str">
        <f>'水洗化人口等'!B28</f>
        <v>27220</v>
      </c>
      <c r="AG28" s="45">
        <v>28</v>
      </c>
      <c r="AI28" s="87" t="s">
        <v>231</v>
      </c>
      <c r="AJ28" s="45" t="s">
        <v>102</v>
      </c>
    </row>
    <row r="29" spans="6:36" ht="16.5" customHeight="1">
      <c r="F29" s="143" t="s">
        <v>69</v>
      </c>
      <c r="G29" s="144"/>
      <c r="H29" s="145"/>
      <c r="I29" s="63">
        <f t="shared" si="5"/>
        <v>2707</v>
      </c>
      <c r="J29" s="79">
        <f>AD51</f>
        <v>49</v>
      </c>
      <c r="AA29" s="46" t="s">
        <v>49</v>
      </c>
      <c r="AB29" s="46" t="s">
        <v>75</v>
      </c>
      <c r="AC29" s="46" t="s">
        <v>161</v>
      </c>
      <c r="AD29" s="45">
        <f ca="1" t="shared" si="4"/>
        <v>56</v>
      </c>
      <c r="AF29" s="54" t="str">
        <f>'水洗化人口等'!B29</f>
        <v>27221</v>
      </c>
      <c r="AG29" s="45">
        <v>29</v>
      </c>
      <c r="AI29" s="87" t="s">
        <v>232</v>
      </c>
      <c r="AJ29" s="45" t="s">
        <v>101</v>
      </c>
    </row>
    <row r="30" spans="6:36" ht="16.5" customHeight="1">
      <c r="F30" s="143" t="s">
        <v>23</v>
      </c>
      <c r="G30" s="144"/>
      <c r="H30" s="145"/>
      <c r="I30" s="63">
        <f t="shared" si="5"/>
        <v>5920</v>
      </c>
      <c r="J30" s="79">
        <f>AD52</f>
        <v>0</v>
      </c>
      <c r="AA30" s="46" t="s">
        <v>51</v>
      </c>
      <c r="AB30" s="46" t="s">
        <v>75</v>
      </c>
      <c r="AC30" s="46" t="s">
        <v>162</v>
      </c>
      <c r="AD30" s="45">
        <f ca="1" t="shared" si="4"/>
        <v>0</v>
      </c>
      <c r="AF30" s="54" t="str">
        <f>'水洗化人口等'!B30</f>
        <v>27222</v>
      </c>
      <c r="AG30" s="45">
        <v>30</v>
      </c>
      <c r="AI30" s="87" t="s">
        <v>233</v>
      </c>
      <c r="AJ30" s="45" t="s">
        <v>100</v>
      </c>
    </row>
    <row r="31" spans="6:36" ht="16.5" customHeight="1">
      <c r="F31" s="143" t="s">
        <v>24</v>
      </c>
      <c r="G31" s="144"/>
      <c r="H31" s="145"/>
      <c r="I31" s="63">
        <f t="shared" si="5"/>
        <v>0</v>
      </c>
      <c r="J31" s="79">
        <f>AD53</f>
        <v>0</v>
      </c>
      <c r="AA31" s="46" t="s">
        <v>57</v>
      </c>
      <c r="AB31" s="46" t="s">
        <v>75</v>
      </c>
      <c r="AC31" s="46" t="s">
        <v>163</v>
      </c>
      <c r="AD31" s="45">
        <f ca="1" t="shared" si="4"/>
        <v>396</v>
      </c>
      <c r="AF31" s="54" t="str">
        <f>'水洗化人口等'!B31</f>
        <v>27223</v>
      </c>
      <c r="AG31" s="45">
        <v>31</v>
      </c>
      <c r="AI31" s="87" t="s">
        <v>234</v>
      </c>
      <c r="AJ31" s="45" t="s">
        <v>99</v>
      </c>
    </row>
    <row r="32" spans="6:36" ht="16.5" customHeight="1">
      <c r="F32" s="143" t="s">
        <v>70</v>
      </c>
      <c r="G32" s="144"/>
      <c r="H32" s="145"/>
      <c r="I32" s="63">
        <f t="shared" si="5"/>
        <v>13717</v>
      </c>
      <c r="J32" s="68" t="s">
        <v>136</v>
      </c>
      <c r="AA32" s="46" t="s">
        <v>59</v>
      </c>
      <c r="AB32" s="46" t="s">
        <v>75</v>
      </c>
      <c r="AC32" s="46" t="s">
        <v>164</v>
      </c>
      <c r="AD32" s="45">
        <f ca="1" t="shared" si="4"/>
        <v>153</v>
      </c>
      <c r="AF32" s="54" t="str">
        <f>'水洗化人口等'!B32</f>
        <v>27224</v>
      </c>
      <c r="AG32" s="45">
        <v>32</v>
      </c>
      <c r="AI32" s="87" t="s">
        <v>235</v>
      </c>
      <c r="AJ32" s="45" t="s">
        <v>98</v>
      </c>
    </row>
    <row r="33" spans="6:36" ht="16.5" customHeight="1">
      <c r="F33" s="143" t="s">
        <v>71</v>
      </c>
      <c r="G33" s="144"/>
      <c r="H33" s="145"/>
      <c r="I33" s="63">
        <f t="shared" si="5"/>
        <v>347</v>
      </c>
      <c r="J33" s="68" t="s">
        <v>138</v>
      </c>
      <c r="AA33" s="46" t="s">
        <v>61</v>
      </c>
      <c r="AB33" s="46" t="s">
        <v>75</v>
      </c>
      <c r="AC33" s="46" t="s">
        <v>165</v>
      </c>
      <c r="AD33" s="45">
        <f ca="1" t="shared" si="4"/>
        <v>347568</v>
      </c>
      <c r="AF33" s="54" t="str">
        <f>'水洗化人口等'!B33</f>
        <v>27225</v>
      </c>
      <c r="AG33" s="45">
        <v>33</v>
      </c>
      <c r="AI33" s="87" t="s">
        <v>236</v>
      </c>
      <c r="AJ33" s="45" t="s">
        <v>97</v>
      </c>
    </row>
    <row r="34" spans="6:36" ht="16.5" customHeight="1">
      <c r="F34" s="143" t="s">
        <v>72</v>
      </c>
      <c r="G34" s="144"/>
      <c r="H34" s="145"/>
      <c r="I34" s="63">
        <f t="shared" si="5"/>
        <v>0</v>
      </c>
      <c r="J34" s="68" t="s">
        <v>166</v>
      </c>
      <c r="AA34" s="46" t="s">
        <v>38</v>
      </c>
      <c r="AB34" s="46" t="s">
        <v>75</v>
      </c>
      <c r="AC34" s="46" t="s">
        <v>167</v>
      </c>
      <c r="AD34" s="46">
        <f ca="1" t="shared" si="4"/>
        <v>25256</v>
      </c>
      <c r="AF34" s="54" t="str">
        <f>'水洗化人口等'!B34</f>
        <v>27226</v>
      </c>
      <c r="AG34" s="45">
        <v>34</v>
      </c>
      <c r="AI34" s="87" t="s">
        <v>237</v>
      </c>
      <c r="AJ34" s="45" t="s">
        <v>96</v>
      </c>
    </row>
    <row r="35" spans="6:36" ht="16.5" customHeight="1">
      <c r="F35" s="143" t="s">
        <v>73</v>
      </c>
      <c r="G35" s="144"/>
      <c r="H35" s="145"/>
      <c r="I35" s="63">
        <f t="shared" si="5"/>
        <v>1865</v>
      </c>
      <c r="J35" s="68" t="s">
        <v>140</v>
      </c>
      <c r="AA35" s="46" t="s">
        <v>40</v>
      </c>
      <c r="AB35" s="46" t="s">
        <v>75</v>
      </c>
      <c r="AC35" s="46" t="s">
        <v>168</v>
      </c>
      <c r="AD35" s="46">
        <f ca="1" t="shared" si="4"/>
        <v>0</v>
      </c>
      <c r="AF35" s="54" t="str">
        <f>'水洗化人口等'!B35</f>
        <v>27227</v>
      </c>
      <c r="AG35" s="45">
        <v>35</v>
      </c>
      <c r="AI35" s="87" t="s">
        <v>238</v>
      </c>
      <c r="AJ35" s="45" t="s">
        <v>95</v>
      </c>
    </row>
    <row r="36" spans="6:36" ht="16.5" customHeight="1" thickBot="1">
      <c r="F36" s="148" t="s">
        <v>17</v>
      </c>
      <c r="G36" s="149"/>
      <c r="H36" s="150"/>
      <c r="I36" s="80">
        <f>SUM(I27:I35)</f>
        <v>45505</v>
      </c>
      <c r="J36" s="81">
        <f>SUM(J27:J31)</f>
        <v>749</v>
      </c>
      <c r="AA36" s="46" t="s">
        <v>42</v>
      </c>
      <c r="AB36" s="46" t="s">
        <v>75</v>
      </c>
      <c r="AC36" s="46" t="s">
        <v>169</v>
      </c>
      <c r="AD36" s="46">
        <f ca="1" t="shared" si="4"/>
        <v>0</v>
      </c>
      <c r="AF36" s="54" t="str">
        <f>'水洗化人口等'!B36</f>
        <v>27228</v>
      </c>
      <c r="AG36" s="45">
        <v>36</v>
      </c>
      <c r="AI36" s="87" t="s">
        <v>239</v>
      </c>
      <c r="AJ36" s="45" t="s">
        <v>94</v>
      </c>
    </row>
    <row r="37" spans="27:36" ht="13.5">
      <c r="AA37" s="46" t="s">
        <v>38</v>
      </c>
      <c r="AB37" s="46" t="s">
        <v>75</v>
      </c>
      <c r="AC37" s="46" t="s">
        <v>170</v>
      </c>
      <c r="AD37" s="46">
        <f ca="1" t="shared" si="4"/>
        <v>724</v>
      </c>
      <c r="AF37" s="54" t="str">
        <f>'水洗化人口等'!B37</f>
        <v>27229</v>
      </c>
      <c r="AG37" s="45">
        <v>37</v>
      </c>
      <c r="AI37" s="87" t="s">
        <v>240</v>
      </c>
      <c r="AJ37" s="45" t="s">
        <v>93</v>
      </c>
    </row>
    <row r="38" spans="27:36" ht="13.5">
      <c r="AA38" s="46" t="s">
        <v>40</v>
      </c>
      <c r="AB38" s="46" t="s">
        <v>75</v>
      </c>
      <c r="AC38" s="46" t="s">
        <v>171</v>
      </c>
      <c r="AD38" s="46">
        <f ca="1" t="shared" si="4"/>
        <v>0</v>
      </c>
      <c r="AF38" s="54" t="str">
        <f>'水洗化人口等'!B38</f>
        <v>27230</v>
      </c>
      <c r="AG38" s="45">
        <v>38</v>
      </c>
      <c r="AI38" s="87" t="s">
        <v>241</v>
      </c>
      <c r="AJ38" s="45" t="s">
        <v>92</v>
      </c>
    </row>
    <row r="39" spans="27:36" ht="13.5">
      <c r="AA39" s="46" t="s">
        <v>42</v>
      </c>
      <c r="AB39" s="46" t="s">
        <v>75</v>
      </c>
      <c r="AC39" s="46" t="s">
        <v>172</v>
      </c>
      <c r="AD39" s="46">
        <f ca="1" t="shared" si="4"/>
        <v>0</v>
      </c>
      <c r="AF39" s="54" t="str">
        <f>'水洗化人口等'!B39</f>
        <v>27231</v>
      </c>
      <c r="AG39" s="45">
        <v>39</v>
      </c>
      <c r="AI39" s="87" t="s">
        <v>242</v>
      </c>
      <c r="AJ39" s="45" t="s">
        <v>91</v>
      </c>
    </row>
    <row r="40" spans="27:36" ht="13.5">
      <c r="AA40" s="46" t="s">
        <v>67</v>
      </c>
      <c r="AB40" s="46" t="s">
        <v>75</v>
      </c>
      <c r="AC40" s="46" t="s">
        <v>173</v>
      </c>
      <c r="AD40" s="46">
        <f ca="1" t="shared" si="4"/>
        <v>20204</v>
      </c>
      <c r="AF40" s="54" t="str">
        <f>'水洗化人口等'!B40</f>
        <v>27232</v>
      </c>
      <c r="AG40" s="45">
        <v>40</v>
      </c>
      <c r="AI40" s="87" t="s">
        <v>243</v>
      </c>
      <c r="AJ40" s="45" t="s">
        <v>90</v>
      </c>
    </row>
    <row r="41" spans="27:36" ht="13.5">
      <c r="AA41" s="46" t="s">
        <v>68</v>
      </c>
      <c r="AB41" s="46" t="s">
        <v>75</v>
      </c>
      <c r="AC41" s="46" t="s">
        <v>174</v>
      </c>
      <c r="AD41" s="46">
        <f ca="1" t="shared" si="4"/>
        <v>745</v>
      </c>
      <c r="AF41" s="54" t="str">
        <f>'水洗化人口等'!B41</f>
        <v>27301</v>
      </c>
      <c r="AG41" s="45">
        <v>41</v>
      </c>
      <c r="AI41" s="87" t="s">
        <v>244</v>
      </c>
      <c r="AJ41" s="45" t="s">
        <v>89</v>
      </c>
    </row>
    <row r="42" spans="27:36" ht="13.5">
      <c r="AA42" s="46" t="s">
        <v>69</v>
      </c>
      <c r="AB42" s="46" t="s">
        <v>75</v>
      </c>
      <c r="AC42" s="46" t="s">
        <v>175</v>
      </c>
      <c r="AD42" s="46">
        <f ca="1" t="shared" si="4"/>
        <v>2707</v>
      </c>
      <c r="AF42" s="54" t="str">
        <f>'水洗化人口等'!B42</f>
        <v>27321</v>
      </c>
      <c r="AG42" s="45">
        <v>42</v>
      </c>
      <c r="AI42" s="87" t="s">
        <v>245</v>
      </c>
      <c r="AJ42" s="45" t="s">
        <v>88</v>
      </c>
    </row>
    <row r="43" spans="27:36" ht="13.5">
      <c r="AA43" s="46" t="s">
        <v>23</v>
      </c>
      <c r="AB43" s="46" t="s">
        <v>75</v>
      </c>
      <c r="AC43" s="46" t="s">
        <v>176</v>
      </c>
      <c r="AD43" s="46">
        <f ca="1" t="shared" si="4"/>
        <v>5920</v>
      </c>
      <c r="AF43" s="54" t="str">
        <f>'水洗化人口等'!B43</f>
        <v>27322</v>
      </c>
      <c r="AG43" s="45">
        <v>43</v>
      </c>
      <c r="AI43" s="87" t="s">
        <v>246</v>
      </c>
      <c r="AJ43" s="45" t="s">
        <v>87</v>
      </c>
    </row>
    <row r="44" spans="27:36" ht="13.5">
      <c r="AA44" s="46" t="s">
        <v>24</v>
      </c>
      <c r="AB44" s="46" t="s">
        <v>75</v>
      </c>
      <c r="AC44" s="46" t="s">
        <v>177</v>
      </c>
      <c r="AD44" s="46">
        <f ca="1" t="shared" si="4"/>
        <v>0</v>
      </c>
      <c r="AF44" s="54" t="str">
        <f>'水洗化人口等'!B44</f>
        <v>27341</v>
      </c>
      <c r="AG44" s="45">
        <v>44</v>
      </c>
      <c r="AI44" s="87" t="s">
        <v>247</v>
      </c>
      <c r="AJ44" s="45" t="s">
        <v>86</v>
      </c>
    </row>
    <row r="45" spans="27:36" ht="13.5">
      <c r="AA45" s="46" t="s">
        <v>70</v>
      </c>
      <c r="AB45" s="46" t="s">
        <v>75</v>
      </c>
      <c r="AC45" s="46" t="s">
        <v>179</v>
      </c>
      <c r="AD45" s="46">
        <f ca="1" t="shared" si="4"/>
        <v>13717</v>
      </c>
      <c r="AF45" s="54" t="str">
        <f>'水洗化人口等'!B45</f>
        <v>27361</v>
      </c>
      <c r="AG45" s="45">
        <v>45</v>
      </c>
      <c r="AI45" s="87" t="s">
        <v>248</v>
      </c>
      <c r="AJ45" s="45" t="s">
        <v>85</v>
      </c>
    </row>
    <row r="46" spans="27:36" ht="13.5">
      <c r="AA46" s="46" t="s">
        <v>71</v>
      </c>
      <c r="AB46" s="46" t="s">
        <v>75</v>
      </c>
      <c r="AC46" s="46" t="s">
        <v>180</v>
      </c>
      <c r="AD46" s="46">
        <f ca="1" t="shared" si="4"/>
        <v>347</v>
      </c>
      <c r="AF46" s="54" t="str">
        <f>'水洗化人口等'!B46</f>
        <v>27362</v>
      </c>
      <c r="AG46" s="45">
        <v>46</v>
      </c>
      <c r="AI46" s="87" t="s">
        <v>249</v>
      </c>
      <c r="AJ46" s="45" t="s">
        <v>84</v>
      </c>
    </row>
    <row r="47" spans="27:36" ht="13.5">
      <c r="AA47" s="46" t="s">
        <v>72</v>
      </c>
      <c r="AB47" s="46" t="s">
        <v>75</v>
      </c>
      <c r="AC47" s="46" t="s">
        <v>181</v>
      </c>
      <c r="AD47" s="46">
        <f ca="1" t="shared" si="4"/>
        <v>0</v>
      </c>
      <c r="AF47" s="54" t="str">
        <f>'水洗化人口等'!B47</f>
        <v>27366</v>
      </c>
      <c r="AG47" s="45">
        <v>47</v>
      </c>
      <c r="AI47" s="87" t="s">
        <v>250</v>
      </c>
      <c r="AJ47" s="45" t="s">
        <v>83</v>
      </c>
    </row>
    <row r="48" spans="27:36" ht="13.5">
      <c r="AA48" s="46" t="s">
        <v>73</v>
      </c>
      <c r="AB48" s="46" t="s">
        <v>75</v>
      </c>
      <c r="AC48" s="46" t="s">
        <v>182</v>
      </c>
      <c r="AD48" s="46">
        <f ca="1" t="shared" si="4"/>
        <v>1865</v>
      </c>
      <c r="AF48" s="54" t="str">
        <f>'水洗化人口等'!B48</f>
        <v>27381</v>
      </c>
      <c r="AG48" s="45">
        <v>48</v>
      </c>
      <c r="AI48" s="87" t="s">
        <v>251</v>
      </c>
      <c r="AJ48" s="45" t="s">
        <v>82</v>
      </c>
    </row>
    <row r="49" spans="27:36" ht="13.5">
      <c r="AA49" s="46" t="s">
        <v>67</v>
      </c>
      <c r="AB49" s="46" t="s">
        <v>75</v>
      </c>
      <c r="AC49" s="46" t="s">
        <v>183</v>
      </c>
      <c r="AD49" s="46">
        <f ca="1" t="shared" si="4"/>
        <v>395</v>
      </c>
      <c r="AF49" s="54" t="str">
        <f>'水洗化人口等'!B49</f>
        <v>27382</v>
      </c>
      <c r="AG49" s="45">
        <v>49</v>
      </c>
      <c r="AI49" s="87" t="s">
        <v>252</v>
      </c>
      <c r="AJ49" s="45" t="s">
        <v>81</v>
      </c>
    </row>
    <row r="50" spans="27:36" ht="13.5">
      <c r="AA50" s="46" t="s">
        <v>68</v>
      </c>
      <c r="AB50" s="46" t="s">
        <v>75</v>
      </c>
      <c r="AC50" s="46" t="s">
        <v>184</v>
      </c>
      <c r="AD50" s="46">
        <f ca="1" t="shared" si="4"/>
        <v>305</v>
      </c>
      <c r="AF50" s="54" t="str">
        <f>'水洗化人口等'!B50</f>
        <v>27383</v>
      </c>
      <c r="AG50" s="45">
        <v>50</v>
      </c>
      <c r="AI50" s="87" t="s">
        <v>253</v>
      </c>
      <c r="AJ50" s="45" t="s">
        <v>80</v>
      </c>
    </row>
    <row r="51" spans="27:36" ht="13.5">
      <c r="AA51" s="46" t="s">
        <v>69</v>
      </c>
      <c r="AB51" s="46" t="s">
        <v>75</v>
      </c>
      <c r="AC51" s="46" t="s">
        <v>185</v>
      </c>
      <c r="AD51" s="46">
        <f ca="1" t="shared" si="4"/>
        <v>49</v>
      </c>
      <c r="AF51" s="54" t="e">
        <f>水洗化人口等!#REF!</f>
        <v>#REF!</v>
      </c>
      <c r="AG51" s="45">
        <v>51</v>
      </c>
      <c r="AI51" s="87" t="s">
        <v>254</v>
      </c>
      <c r="AJ51" s="45" t="s">
        <v>79</v>
      </c>
    </row>
    <row r="52" spans="27:36" ht="13.5">
      <c r="AA52" s="46" t="s">
        <v>23</v>
      </c>
      <c r="AB52" s="46" t="s">
        <v>75</v>
      </c>
      <c r="AC52" s="46" t="s">
        <v>186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255</v>
      </c>
      <c r="AJ52" s="45" t="s">
        <v>78</v>
      </c>
    </row>
    <row r="53" spans="27:33" ht="13.5">
      <c r="AA53" s="46" t="s">
        <v>24</v>
      </c>
      <c r="AB53" s="46" t="s">
        <v>75</v>
      </c>
      <c r="AC53" s="46" t="s">
        <v>187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