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<sst xmlns="http://schemas.openxmlformats.org/spreadsheetml/2006/main" count="748" uniqueCount="337">
  <si>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</si>
  <si>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</si>
  <si>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</si>
  <si>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</si>
  <si>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</si>
  <si>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</si>
  <si>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</si>
  <si>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</si>
  <si>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</si>
  <si>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</si>
  <si>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</si>
  <si>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</si>
  <si>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</si>
  <si>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</si>
  <si>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</si>
  <si>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</si>
  <si>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</si>
  <si>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</si>
  <si>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</si>
  <si>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</si>
  <si>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</si>
  <si>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</si>
  <si>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</si>
  <si>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</si>
  <si>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</si>
  <si>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</si>
  <si>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</si>
  <si>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</si>
  <si>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</si>
  <si>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</si>
  <si>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</si>
  <si>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</si>
  <si>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</si>
  <si>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</si>
  <si>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</si>
  <si>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</si>
  <si>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</si>
  <si>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</si>
  <si>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</si>
  <si>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</si>
  <si>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</si>
  <si>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</si>
  <si>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</si>
  <si>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</si>
  <si>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</si>
  <si>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</si>
  <si>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</si>
  <si>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</si>
  <si>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</si>
  <si>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</si>
  <si>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</si>
  <si>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</si>
  <si>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</si>
  <si>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</si>
  <si>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</si>
  <si>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</si>
  <si>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</si>
  <si>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</si>
  <si>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</si>
  <si>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</si>
  <si>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</si>
  <si>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</si>
  <si>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</si>
  <si>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</si>
  <si>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</si>
  <si>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</si>
  <si>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</si>
  <si>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</si>
  <si>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</si>
  <si>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</si>
  <si>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</si>
  <si>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</si>
  <si>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</si>
  <si>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</si>
  <si>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</si>
  <si>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</si>
  <si>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</si>
  <si>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</si>
  <si>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</si>
  <si>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</si>
  <si>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</si>
  <si>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</si>
  <si>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</si>
  <si>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</si>
  <si>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</si>
  <si>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</si>
  <si>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</si>
  <si>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</si>
  <si>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</si>
  <si>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</si>
  <si>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</si>
  <si>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</si>
  <si>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</si>
  <si>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</si>
  <si>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</si>
  <si>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</si>
  <si>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</si>
  <si>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</si>
  <si>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</si>
  <si>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</si>
  <si>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</si>
  <si>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</si>
  <si>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</si>
  <si>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</si>
  <si>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</si>
  <si>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</si>
  <si>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</si>
  <si>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</si>
  <si>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</si>
  <si>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</si>
  <si>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</si>
  <si>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</si>
  <si>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</si>
  <si>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</si>
  <si>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</si>
  <si>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</si>
  <si>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</si>
  <si>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</si>
  <si>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</si>
  <si>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</si>
  <si>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</si>
  <si>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</si>
  <si>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</si>
  <si>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</si>
  <si>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</si>
  <si>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</si>
  <si>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</si>
  <si>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</si>
  <si>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</si>
  <si>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</si>
  <si>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</si>
  <si>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</si>
  <si>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</si>
  <si>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</si>
  <si>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</si>
  <si>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</si>
  <si>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</si>
  <si>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</si>
  <si>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</si>
  <si>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</si>
  <si>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</si>
  <si>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</si>
  <si>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</si>
  <si>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</si>
  <si>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</si>
  <si>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</si>
  <si>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</si>
  <si>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</si>
  <si>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</si>
  <si>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</si>
  <si>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</si>
  <si>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</si>
  <si>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</si>
  <si>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</si>
  <si>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</si>
  <si>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</si>
  <si>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</si>
  <si>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</si>
  <si>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</si>
  <si>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</si>
  <si>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</si>
  <si>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</si>
  <si>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</si>
  <si>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</si>
  <si>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</si>
  <si>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</si>
  <si>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</si>
  <si>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</si>
  <si>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</si>
  <si>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</si>
  <si>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</si>
  <si>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</si>
  <si>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</si>
  <si>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</si>
  <si>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</si>
  <si>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</si>
  <si>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</si>
  <si>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</si>
  <si>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</si>
  <si>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</si>
  <si>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</si>
  <si>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</si>
  <si>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</si>
  <si>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</si>
  <si>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</si>
  <si>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</si>
  <si>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</si>
  <si>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</si>
  <si>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</si>
  <si>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</si>
  <si>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</si>
  <si>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</si>
  <si>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</si>
  <si>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</si>
  <si>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</si>
  <si>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</si>
  <si>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</si>
  <si>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</si>
  <si>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</si>
  <si>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</si>
  <si>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</si>
  <si>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</si>
  <si>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</si>
  <si>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</si>
  <si>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</si>
  <si>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</si>
  <si>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</si>
  <si>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</si>
  <si>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</si>
  <si>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</si>
  <si>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</si>
  <si>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</si>
  <si>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</si>
  <si>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</si>
  <si>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</si>
  <si>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</si>
  <si>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</si>
  <si>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</si>
  <si>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</si>
  <si>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</si>
  <si>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</si>
  <si>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</si>
  <si>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</si>
  <si>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</si>
  <si>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</si>
  <si>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</si>
  <si>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</si>
  <si>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</si>
  <si>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</si>
  <si>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</si>
  <si>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</si>
  <si>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</si>
  <si>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</si>
  <si>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</si>
  <si>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</si>
  <si>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</si>
  <si>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</si>
  <si>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</si>
  <si>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</si>
  <si>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</si>
  <si>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</si>
  <si>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</si>
  <si>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</si>
  <si>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</si>
  <si>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</si>
  <si>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</si>
  <si>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</si>
  <si>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</si>
  <si>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</si>
  <si>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</si>
  <si>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</si>
  <si>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</si>
  <si>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</si>
  <si>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</si>
  <si>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</si>
  <si>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</si>
  <si>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</si>
  <si>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</si>
  <si>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</si>
  <si>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</si>
  <si>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</si>
  <si>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</si>
  <si>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</si>
  <si>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</si>
  <si>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</si>
  <si>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</si>
  <si>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</si>
  <si>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</si>
  <si>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</si>
  <si>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</si>
  <si>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二宮町</t>
  </si>
  <si>
    <t>14000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</si>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</sst>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1" t="s">
        <v>0</v>
      </c>
      <c r="B2" s="113" t="s">
        <v>195</v>
      </c>
      <c r="C2" s="115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7" t="s">
        <v>2</v>
      </c>
      <c r="T2" s="107"/>
      <c r="U2" s="107"/>
      <c r="V2" s="108"/>
      <c r="W2" s="123" t="s">
        <v>3</v>
      </c>
      <c r="X2" s="107"/>
      <c r="Y2" s="107"/>
      <c r="Z2" s="108"/>
    </row>
    <row r="3" spans="1:26" s="8" customFormat="1" ht="18.75" customHeight="1">
      <c r="A3" s="112"/>
      <c r="B3" s="114"/>
      <c r="C3" s="116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9"/>
      <c r="T3" s="110"/>
      <c r="U3" s="110"/>
      <c r="V3" s="118"/>
      <c r="W3" s="109"/>
      <c r="X3" s="110"/>
      <c r="Y3" s="110"/>
      <c r="Z3" s="118"/>
    </row>
    <row r="4" spans="1:26" s="8" customFormat="1" ht="26.25" customHeight="1">
      <c r="A4" s="112"/>
      <c r="B4" s="114"/>
      <c r="C4" s="116"/>
      <c r="D4" s="9"/>
      <c r="E4" s="12" t="s">
        <v>5</v>
      </c>
      <c r="F4" s="119" t="s">
        <v>198</v>
      </c>
      <c r="G4" s="119" t="s">
        <v>199</v>
      </c>
      <c r="H4" s="119" t="s">
        <v>200</v>
      </c>
      <c r="I4" s="12" t="s">
        <v>5</v>
      </c>
      <c r="J4" s="119" t="s">
        <v>201</v>
      </c>
      <c r="K4" s="119" t="s">
        <v>202</v>
      </c>
      <c r="L4" s="119" t="s">
        <v>203</v>
      </c>
      <c r="M4" s="119" t="s">
        <v>204</v>
      </c>
      <c r="N4" s="119" t="s">
        <v>205</v>
      </c>
      <c r="O4" s="124" t="s">
        <v>206</v>
      </c>
      <c r="P4" s="13"/>
      <c r="Q4" s="119" t="s">
        <v>207</v>
      </c>
      <c r="R4" s="41"/>
      <c r="S4" s="119" t="s">
        <v>6</v>
      </c>
      <c r="T4" s="119" t="s">
        <v>7</v>
      </c>
      <c r="U4" s="121" t="s">
        <v>8</v>
      </c>
      <c r="V4" s="121" t="s">
        <v>9</v>
      </c>
      <c r="W4" s="119" t="s">
        <v>6</v>
      </c>
      <c r="X4" s="119" t="s">
        <v>7</v>
      </c>
      <c r="Y4" s="121" t="s">
        <v>8</v>
      </c>
      <c r="Z4" s="121" t="s">
        <v>9</v>
      </c>
    </row>
    <row r="5" spans="1:26" s="8" customFormat="1" ht="23.25" customHeight="1">
      <c r="A5" s="112"/>
      <c r="B5" s="114"/>
      <c r="C5" s="116"/>
      <c r="D5" s="9"/>
      <c r="E5" s="12"/>
      <c r="F5" s="120"/>
      <c r="G5" s="120"/>
      <c r="H5" s="120"/>
      <c r="I5" s="12"/>
      <c r="J5" s="120"/>
      <c r="K5" s="120"/>
      <c r="L5" s="120"/>
      <c r="M5" s="120"/>
      <c r="N5" s="120"/>
      <c r="O5" s="120"/>
      <c r="P5" s="14" t="s">
        <v>10</v>
      </c>
      <c r="Q5" s="120"/>
      <c r="R5" s="42"/>
      <c r="S5" s="120"/>
      <c r="T5" s="120"/>
      <c r="U5" s="122"/>
      <c r="V5" s="122"/>
      <c r="W5" s="120"/>
      <c r="X5" s="120"/>
      <c r="Y5" s="122"/>
      <c r="Z5" s="122"/>
    </row>
    <row r="6" spans="1:26" s="8" customFormat="1" ht="18" customHeight="1">
      <c r="A6" s="112"/>
      <c r="B6" s="114"/>
      <c r="C6" s="116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8" s="92" customFormat="1" ht="11.25">
      <c r="A7" s="174" t="s">
        <v>111</v>
      </c>
      <c r="B7" s="175" t="s">
        <v>271</v>
      </c>
      <c r="C7" s="174" t="s">
        <v>268</v>
      </c>
      <c r="D7" s="99">
        <f>SUM(D8:D300)</f>
        <v>8855723</v>
      </c>
      <c r="E7" s="99">
        <f>SUM(E8:E300)</f>
        <v>77584</v>
      </c>
      <c r="F7" s="96">
        <f>IF(D7&gt;0,E7/D7*100,0)</f>
        <v>0.8760888297883752</v>
      </c>
      <c r="G7" s="99">
        <f>SUM(G8:G300)</f>
        <v>77381</v>
      </c>
      <c r="H7" s="99">
        <f>SUM(H8:H300)</f>
        <v>203</v>
      </c>
      <c r="I7" s="99">
        <f>SUM(I8:I300)</f>
        <v>8778338</v>
      </c>
      <c r="J7" s="96">
        <f>IF($D7&gt;0,I7/$D7*100,0)</f>
        <v>99.12615830463531</v>
      </c>
      <c r="K7" s="99">
        <f>SUM(K8:K300)</f>
        <v>8190925</v>
      </c>
      <c r="L7" s="96">
        <f>IF($D7&gt;0,K7/$D7*100,0)</f>
        <v>92.49301271053758</v>
      </c>
      <c r="M7" s="99">
        <f>SUM(M8:M300)</f>
        <v>0</v>
      </c>
      <c r="N7" s="96">
        <f>IF($D7&gt;0,M7/$D7*100,0)</f>
        <v>0</v>
      </c>
      <c r="O7" s="99">
        <f>SUM(O8:O300)</f>
        <v>587214</v>
      </c>
      <c r="P7" s="99">
        <f>SUM(P8:P300)</f>
        <v>125142</v>
      </c>
      <c r="Q7" s="96">
        <f>IF($D7&gt;0,O7/$D7*100,0)</f>
        <v>6.630898459674044</v>
      </c>
      <c r="R7" s="99">
        <f>SUM(R8:R300)</f>
        <v>178872</v>
      </c>
      <c r="S7" s="176">
        <f>COUNTIF(S8:S300,"○")</f>
        <v>5</v>
      </c>
      <c r="T7" s="176">
        <f>COUNTIF(T8:T300,"○")</f>
        <v>27</v>
      </c>
      <c r="U7" s="176">
        <f>COUNTIF(U8:U300,"○")</f>
        <v>1</v>
      </c>
      <c r="V7" s="176">
        <f>COUNTIF(V8:V300,"○")</f>
        <v>0</v>
      </c>
      <c r="W7" s="176">
        <f>COUNTIF(W8:W300,"○")</f>
        <v>12</v>
      </c>
      <c r="X7" s="176">
        <f>COUNTIF(X8:X300,"○")</f>
        <v>1</v>
      </c>
      <c r="Y7" s="176">
        <f>COUNTIF(Y8:Y300,"○")</f>
        <v>1</v>
      </c>
      <c r="Z7" s="176">
        <f>COUNTIF(Z8:Z300,"○")</f>
        <v>19</v>
      </c>
      <c r="AB7" s="106"/>
    </row>
    <row r="8" spans="1:28" s="92" customFormat="1" ht="11.25">
      <c r="A8" s="94" t="s">
        <v>111</v>
      </c>
      <c r="B8" s="95" t="s">
        <v>272</v>
      </c>
      <c r="C8" s="94" t="s">
        <v>273</v>
      </c>
      <c r="D8" s="93">
        <v>3649028</v>
      </c>
      <c r="E8" s="93">
        <v>8844</v>
      </c>
      <c r="F8" s="97">
        <f aca="true" t="shared" si="0" ref="F7:F40">IF(D8&gt;0,E8/D8*100,0)</f>
        <v>0.24236591223745063</v>
      </c>
      <c r="G8" s="93">
        <v>8844</v>
      </c>
      <c r="H8" s="93">
        <v>0</v>
      </c>
      <c r="I8" s="93">
        <v>3640184</v>
      </c>
      <c r="J8" s="97">
        <f aca="true" t="shared" si="1" ref="J7:J40">IF($D8&gt;0,I8/$D8*100,0)</f>
        <v>99.75763408776255</v>
      </c>
      <c r="K8" s="93">
        <v>3618213</v>
      </c>
      <c r="L8" s="97">
        <f aca="true" t="shared" si="2" ref="L7:L40">IF($D8&gt;0,K8/$D8*100,0)</f>
        <v>99.15552854075112</v>
      </c>
      <c r="M8" s="93">
        <v>0</v>
      </c>
      <c r="N8" s="97">
        <f aca="true" t="shared" si="3" ref="N7:N40">IF($D8&gt;0,M8/$D8*100,0)</f>
        <v>0</v>
      </c>
      <c r="O8" s="93">
        <v>21971</v>
      </c>
      <c r="P8" s="93">
        <v>3187</v>
      </c>
      <c r="Q8" s="97">
        <f aca="true" t="shared" si="4" ref="Q7:Q40">IF($D8&gt;0,O8/$D8*100,0)</f>
        <v>0.6021055470114233</v>
      </c>
      <c r="R8" s="93">
        <v>73919</v>
      </c>
      <c r="S8" s="94" t="s">
        <v>269</v>
      </c>
      <c r="T8" s="94"/>
      <c r="U8" s="94"/>
      <c r="V8" s="94"/>
      <c r="W8" s="94"/>
      <c r="X8" s="94"/>
      <c r="Y8" s="94"/>
      <c r="Z8" s="94" t="s">
        <v>269</v>
      </c>
      <c r="AB8" s="106"/>
    </row>
    <row r="9" spans="1:28" s="92" customFormat="1" ht="11.25">
      <c r="A9" s="94" t="s">
        <v>111</v>
      </c>
      <c r="B9" s="95" t="s">
        <v>274</v>
      </c>
      <c r="C9" s="94" t="s">
        <v>275</v>
      </c>
      <c r="D9" s="93">
        <v>1339164</v>
      </c>
      <c r="E9" s="93">
        <v>13233</v>
      </c>
      <c r="F9" s="97">
        <f t="shared" si="0"/>
        <v>0.9881538034176546</v>
      </c>
      <c r="G9" s="93">
        <v>13233</v>
      </c>
      <c r="H9" s="93">
        <v>0</v>
      </c>
      <c r="I9" s="93">
        <v>1325931</v>
      </c>
      <c r="J9" s="97">
        <f t="shared" si="1"/>
        <v>99.01184619658234</v>
      </c>
      <c r="K9" s="93">
        <v>1314675</v>
      </c>
      <c r="L9" s="97">
        <f t="shared" si="2"/>
        <v>98.17132180972607</v>
      </c>
      <c r="M9" s="93">
        <v>0</v>
      </c>
      <c r="N9" s="97">
        <f t="shared" si="3"/>
        <v>0</v>
      </c>
      <c r="O9" s="93">
        <v>11256</v>
      </c>
      <c r="P9" s="93">
        <v>3543</v>
      </c>
      <c r="Q9" s="97">
        <f t="shared" si="4"/>
        <v>0.8405243868562775</v>
      </c>
      <c r="R9" s="93">
        <v>30279</v>
      </c>
      <c r="S9" s="94"/>
      <c r="T9" s="94"/>
      <c r="U9" s="94" t="s">
        <v>269</v>
      </c>
      <c r="V9" s="94"/>
      <c r="W9" s="94" t="s">
        <v>269</v>
      </c>
      <c r="X9" s="94"/>
      <c r="Y9" s="94"/>
      <c r="Z9" s="94"/>
      <c r="AB9" s="106"/>
    </row>
    <row r="10" spans="1:28" s="92" customFormat="1" ht="11.25">
      <c r="A10" s="94" t="s">
        <v>111</v>
      </c>
      <c r="B10" s="95" t="s">
        <v>276</v>
      </c>
      <c r="C10" s="94" t="s">
        <v>277</v>
      </c>
      <c r="D10" s="93">
        <v>429404</v>
      </c>
      <c r="E10" s="93">
        <v>1967</v>
      </c>
      <c r="F10" s="97">
        <f t="shared" si="0"/>
        <v>0.4580767761828022</v>
      </c>
      <c r="G10" s="93">
        <v>1967</v>
      </c>
      <c r="H10" s="93">
        <v>0</v>
      </c>
      <c r="I10" s="93">
        <v>427437</v>
      </c>
      <c r="J10" s="97">
        <f t="shared" si="1"/>
        <v>99.5419232238172</v>
      </c>
      <c r="K10" s="93">
        <v>390598</v>
      </c>
      <c r="L10" s="97">
        <f t="shared" si="2"/>
        <v>90.9628228894002</v>
      </c>
      <c r="M10" s="93">
        <v>0</v>
      </c>
      <c r="N10" s="97">
        <f t="shared" si="3"/>
        <v>0</v>
      </c>
      <c r="O10" s="93">
        <v>36839</v>
      </c>
      <c r="P10" s="93">
        <v>4557</v>
      </c>
      <c r="Q10" s="97">
        <f t="shared" si="4"/>
        <v>8.579100334417006</v>
      </c>
      <c r="R10" s="93">
        <v>4951</v>
      </c>
      <c r="S10" s="94"/>
      <c r="T10" s="94" t="s">
        <v>269</v>
      </c>
      <c r="U10" s="94"/>
      <c r="V10" s="94"/>
      <c r="W10" s="94" t="s">
        <v>269</v>
      </c>
      <c r="X10" s="94"/>
      <c r="Y10" s="94"/>
      <c r="Z10" s="94"/>
      <c r="AB10" s="106"/>
    </row>
    <row r="11" spans="1:28" s="92" customFormat="1" ht="11.25">
      <c r="A11" s="94" t="s">
        <v>111</v>
      </c>
      <c r="B11" s="95" t="s">
        <v>278</v>
      </c>
      <c r="C11" s="94" t="s">
        <v>279</v>
      </c>
      <c r="D11" s="93">
        <v>257498</v>
      </c>
      <c r="E11" s="93">
        <v>3693</v>
      </c>
      <c r="F11" s="97">
        <f t="shared" si="0"/>
        <v>1.434185896589488</v>
      </c>
      <c r="G11" s="93">
        <v>3635</v>
      </c>
      <c r="H11" s="93">
        <v>58</v>
      </c>
      <c r="I11" s="93">
        <v>253805</v>
      </c>
      <c r="J11" s="97">
        <f t="shared" si="1"/>
        <v>98.5658141034105</v>
      </c>
      <c r="K11" s="93">
        <v>228191</v>
      </c>
      <c r="L11" s="97">
        <f t="shared" si="2"/>
        <v>88.61855237710584</v>
      </c>
      <c r="M11" s="93">
        <v>0</v>
      </c>
      <c r="N11" s="97">
        <f t="shared" si="3"/>
        <v>0</v>
      </c>
      <c r="O11" s="93">
        <v>25614</v>
      </c>
      <c r="P11" s="93">
        <v>1303</v>
      </c>
      <c r="Q11" s="97">
        <f t="shared" si="4"/>
        <v>9.94726172630467</v>
      </c>
      <c r="R11" s="93">
        <v>4840</v>
      </c>
      <c r="S11" s="94"/>
      <c r="T11" s="94" t="s">
        <v>269</v>
      </c>
      <c r="U11" s="94"/>
      <c r="V11" s="94"/>
      <c r="W11" s="94"/>
      <c r="X11" s="94"/>
      <c r="Y11" s="94"/>
      <c r="Z11" s="94" t="s">
        <v>269</v>
      </c>
      <c r="AB11" s="106"/>
    </row>
    <row r="12" spans="1:28" s="92" customFormat="1" ht="11.25">
      <c r="A12" s="94" t="s">
        <v>111</v>
      </c>
      <c r="B12" s="95" t="s">
        <v>280</v>
      </c>
      <c r="C12" s="94" t="s">
        <v>281</v>
      </c>
      <c r="D12" s="93">
        <v>173263</v>
      </c>
      <c r="E12" s="93">
        <v>921</v>
      </c>
      <c r="F12" s="97">
        <f t="shared" si="0"/>
        <v>0.5315618452872224</v>
      </c>
      <c r="G12" s="93">
        <v>921</v>
      </c>
      <c r="H12" s="93">
        <v>0</v>
      </c>
      <c r="I12" s="93">
        <v>172342</v>
      </c>
      <c r="J12" s="97">
        <f t="shared" si="1"/>
        <v>99.46843815471279</v>
      </c>
      <c r="K12" s="93">
        <v>150473</v>
      </c>
      <c r="L12" s="97">
        <f t="shared" si="2"/>
        <v>86.84658582617178</v>
      </c>
      <c r="M12" s="93">
        <v>0</v>
      </c>
      <c r="N12" s="97">
        <f t="shared" si="3"/>
        <v>0</v>
      </c>
      <c r="O12" s="93">
        <v>21869</v>
      </c>
      <c r="P12" s="93">
        <v>1754</v>
      </c>
      <c r="Q12" s="97">
        <f t="shared" si="4"/>
        <v>12.621852328541003</v>
      </c>
      <c r="R12" s="93">
        <v>1244</v>
      </c>
      <c r="S12" s="94"/>
      <c r="T12" s="94" t="s">
        <v>269</v>
      </c>
      <c r="U12" s="94"/>
      <c r="V12" s="94"/>
      <c r="W12" s="94"/>
      <c r="X12" s="94"/>
      <c r="Y12" s="94" t="s">
        <v>269</v>
      </c>
      <c r="Z12" s="94"/>
      <c r="AB12" s="106"/>
    </row>
    <row r="13" spans="1:28" s="92" customFormat="1" ht="11.25">
      <c r="A13" s="94" t="s">
        <v>111</v>
      </c>
      <c r="B13" s="95" t="s">
        <v>282</v>
      </c>
      <c r="C13" s="94" t="s">
        <v>283</v>
      </c>
      <c r="D13" s="93">
        <v>398043</v>
      </c>
      <c r="E13" s="93">
        <v>4057</v>
      </c>
      <c r="F13" s="97">
        <f t="shared" si="0"/>
        <v>1.0192366151395702</v>
      </c>
      <c r="G13" s="93">
        <v>4057</v>
      </c>
      <c r="H13" s="93">
        <v>0</v>
      </c>
      <c r="I13" s="93">
        <v>393986</v>
      </c>
      <c r="J13" s="97">
        <f t="shared" si="1"/>
        <v>98.98076338486042</v>
      </c>
      <c r="K13" s="93">
        <v>364950</v>
      </c>
      <c r="L13" s="97">
        <f t="shared" si="2"/>
        <v>91.68607411762045</v>
      </c>
      <c r="M13" s="93">
        <v>0</v>
      </c>
      <c r="N13" s="97">
        <f t="shared" si="3"/>
        <v>0</v>
      </c>
      <c r="O13" s="93">
        <v>29036</v>
      </c>
      <c r="P13" s="93">
        <v>2830</v>
      </c>
      <c r="Q13" s="97">
        <f t="shared" si="4"/>
        <v>7.2946892672399715</v>
      </c>
      <c r="R13" s="93">
        <v>6294</v>
      </c>
      <c r="S13" s="94"/>
      <c r="T13" s="94" t="s">
        <v>269</v>
      </c>
      <c r="U13" s="94"/>
      <c r="V13" s="94"/>
      <c r="W13" s="94" t="s">
        <v>269</v>
      </c>
      <c r="X13" s="94"/>
      <c r="Y13" s="94"/>
      <c r="Z13" s="94"/>
      <c r="AB13" s="106"/>
    </row>
    <row r="14" spans="1:28" s="92" customFormat="1" ht="11.25">
      <c r="A14" s="94" t="s">
        <v>111</v>
      </c>
      <c r="B14" s="95" t="s">
        <v>284</v>
      </c>
      <c r="C14" s="94" t="s">
        <v>285</v>
      </c>
      <c r="D14" s="93">
        <v>197662</v>
      </c>
      <c r="E14" s="93">
        <v>5360</v>
      </c>
      <c r="F14" s="97">
        <f t="shared" si="0"/>
        <v>2.711699770314982</v>
      </c>
      <c r="G14" s="93">
        <v>5360</v>
      </c>
      <c r="H14" s="93">
        <v>0</v>
      </c>
      <c r="I14" s="93">
        <v>192302</v>
      </c>
      <c r="J14" s="97">
        <f t="shared" si="1"/>
        <v>97.28830022968502</v>
      </c>
      <c r="K14" s="93">
        <v>139042</v>
      </c>
      <c r="L14" s="97">
        <f t="shared" si="2"/>
        <v>70.34331333286114</v>
      </c>
      <c r="M14" s="93">
        <v>0</v>
      </c>
      <c r="N14" s="97">
        <f t="shared" si="3"/>
        <v>0</v>
      </c>
      <c r="O14" s="93">
        <v>53260</v>
      </c>
      <c r="P14" s="93">
        <v>7128</v>
      </c>
      <c r="Q14" s="97">
        <f t="shared" si="4"/>
        <v>26.94498689682387</v>
      </c>
      <c r="R14" s="93">
        <v>1796</v>
      </c>
      <c r="S14" s="94"/>
      <c r="T14" s="94" t="s">
        <v>269</v>
      </c>
      <c r="U14" s="94"/>
      <c r="V14" s="94"/>
      <c r="W14" s="94" t="s">
        <v>269</v>
      </c>
      <c r="X14" s="94"/>
      <c r="Y14" s="94"/>
      <c r="Z14" s="94"/>
      <c r="AB14" s="106"/>
    </row>
    <row r="15" spans="1:28" s="92" customFormat="1" ht="11.25">
      <c r="A15" s="94" t="s">
        <v>111</v>
      </c>
      <c r="B15" s="95" t="s">
        <v>286</v>
      </c>
      <c r="C15" s="94" t="s">
        <v>287</v>
      </c>
      <c r="D15" s="93">
        <v>231563</v>
      </c>
      <c r="E15" s="93">
        <v>2099</v>
      </c>
      <c r="F15" s="97">
        <f t="shared" si="0"/>
        <v>0.9064487849958759</v>
      </c>
      <c r="G15" s="93">
        <v>2099</v>
      </c>
      <c r="H15" s="93">
        <v>0</v>
      </c>
      <c r="I15" s="93">
        <v>229464</v>
      </c>
      <c r="J15" s="97">
        <f t="shared" si="1"/>
        <v>99.09355121500413</v>
      </c>
      <c r="K15" s="93">
        <v>209088</v>
      </c>
      <c r="L15" s="97">
        <f t="shared" si="2"/>
        <v>90.29421798819328</v>
      </c>
      <c r="M15" s="93">
        <v>0</v>
      </c>
      <c r="N15" s="97">
        <f t="shared" si="3"/>
        <v>0</v>
      </c>
      <c r="O15" s="93">
        <v>20376</v>
      </c>
      <c r="P15" s="93">
        <v>4515</v>
      </c>
      <c r="Q15" s="97">
        <f t="shared" si="4"/>
        <v>8.799333226810846</v>
      </c>
      <c r="R15" s="93">
        <v>1527</v>
      </c>
      <c r="S15" s="94"/>
      <c r="T15" s="94" t="s">
        <v>269</v>
      </c>
      <c r="U15" s="94"/>
      <c r="V15" s="94"/>
      <c r="W15" s="94" t="s">
        <v>269</v>
      </c>
      <c r="X15" s="94"/>
      <c r="Y15" s="94"/>
      <c r="Z15" s="94"/>
      <c r="AB15" s="106"/>
    </row>
    <row r="16" spans="1:28" s="92" customFormat="1" ht="11.25">
      <c r="A16" s="94" t="s">
        <v>111</v>
      </c>
      <c r="B16" s="95" t="s">
        <v>288</v>
      </c>
      <c r="C16" s="94" t="s">
        <v>289</v>
      </c>
      <c r="D16" s="93">
        <v>60089</v>
      </c>
      <c r="E16" s="93">
        <v>302</v>
      </c>
      <c r="F16" s="97">
        <f t="shared" si="0"/>
        <v>0.5025878280550516</v>
      </c>
      <c r="G16" s="93">
        <v>302</v>
      </c>
      <c r="H16" s="93">
        <v>0</v>
      </c>
      <c r="I16" s="93">
        <v>59787</v>
      </c>
      <c r="J16" s="97">
        <f t="shared" si="1"/>
        <v>99.49741217194494</v>
      </c>
      <c r="K16" s="93">
        <v>59042</v>
      </c>
      <c r="L16" s="97">
        <f t="shared" si="2"/>
        <v>98.25758458286874</v>
      </c>
      <c r="M16" s="93">
        <v>0</v>
      </c>
      <c r="N16" s="97">
        <f t="shared" si="3"/>
        <v>0</v>
      </c>
      <c r="O16" s="93">
        <v>745</v>
      </c>
      <c r="P16" s="93">
        <v>0</v>
      </c>
      <c r="Q16" s="97">
        <f t="shared" si="4"/>
        <v>1.2398275890762036</v>
      </c>
      <c r="R16" s="93">
        <v>398</v>
      </c>
      <c r="S16" s="94"/>
      <c r="T16" s="94" t="s">
        <v>269</v>
      </c>
      <c r="U16" s="94"/>
      <c r="V16" s="94"/>
      <c r="W16" s="94" t="s">
        <v>269</v>
      </c>
      <c r="X16" s="94"/>
      <c r="Y16" s="94"/>
      <c r="Z16" s="94"/>
      <c r="AB16" s="106"/>
    </row>
    <row r="17" spans="1:28" s="92" customFormat="1" ht="11.25">
      <c r="A17" s="94" t="s">
        <v>111</v>
      </c>
      <c r="B17" s="95" t="s">
        <v>290</v>
      </c>
      <c r="C17" s="94" t="s">
        <v>291</v>
      </c>
      <c r="D17" s="93">
        <v>690548</v>
      </c>
      <c r="E17" s="93">
        <v>8024</v>
      </c>
      <c r="F17" s="97">
        <f t="shared" si="0"/>
        <v>1.1619757062506877</v>
      </c>
      <c r="G17" s="93">
        <v>8024</v>
      </c>
      <c r="H17" s="93">
        <v>0</v>
      </c>
      <c r="I17" s="93">
        <v>682524</v>
      </c>
      <c r="J17" s="97">
        <f t="shared" si="1"/>
        <v>98.83802429374931</v>
      </c>
      <c r="K17" s="93">
        <v>638228</v>
      </c>
      <c r="L17" s="97">
        <f t="shared" si="2"/>
        <v>92.42340865515504</v>
      </c>
      <c r="M17" s="93">
        <v>0</v>
      </c>
      <c r="N17" s="97">
        <f t="shared" si="3"/>
        <v>0</v>
      </c>
      <c r="O17" s="93">
        <v>44296</v>
      </c>
      <c r="P17" s="93">
        <v>8719</v>
      </c>
      <c r="Q17" s="97">
        <f t="shared" si="4"/>
        <v>6.414615638594276</v>
      </c>
      <c r="R17" s="93">
        <v>10709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  <c r="AB17" s="106"/>
    </row>
    <row r="18" spans="1:28" s="92" customFormat="1" ht="11.25">
      <c r="A18" s="94" t="s">
        <v>111</v>
      </c>
      <c r="B18" s="95" t="s">
        <v>292</v>
      </c>
      <c r="C18" s="94" t="s">
        <v>293</v>
      </c>
      <c r="D18" s="93">
        <v>50418</v>
      </c>
      <c r="E18" s="93">
        <v>6560</v>
      </c>
      <c r="F18" s="97">
        <f t="shared" si="0"/>
        <v>13.011226149391089</v>
      </c>
      <c r="G18" s="93">
        <v>6560</v>
      </c>
      <c r="H18" s="93">
        <v>0</v>
      </c>
      <c r="I18" s="93">
        <v>43858</v>
      </c>
      <c r="J18" s="97">
        <f t="shared" si="1"/>
        <v>86.98877385060891</v>
      </c>
      <c r="K18" s="93">
        <v>13183</v>
      </c>
      <c r="L18" s="97">
        <f t="shared" si="2"/>
        <v>26.14740767186322</v>
      </c>
      <c r="M18" s="93">
        <v>0</v>
      </c>
      <c r="N18" s="97">
        <f t="shared" si="3"/>
        <v>0</v>
      </c>
      <c r="O18" s="93">
        <v>30675</v>
      </c>
      <c r="P18" s="93">
        <v>10903</v>
      </c>
      <c r="Q18" s="97">
        <f t="shared" si="4"/>
        <v>60.84136617874568</v>
      </c>
      <c r="R18" s="93">
        <v>220</v>
      </c>
      <c r="S18" s="94"/>
      <c r="T18" s="94" t="s">
        <v>269</v>
      </c>
      <c r="U18" s="94"/>
      <c r="V18" s="94"/>
      <c r="W18" s="94" t="s">
        <v>269</v>
      </c>
      <c r="X18" s="94"/>
      <c r="Y18" s="94"/>
      <c r="Z18" s="94"/>
      <c r="AB18" s="106"/>
    </row>
    <row r="19" spans="1:28" s="92" customFormat="1" ht="11.25">
      <c r="A19" s="94" t="s">
        <v>111</v>
      </c>
      <c r="B19" s="95" t="s">
        <v>294</v>
      </c>
      <c r="C19" s="94" t="s">
        <v>295</v>
      </c>
      <c r="D19" s="93">
        <v>160868</v>
      </c>
      <c r="E19" s="93">
        <v>2293</v>
      </c>
      <c r="F19" s="97">
        <f t="shared" si="0"/>
        <v>1.4253922470597011</v>
      </c>
      <c r="G19" s="93">
        <v>2280</v>
      </c>
      <c r="H19" s="93">
        <v>13</v>
      </c>
      <c r="I19" s="93">
        <v>158575</v>
      </c>
      <c r="J19" s="97">
        <f t="shared" si="1"/>
        <v>98.5746077529403</v>
      </c>
      <c r="K19" s="93">
        <v>101442</v>
      </c>
      <c r="L19" s="97">
        <f t="shared" si="2"/>
        <v>63.059154089066816</v>
      </c>
      <c r="M19" s="93">
        <v>0</v>
      </c>
      <c r="N19" s="97">
        <f t="shared" si="3"/>
        <v>0</v>
      </c>
      <c r="O19" s="93">
        <v>57133</v>
      </c>
      <c r="P19" s="93">
        <v>19963</v>
      </c>
      <c r="Q19" s="97">
        <f t="shared" si="4"/>
        <v>35.51545366387349</v>
      </c>
      <c r="R19" s="93">
        <v>3541</v>
      </c>
      <c r="S19" s="94"/>
      <c r="T19" s="94" t="s">
        <v>269</v>
      </c>
      <c r="U19" s="94"/>
      <c r="V19" s="94"/>
      <c r="W19" s="94" t="s">
        <v>269</v>
      </c>
      <c r="X19" s="94"/>
      <c r="Y19" s="94"/>
      <c r="Z19" s="94"/>
      <c r="AB19" s="106"/>
    </row>
    <row r="20" spans="1:28" s="92" customFormat="1" ht="11.25">
      <c r="A20" s="94" t="s">
        <v>111</v>
      </c>
      <c r="B20" s="95" t="s">
        <v>296</v>
      </c>
      <c r="C20" s="94" t="s">
        <v>297</v>
      </c>
      <c r="D20" s="93">
        <v>218584</v>
      </c>
      <c r="E20" s="93">
        <v>2178</v>
      </c>
      <c r="F20" s="97">
        <f t="shared" si="0"/>
        <v>0.9964132781905355</v>
      </c>
      <c r="G20" s="93">
        <v>2178</v>
      </c>
      <c r="H20" s="93">
        <v>0</v>
      </c>
      <c r="I20" s="93">
        <v>216406</v>
      </c>
      <c r="J20" s="97">
        <f t="shared" si="1"/>
        <v>99.00358672180947</v>
      </c>
      <c r="K20" s="93">
        <v>192754</v>
      </c>
      <c r="L20" s="97">
        <f t="shared" si="2"/>
        <v>88.1830326098891</v>
      </c>
      <c r="M20" s="93">
        <v>0</v>
      </c>
      <c r="N20" s="97">
        <f t="shared" si="3"/>
        <v>0</v>
      </c>
      <c r="O20" s="93">
        <v>23652</v>
      </c>
      <c r="P20" s="93">
        <v>11350</v>
      </c>
      <c r="Q20" s="97">
        <f t="shared" si="4"/>
        <v>10.82055411192036</v>
      </c>
      <c r="R20" s="93">
        <v>5688</v>
      </c>
      <c r="S20" s="94"/>
      <c r="T20" s="94" t="s">
        <v>269</v>
      </c>
      <c r="U20" s="94"/>
      <c r="V20" s="94"/>
      <c r="W20" s="94"/>
      <c r="X20" s="94"/>
      <c r="Y20" s="94"/>
      <c r="Z20" s="94" t="s">
        <v>269</v>
      </c>
      <c r="AB20" s="106"/>
    </row>
    <row r="21" spans="1:28" s="92" customFormat="1" ht="11.25">
      <c r="A21" s="94" t="s">
        <v>111</v>
      </c>
      <c r="B21" s="95" t="s">
        <v>298</v>
      </c>
      <c r="C21" s="94" t="s">
        <v>299</v>
      </c>
      <c r="D21" s="93">
        <v>219464</v>
      </c>
      <c r="E21" s="93">
        <v>1493</v>
      </c>
      <c r="F21" s="97">
        <f t="shared" si="0"/>
        <v>0.6802938067291219</v>
      </c>
      <c r="G21" s="93">
        <v>1493</v>
      </c>
      <c r="H21" s="93">
        <v>0</v>
      </c>
      <c r="I21" s="93">
        <v>217971</v>
      </c>
      <c r="J21" s="97">
        <f t="shared" si="1"/>
        <v>99.31970619327087</v>
      </c>
      <c r="K21" s="93">
        <v>194099</v>
      </c>
      <c r="L21" s="97">
        <f t="shared" si="2"/>
        <v>88.44229577516131</v>
      </c>
      <c r="M21" s="93">
        <v>0</v>
      </c>
      <c r="N21" s="97">
        <f t="shared" si="3"/>
        <v>0</v>
      </c>
      <c r="O21" s="93">
        <v>23872</v>
      </c>
      <c r="P21" s="93">
        <v>4626</v>
      </c>
      <c r="Q21" s="97">
        <f t="shared" si="4"/>
        <v>10.877410418109577</v>
      </c>
      <c r="R21" s="93">
        <v>6522</v>
      </c>
      <c r="S21" s="94"/>
      <c r="T21" s="94" t="s">
        <v>269</v>
      </c>
      <c r="U21" s="94"/>
      <c r="V21" s="94"/>
      <c r="W21" s="94"/>
      <c r="X21" s="94"/>
      <c r="Y21" s="94"/>
      <c r="Z21" s="94" t="s">
        <v>269</v>
      </c>
      <c r="AB21" s="106"/>
    </row>
    <row r="22" spans="1:28" s="92" customFormat="1" ht="11.25">
      <c r="A22" s="94" t="s">
        <v>111</v>
      </c>
      <c r="B22" s="95" t="s">
        <v>300</v>
      </c>
      <c r="C22" s="94" t="s">
        <v>301</v>
      </c>
      <c r="D22" s="93">
        <v>97754</v>
      </c>
      <c r="E22" s="93">
        <v>2199</v>
      </c>
      <c r="F22" s="97">
        <f t="shared" si="0"/>
        <v>2.2495243161405156</v>
      </c>
      <c r="G22" s="93">
        <v>2099</v>
      </c>
      <c r="H22" s="93">
        <v>100</v>
      </c>
      <c r="I22" s="93">
        <v>95555</v>
      </c>
      <c r="J22" s="97">
        <f t="shared" si="1"/>
        <v>97.75047568385948</v>
      </c>
      <c r="K22" s="93">
        <v>69591</v>
      </c>
      <c r="L22" s="97">
        <f t="shared" si="2"/>
        <v>71.18992573193937</v>
      </c>
      <c r="M22" s="93">
        <v>0</v>
      </c>
      <c r="N22" s="97">
        <f t="shared" si="3"/>
        <v>0</v>
      </c>
      <c r="O22" s="93">
        <v>25964</v>
      </c>
      <c r="P22" s="93">
        <v>6412</v>
      </c>
      <c r="Q22" s="97">
        <f t="shared" si="4"/>
        <v>26.560549951920127</v>
      </c>
      <c r="R22" s="93">
        <v>1504</v>
      </c>
      <c r="S22" s="94"/>
      <c r="T22" s="94" t="s">
        <v>269</v>
      </c>
      <c r="U22" s="94"/>
      <c r="V22" s="94"/>
      <c r="W22" s="94" t="s">
        <v>269</v>
      </c>
      <c r="X22" s="94"/>
      <c r="Y22" s="94"/>
      <c r="Z22" s="94"/>
      <c r="AB22" s="106"/>
    </row>
    <row r="23" spans="1:28" s="92" customFormat="1" ht="11.25">
      <c r="A23" s="94" t="s">
        <v>111</v>
      </c>
      <c r="B23" s="95" t="s">
        <v>302</v>
      </c>
      <c r="C23" s="94" t="s">
        <v>303</v>
      </c>
      <c r="D23" s="93">
        <v>124809</v>
      </c>
      <c r="E23" s="93">
        <v>1886</v>
      </c>
      <c r="F23" s="97">
        <f t="shared" si="0"/>
        <v>1.511108974513056</v>
      </c>
      <c r="G23" s="93">
        <v>1886</v>
      </c>
      <c r="H23" s="93">
        <v>0</v>
      </c>
      <c r="I23" s="93">
        <v>122923</v>
      </c>
      <c r="J23" s="97">
        <f t="shared" si="1"/>
        <v>98.48889102548695</v>
      </c>
      <c r="K23" s="93">
        <v>117644</v>
      </c>
      <c r="L23" s="97">
        <f t="shared" si="2"/>
        <v>94.25922810053761</v>
      </c>
      <c r="M23" s="93">
        <v>0</v>
      </c>
      <c r="N23" s="97">
        <f t="shared" si="3"/>
        <v>0</v>
      </c>
      <c r="O23" s="93">
        <v>5279</v>
      </c>
      <c r="P23" s="93">
        <v>0</v>
      </c>
      <c r="Q23" s="97">
        <f t="shared" si="4"/>
        <v>4.229662924949323</v>
      </c>
      <c r="R23" s="93">
        <v>2041</v>
      </c>
      <c r="S23" s="94"/>
      <c r="T23" s="94" t="s">
        <v>269</v>
      </c>
      <c r="U23" s="94"/>
      <c r="V23" s="94"/>
      <c r="W23" s="94"/>
      <c r="X23" s="94"/>
      <c r="Y23" s="94"/>
      <c r="Z23" s="94" t="s">
        <v>269</v>
      </c>
      <c r="AB23" s="106"/>
    </row>
    <row r="24" spans="1:28" s="92" customFormat="1" ht="11.25">
      <c r="A24" s="94" t="s">
        <v>111</v>
      </c>
      <c r="B24" s="95" t="s">
        <v>304</v>
      </c>
      <c r="C24" s="94" t="s">
        <v>305</v>
      </c>
      <c r="D24" s="93">
        <v>126170</v>
      </c>
      <c r="E24" s="93">
        <v>1123</v>
      </c>
      <c r="F24" s="97">
        <f t="shared" si="0"/>
        <v>0.8900689545850836</v>
      </c>
      <c r="G24" s="93">
        <v>1123</v>
      </c>
      <c r="H24" s="93">
        <v>0</v>
      </c>
      <c r="I24" s="93">
        <v>125047</v>
      </c>
      <c r="J24" s="97">
        <f t="shared" si="1"/>
        <v>99.10993104541491</v>
      </c>
      <c r="K24" s="93">
        <v>109456</v>
      </c>
      <c r="L24" s="97">
        <f t="shared" si="2"/>
        <v>86.75279384956805</v>
      </c>
      <c r="M24" s="93">
        <v>0</v>
      </c>
      <c r="N24" s="97">
        <f t="shared" si="3"/>
        <v>0</v>
      </c>
      <c r="O24" s="93">
        <v>15591</v>
      </c>
      <c r="P24" s="93">
        <v>4070</v>
      </c>
      <c r="Q24" s="97">
        <f t="shared" si="4"/>
        <v>12.357137195846873</v>
      </c>
      <c r="R24" s="93">
        <v>2626</v>
      </c>
      <c r="S24" s="94"/>
      <c r="T24" s="94" t="s">
        <v>269</v>
      </c>
      <c r="U24" s="94"/>
      <c r="V24" s="94"/>
      <c r="W24" s="94"/>
      <c r="X24" s="94"/>
      <c r="Y24" s="94"/>
      <c r="Z24" s="94" t="s">
        <v>269</v>
      </c>
      <c r="AB24" s="106"/>
    </row>
    <row r="25" spans="1:28" s="92" customFormat="1" ht="11.25">
      <c r="A25" s="94" t="s">
        <v>111</v>
      </c>
      <c r="B25" s="95" t="s">
        <v>306</v>
      </c>
      <c r="C25" s="94" t="s">
        <v>307</v>
      </c>
      <c r="D25" s="93">
        <v>43882</v>
      </c>
      <c r="E25" s="93">
        <v>1889</v>
      </c>
      <c r="F25" s="97">
        <f t="shared" si="0"/>
        <v>4.304726311471674</v>
      </c>
      <c r="G25" s="93">
        <v>1889</v>
      </c>
      <c r="H25" s="93">
        <v>0</v>
      </c>
      <c r="I25" s="93">
        <v>41993</v>
      </c>
      <c r="J25" s="97">
        <f t="shared" si="1"/>
        <v>95.69527368852833</v>
      </c>
      <c r="K25" s="93">
        <v>22596</v>
      </c>
      <c r="L25" s="97">
        <f t="shared" si="2"/>
        <v>51.492639350986735</v>
      </c>
      <c r="M25" s="93">
        <v>0</v>
      </c>
      <c r="N25" s="97">
        <f t="shared" si="3"/>
        <v>0</v>
      </c>
      <c r="O25" s="93">
        <v>19397</v>
      </c>
      <c r="P25" s="93">
        <v>4985</v>
      </c>
      <c r="Q25" s="97">
        <f t="shared" si="4"/>
        <v>44.20263433754159</v>
      </c>
      <c r="R25" s="93">
        <v>365</v>
      </c>
      <c r="S25" s="94"/>
      <c r="T25" s="94" t="s">
        <v>269</v>
      </c>
      <c r="U25" s="94"/>
      <c r="V25" s="94"/>
      <c r="W25" s="94"/>
      <c r="X25" s="94"/>
      <c r="Y25" s="94"/>
      <c r="Z25" s="94" t="s">
        <v>269</v>
      </c>
      <c r="AB25" s="106"/>
    </row>
    <row r="26" spans="1:28" s="92" customFormat="1" ht="11.25">
      <c r="A26" s="94" t="s">
        <v>111</v>
      </c>
      <c r="B26" s="95" t="s">
        <v>308</v>
      </c>
      <c r="C26" s="94" t="s">
        <v>309</v>
      </c>
      <c r="D26" s="93">
        <v>80657</v>
      </c>
      <c r="E26" s="93">
        <v>1347</v>
      </c>
      <c r="F26" s="97">
        <f t="shared" si="0"/>
        <v>1.6700348388856516</v>
      </c>
      <c r="G26" s="93">
        <v>1347</v>
      </c>
      <c r="H26" s="93">
        <v>0</v>
      </c>
      <c r="I26" s="93">
        <v>79310</v>
      </c>
      <c r="J26" s="97">
        <f t="shared" si="1"/>
        <v>98.32996516111436</v>
      </c>
      <c r="K26" s="93">
        <v>73398</v>
      </c>
      <c r="L26" s="97">
        <f t="shared" si="2"/>
        <v>91.0001611763393</v>
      </c>
      <c r="M26" s="93">
        <v>0</v>
      </c>
      <c r="N26" s="97">
        <f t="shared" si="3"/>
        <v>0</v>
      </c>
      <c r="O26" s="93">
        <v>5912</v>
      </c>
      <c r="P26" s="93">
        <v>2596</v>
      </c>
      <c r="Q26" s="97">
        <f t="shared" si="4"/>
        <v>7.329803984775035</v>
      </c>
      <c r="R26" s="93">
        <v>3205</v>
      </c>
      <c r="S26" s="94"/>
      <c r="T26" s="94" t="s">
        <v>269</v>
      </c>
      <c r="U26" s="94"/>
      <c r="V26" s="94"/>
      <c r="W26" s="94"/>
      <c r="X26" s="94"/>
      <c r="Y26" s="94"/>
      <c r="Z26" s="94" t="s">
        <v>269</v>
      </c>
      <c r="AB26" s="106"/>
    </row>
    <row r="27" spans="1:28" s="92" customFormat="1" ht="11.25">
      <c r="A27" s="94" t="s">
        <v>111</v>
      </c>
      <c r="B27" s="95" t="s">
        <v>310</v>
      </c>
      <c r="C27" s="94" t="s">
        <v>311</v>
      </c>
      <c r="D27" s="93">
        <v>32924</v>
      </c>
      <c r="E27" s="93">
        <v>387</v>
      </c>
      <c r="F27" s="97">
        <f t="shared" si="0"/>
        <v>1.1754343336168145</v>
      </c>
      <c r="G27" s="93">
        <v>355</v>
      </c>
      <c r="H27" s="93">
        <v>32</v>
      </c>
      <c r="I27" s="93">
        <v>32537</v>
      </c>
      <c r="J27" s="97">
        <f t="shared" si="1"/>
        <v>98.8245656663832</v>
      </c>
      <c r="K27" s="93">
        <v>12824</v>
      </c>
      <c r="L27" s="97">
        <f t="shared" si="2"/>
        <v>38.95030980439801</v>
      </c>
      <c r="M27" s="93">
        <v>0</v>
      </c>
      <c r="N27" s="97">
        <f t="shared" si="3"/>
        <v>0</v>
      </c>
      <c r="O27" s="93">
        <v>19713</v>
      </c>
      <c r="P27" s="93">
        <v>4669</v>
      </c>
      <c r="Q27" s="97">
        <f t="shared" si="4"/>
        <v>59.87425586198518</v>
      </c>
      <c r="R27" s="93">
        <v>239</v>
      </c>
      <c r="S27" s="94"/>
      <c r="T27" s="94" t="s">
        <v>269</v>
      </c>
      <c r="U27" s="94"/>
      <c r="V27" s="94"/>
      <c r="W27" s="94"/>
      <c r="X27" s="94" t="s">
        <v>269</v>
      </c>
      <c r="Y27" s="94"/>
      <c r="Z27" s="94"/>
      <c r="AB27" s="106"/>
    </row>
    <row r="28" spans="1:28" s="92" customFormat="1" ht="11.25">
      <c r="A28" s="94" t="s">
        <v>111</v>
      </c>
      <c r="B28" s="95" t="s">
        <v>312</v>
      </c>
      <c r="C28" s="94" t="s">
        <v>313</v>
      </c>
      <c r="D28" s="93">
        <v>47469</v>
      </c>
      <c r="E28" s="93">
        <v>1100</v>
      </c>
      <c r="F28" s="97">
        <f t="shared" si="0"/>
        <v>2.317301818028608</v>
      </c>
      <c r="G28" s="93">
        <v>1100</v>
      </c>
      <c r="H28" s="93">
        <v>0</v>
      </c>
      <c r="I28" s="93">
        <v>46369</v>
      </c>
      <c r="J28" s="97">
        <f t="shared" si="1"/>
        <v>97.68269818197139</v>
      </c>
      <c r="K28" s="93">
        <v>40062</v>
      </c>
      <c r="L28" s="97">
        <f t="shared" si="2"/>
        <v>84.3961322126019</v>
      </c>
      <c r="M28" s="93">
        <v>0</v>
      </c>
      <c r="N28" s="97">
        <f t="shared" si="3"/>
        <v>0</v>
      </c>
      <c r="O28" s="93">
        <v>6307</v>
      </c>
      <c r="P28" s="93">
        <v>2438</v>
      </c>
      <c r="Q28" s="97">
        <f t="shared" si="4"/>
        <v>13.286565969369482</v>
      </c>
      <c r="R28" s="93">
        <v>665</v>
      </c>
      <c r="S28" s="94"/>
      <c r="T28" s="94" t="s">
        <v>269</v>
      </c>
      <c r="U28" s="94"/>
      <c r="V28" s="94"/>
      <c r="W28" s="94"/>
      <c r="X28" s="94"/>
      <c r="Y28" s="94"/>
      <c r="Z28" s="94" t="s">
        <v>269</v>
      </c>
      <c r="AB28" s="106"/>
    </row>
    <row r="29" spans="1:28" s="92" customFormat="1" ht="11.25">
      <c r="A29" s="94" t="s">
        <v>111</v>
      </c>
      <c r="B29" s="95" t="s">
        <v>314</v>
      </c>
      <c r="C29" s="94" t="s">
        <v>315</v>
      </c>
      <c r="D29" s="93">
        <v>32776</v>
      </c>
      <c r="E29" s="93">
        <v>1169</v>
      </c>
      <c r="F29" s="97">
        <f t="shared" si="0"/>
        <v>3.5666341225286793</v>
      </c>
      <c r="G29" s="93">
        <v>1169</v>
      </c>
      <c r="H29" s="93">
        <v>0</v>
      </c>
      <c r="I29" s="93">
        <v>31607</v>
      </c>
      <c r="J29" s="97">
        <f t="shared" si="1"/>
        <v>96.43336587747132</v>
      </c>
      <c r="K29" s="93">
        <v>10963</v>
      </c>
      <c r="L29" s="97">
        <f t="shared" si="2"/>
        <v>33.44825482060044</v>
      </c>
      <c r="M29" s="93">
        <v>0</v>
      </c>
      <c r="N29" s="97">
        <f t="shared" si="3"/>
        <v>0</v>
      </c>
      <c r="O29" s="93">
        <v>20644</v>
      </c>
      <c r="P29" s="93">
        <v>0</v>
      </c>
      <c r="Q29" s="97">
        <f t="shared" si="4"/>
        <v>62.98511105687088</v>
      </c>
      <c r="R29" s="93">
        <v>130</v>
      </c>
      <c r="S29" s="94"/>
      <c r="T29" s="94" t="s">
        <v>269</v>
      </c>
      <c r="U29" s="94"/>
      <c r="V29" s="94"/>
      <c r="W29" s="94"/>
      <c r="X29" s="94"/>
      <c r="Y29" s="94"/>
      <c r="Z29" s="94" t="s">
        <v>269</v>
      </c>
      <c r="AB29" s="106"/>
    </row>
    <row r="30" spans="1:28" s="92" customFormat="1" ht="11.25">
      <c r="A30" s="94" t="s">
        <v>111</v>
      </c>
      <c r="B30" s="95" t="s">
        <v>316</v>
      </c>
      <c r="C30" s="94" t="s">
        <v>270</v>
      </c>
      <c r="D30" s="93">
        <v>30247</v>
      </c>
      <c r="E30" s="93">
        <v>938</v>
      </c>
      <c r="F30" s="97">
        <f t="shared" si="0"/>
        <v>3.101133996760009</v>
      </c>
      <c r="G30" s="93">
        <v>938</v>
      </c>
      <c r="H30" s="93">
        <v>0</v>
      </c>
      <c r="I30" s="93">
        <v>29309</v>
      </c>
      <c r="J30" s="97">
        <f t="shared" si="1"/>
        <v>96.89886600323999</v>
      </c>
      <c r="K30" s="93">
        <v>13867</v>
      </c>
      <c r="L30" s="97">
        <f t="shared" si="2"/>
        <v>45.845869011802826</v>
      </c>
      <c r="M30" s="93">
        <v>0</v>
      </c>
      <c r="N30" s="97">
        <f t="shared" si="3"/>
        <v>0</v>
      </c>
      <c r="O30" s="93">
        <v>15442</v>
      </c>
      <c r="P30" s="93">
        <v>1996</v>
      </c>
      <c r="Q30" s="97">
        <f t="shared" si="4"/>
        <v>51.05299699143717</v>
      </c>
      <c r="R30" s="93">
        <v>181</v>
      </c>
      <c r="S30" s="94" t="s">
        <v>269</v>
      </c>
      <c r="T30" s="94"/>
      <c r="U30" s="94"/>
      <c r="V30" s="94"/>
      <c r="W30" s="94"/>
      <c r="X30" s="94"/>
      <c r="Y30" s="94"/>
      <c r="Z30" s="94" t="s">
        <v>269</v>
      </c>
      <c r="AB30" s="106"/>
    </row>
    <row r="31" spans="1:28" s="92" customFormat="1" ht="11.25">
      <c r="A31" s="94" t="s">
        <v>111</v>
      </c>
      <c r="B31" s="95" t="s">
        <v>317</v>
      </c>
      <c r="C31" s="94" t="s">
        <v>318</v>
      </c>
      <c r="D31" s="93">
        <v>9973</v>
      </c>
      <c r="E31" s="93">
        <v>199</v>
      </c>
      <c r="F31" s="97">
        <f t="shared" si="0"/>
        <v>1.995387546375213</v>
      </c>
      <c r="G31" s="93">
        <v>199</v>
      </c>
      <c r="H31" s="93">
        <v>0</v>
      </c>
      <c r="I31" s="93">
        <v>9973</v>
      </c>
      <c r="J31" s="97">
        <f t="shared" si="1"/>
        <v>100</v>
      </c>
      <c r="K31" s="93">
        <v>3441</v>
      </c>
      <c r="L31" s="97">
        <f t="shared" si="2"/>
        <v>34.503158528025665</v>
      </c>
      <c r="M31" s="93">
        <v>0</v>
      </c>
      <c r="N31" s="97">
        <f t="shared" si="3"/>
        <v>0</v>
      </c>
      <c r="O31" s="93">
        <v>6333</v>
      </c>
      <c r="P31" s="93">
        <v>2062</v>
      </c>
      <c r="Q31" s="97">
        <f t="shared" si="4"/>
        <v>63.501453925599115</v>
      </c>
      <c r="R31" s="93">
        <v>116</v>
      </c>
      <c r="S31" s="94"/>
      <c r="T31" s="94" t="s">
        <v>269</v>
      </c>
      <c r="U31" s="94"/>
      <c r="V31" s="94"/>
      <c r="W31" s="94"/>
      <c r="X31" s="94"/>
      <c r="Y31" s="94"/>
      <c r="Z31" s="94" t="s">
        <v>269</v>
      </c>
      <c r="AB31" s="106"/>
    </row>
    <row r="32" spans="1:28" s="92" customFormat="1" ht="11.25">
      <c r="A32" s="94" t="s">
        <v>111</v>
      </c>
      <c r="B32" s="95" t="s">
        <v>319</v>
      </c>
      <c r="C32" s="94" t="s">
        <v>320</v>
      </c>
      <c r="D32" s="93">
        <v>17954</v>
      </c>
      <c r="E32" s="93">
        <v>282</v>
      </c>
      <c r="F32" s="97">
        <f t="shared" si="0"/>
        <v>1.5706806282722512</v>
      </c>
      <c r="G32" s="93">
        <v>282</v>
      </c>
      <c r="H32" s="93">
        <v>0</v>
      </c>
      <c r="I32" s="93">
        <v>17672</v>
      </c>
      <c r="J32" s="97">
        <f t="shared" si="1"/>
        <v>98.42931937172776</v>
      </c>
      <c r="K32" s="93">
        <v>14395</v>
      </c>
      <c r="L32" s="97">
        <f t="shared" si="2"/>
        <v>80.17711930489028</v>
      </c>
      <c r="M32" s="93">
        <v>0</v>
      </c>
      <c r="N32" s="97">
        <f t="shared" si="3"/>
        <v>0</v>
      </c>
      <c r="O32" s="93">
        <v>3277</v>
      </c>
      <c r="P32" s="93">
        <v>740</v>
      </c>
      <c r="Q32" s="97">
        <f t="shared" si="4"/>
        <v>18.252200066837474</v>
      </c>
      <c r="R32" s="93">
        <v>78</v>
      </c>
      <c r="S32" s="94"/>
      <c r="T32" s="94" t="s">
        <v>269</v>
      </c>
      <c r="U32" s="94"/>
      <c r="V32" s="94"/>
      <c r="W32" s="94"/>
      <c r="X32" s="94"/>
      <c r="Y32" s="94"/>
      <c r="Z32" s="94" t="s">
        <v>269</v>
      </c>
      <c r="AB32" s="106"/>
    </row>
    <row r="33" spans="1:28" s="92" customFormat="1" ht="11.25">
      <c r="A33" s="94" t="s">
        <v>111</v>
      </c>
      <c r="B33" s="95" t="s">
        <v>321</v>
      </c>
      <c r="C33" s="94" t="s">
        <v>322</v>
      </c>
      <c r="D33" s="93">
        <v>12276</v>
      </c>
      <c r="E33" s="93">
        <v>561</v>
      </c>
      <c r="F33" s="97">
        <f t="shared" si="0"/>
        <v>4.56989247311828</v>
      </c>
      <c r="G33" s="93">
        <v>561</v>
      </c>
      <c r="H33" s="93">
        <v>0</v>
      </c>
      <c r="I33" s="93">
        <v>11715</v>
      </c>
      <c r="J33" s="97">
        <f t="shared" si="1"/>
        <v>95.43010752688173</v>
      </c>
      <c r="K33" s="93">
        <v>8632</v>
      </c>
      <c r="L33" s="97">
        <f t="shared" si="2"/>
        <v>70.31606386445097</v>
      </c>
      <c r="M33" s="93">
        <v>0</v>
      </c>
      <c r="N33" s="97">
        <f t="shared" si="3"/>
        <v>0</v>
      </c>
      <c r="O33" s="93">
        <v>3083</v>
      </c>
      <c r="P33" s="93">
        <v>375</v>
      </c>
      <c r="Q33" s="97">
        <f t="shared" si="4"/>
        <v>25.114043662430756</v>
      </c>
      <c r="R33" s="93">
        <v>12276</v>
      </c>
      <c r="S33" s="94"/>
      <c r="T33" s="94" t="s">
        <v>269</v>
      </c>
      <c r="U33" s="94"/>
      <c r="V33" s="94"/>
      <c r="W33" s="94"/>
      <c r="X33" s="94"/>
      <c r="Y33" s="94"/>
      <c r="Z33" s="94" t="s">
        <v>269</v>
      </c>
      <c r="AB33" s="106"/>
    </row>
    <row r="34" spans="1:28" s="92" customFormat="1" ht="11.25">
      <c r="A34" s="94" t="s">
        <v>111</v>
      </c>
      <c r="B34" s="95" t="s">
        <v>323</v>
      </c>
      <c r="C34" s="94" t="s">
        <v>324</v>
      </c>
      <c r="D34" s="93">
        <v>12594</v>
      </c>
      <c r="E34" s="93">
        <v>1247</v>
      </c>
      <c r="F34" s="97">
        <f t="shared" si="0"/>
        <v>9.901540416071144</v>
      </c>
      <c r="G34" s="93">
        <v>1247</v>
      </c>
      <c r="H34" s="93">
        <v>0</v>
      </c>
      <c r="I34" s="93">
        <v>11347</v>
      </c>
      <c r="J34" s="97">
        <f t="shared" si="1"/>
        <v>90.09845958392886</v>
      </c>
      <c r="K34" s="93">
        <v>7190</v>
      </c>
      <c r="L34" s="97">
        <f t="shared" si="2"/>
        <v>57.090678100682865</v>
      </c>
      <c r="M34" s="93">
        <v>0</v>
      </c>
      <c r="N34" s="97">
        <f t="shared" si="3"/>
        <v>0</v>
      </c>
      <c r="O34" s="93">
        <v>4157</v>
      </c>
      <c r="P34" s="93">
        <v>562</v>
      </c>
      <c r="Q34" s="97">
        <f t="shared" si="4"/>
        <v>33.00778148324599</v>
      </c>
      <c r="R34" s="93">
        <v>46</v>
      </c>
      <c r="S34" s="94"/>
      <c r="T34" s="94" t="s">
        <v>269</v>
      </c>
      <c r="U34" s="94"/>
      <c r="V34" s="94"/>
      <c r="W34" s="94"/>
      <c r="X34" s="94"/>
      <c r="Y34" s="94"/>
      <c r="Z34" s="94" t="s">
        <v>269</v>
      </c>
      <c r="AB34" s="106"/>
    </row>
    <row r="35" spans="1:28" s="92" customFormat="1" ht="11.25">
      <c r="A35" s="94" t="s">
        <v>111</v>
      </c>
      <c r="B35" s="95" t="s">
        <v>325</v>
      </c>
      <c r="C35" s="94" t="s">
        <v>326</v>
      </c>
      <c r="D35" s="93">
        <v>15760</v>
      </c>
      <c r="E35" s="93">
        <v>550</v>
      </c>
      <c r="F35" s="97">
        <f t="shared" si="0"/>
        <v>3.489847715736041</v>
      </c>
      <c r="G35" s="93">
        <v>550</v>
      </c>
      <c r="H35" s="93">
        <v>0</v>
      </c>
      <c r="I35" s="93">
        <v>15210</v>
      </c>
      <c r="J35" s="97">
        <f t="shared" si="1"/>
        <v>96.51015228426397</v>
      </c>
      <c r="K35" s="93">
        <v>9116</v>
      </c>
      <c r="L35" s="97">
        <f t="shared" si="2"/>
        <v>57.84263959390863</v>
      </c>
      <c r="M35" s="93">
        <v>0</v>
      </c>
      <c r="N35" s="97">
        <f t="shared" si="3"/>
        <v>0</v>
      </c>
      <c r="O35" s="93">
        <v>6094</v>
      </c>
      <c r="P35" s="93">
        <v>1975</v>
      </c>
      <c r="Q35" s="97">
        <f t="shared" si="4"/>
        <v>38.66751269035533</v>
      </c>
      <c r="R35" s="93">
        <v>132</v>
      </c>
      <c r="S35" s="94"/>
      <c r="T35" s="94" t="s">
        <v>269</v>
      </c>
      <c r="U35" s="94"/>
      <c r="V35" s="94"/>
      <c r="W35" s="94"/>
      <c r="X35" s="94"/>
      <c r="Y35" s="94"/>
      <c r="Z35" s="94" t="s">
        <v>269</v>
      </c>
      <c r="AB35" s="106"/>
    </row>
    <row r="36" spans="1:28" s="92" customFormat="1" ht="11.25">
      <c r="A36" s="94" t="s">
        <v>111</v>
      </c>
      <c r="B36" s="95" t="s">
        <v>327</v>
      </c>
      <c r="C36" s="94" t="s">
        <v>328</v>
      </c>
      <c r="D36" s="93">
        <v>13702</v>
      </c>
      <c r="E36" s="93">
        <v>247</v>
      </c>
      <c r="F36" s="97">
        <f t="shared" si="0"/>
        <v>1.8026565464895636</v>
      </c>
      <c r="G36" s="93">
        <v>247</v>
      </c>
      <c r="H36" s="93">
        <v>0</v>
      </c>
      <c r="I36" s="93">
        <v>13455</v>
      </c>
      <c r="J36" s="97">
        <f t="shared" si="1"/>
        <v>98.19734345351043</v>
      </c>
      <c r="K36" s="93">
        <v>6422</v>
      </c>
      <c r="L36" s="97">
        <f t="shared" si="2"/>
        <v>46.86907020872865</v>
      </c>
      <c r="M36" s="93">
        <v>0</v>
      </c>
      <c r="N36" s="97">
        <f t="shared" si="3"/>
        <v>0</v>
      </c>
      <c r="O36" s="93">
        <v>7033</v>
      </c>
      <c r="P36" s="93">
        <v>0</v>
      </c>
      <c r="Q36" s="97">
        <f t="shared" si="4"/>
        <v>51.32827324478178</v>
      </c>
      <c r="R36" s="93">
        <v>137</v>
      </c>
      <c r="S36" s="94"/>
      <c r="T36" s="94" t="s">
        <v>269</v>
      </c>
      <c r="U36" s="94"/>
      <c r="V36" s="94"/>
      <c r="W36" s="94"/>
      <c r="X36" s="94"/>
      <c r="Y36" s="94"/>
      <c r="Z36" s="94" t="s">
        <v>269</v>
      </c>
      <c r="AB36" s="106"/>
    </row>
    <row r="37" spans="1:28" s="92" customFormat="1" ht="11.25">
      <c r="A37" s="94" t="s">
        <v>111</v>
      </c>
      <c r="B37" s="95" t="s">
        <v>329</v>
      </c>
      <c r="C37" s="94" t="s">
        <v>330</v>
      </c>
      <c r="D37" s="93">
        <v>8778</v>
      </c>
      <c r="E37" s="93">
        <v>345</v>
      </c>
      <c r="F37" s="97">
        <f t="shared" si="0"/>
        <v>3.93028024606972</v>
      </c>
      <c r="G37" s="93">
        <v>345</v>
      </c>
      <c r="H37" s="93">
        <v>0</v>
      </c>
      <c r="I37" s="93">
        <v>8433</v>
      </c>
      <c r="J37" s="97">
        <f t="shared" si="1"/>
        <v>96.06971975393029</v>
      </c>
      <c r="K37" s="93">
        <v>111</v>
      </c>
      <c r="L37" s="97">
        <f t="shared" si="2"/>
        <v>1.264524948735475</v>
      </c>
      <c r="M37" s="93">
        <v>0</v>
      </c>
      <c r="N37" s="97">
        <f t="shared" si="3"/>
        <v>0</v>
      </c>
      <c r="O37" s="93">
        <v>8322</v>
      </c>
      <c r="P37" s="93">
        <v>1061</v>
      </c>
      <c r="Q37" s="97">
        <f t="shared" si="4"/>
        <v>94.8051948051948</v>
      </c>
      <c r="R37" s="93">
        <v>66</v>
      </c>
      <c r="S37" s="94"/>
      <c r="T37" s="94" t="s">
        <v>269</v>
      </c>
      <c r="U37" s="94"/>
      <c r="V37" s="94"/>
      <c r="W37" s="94"/>
      <c r="X37" s="94"/>
      <c r="Y37" s="94"/>
      <c r="Z37" s="94" t="s">
        <v>269</v>
      </c>
      <c r="AB37" s="106"/>
    </row>
    <row r="38" spans="1:28" s="92" customFormat="1" ht="11.25">
      <c r="A38" s="94" t="s">
        <v>111</v>
      </c>
      <c r="B38" s="95" t="s">
        <v>331</v>
      </c>
      <c r="C38" s="94" t="s">
        <v>332</v>
      </c>
      <c r="D38" s="93">
        <v>27783</v>
      </c>
      <c r="E38" s="93">
        <v>187</v>
      </c>
      <c r="F38" s="97">
        <f t="shared" si="0"/>
        <v>0.6730734621891085</v>
      </c>
      <c r="G38" s="93">
        <v>187</v>
      </c>
      <c r="H38" s="93">
        <v>0</v>
      </c>
      <c r="I38" s="93">
        <v>27596</v>
      </c>
      <c r="J38" s="97">
        <f t="shared" si="1"/>
        <v>99.32692653781089</v>
      </c>
      <c r="K38" s="93">
        <v>20123</v>
      </c>
      <c r="L38" s="97">
        <f t="shared" si="2"/>
        <v>72.42918331353707</v>
      </c>
      <c r="M38" s="93">
        <v>0</v>
      </c>
      <c r="N38" s="97">
        <f t="shared" si="3"/>
        <v>0</v>
      </c>
      <c r="O38" s="93">
        <v>7473</v>
      </c>
      <c r="P38" s="93">
        <v>5023</v>
      </c>
      <c r="Q38" s="97">
        <f t="shared" si="4"/>
        <v>26.897743224273835</v>
      </c>
      <c r="R38" s="93">
        <v>334</v>
      </c>
      <c r="S38" s="94"/>
      <c r="T38" s="94" t="s">
        <v>269</v>
      </c>
      <c r="U38" s="94"/>
      <c r="V38" s="94"/>
      <c r="W38" s="94"/>
      <c r="X38" s="94"/>
      <c r="Y38" s="94"/>
      <c r="Z38" s="94" t="s">
        <v>269</v>
      </c>
      <c r="AB38" s="106"/>
    </row>
    <row r="39" spans="1:28" s="92" customFormat="1" ht="11.25">
      <c r="A39" s="94" t="s">
        <v>111</v>
      </c>
      <c r="B39" s="95" t="s">
        <v>333</v>
      </c>
      <c r="C39" s="94" t="s">
        <v>334</v>
      </c>
      <c r="D39" s="93">
        <v>41085</v>
      </c>
      <c r="E39" s="93">
        <v>875</v>
      </c>
      <c r="F39" s="97">
        <f t="shared" si="0"/>
        <v>2.129731045393696</v>
      </c>
      <c r="G39" s="93">
        <v>875</v>
      </c>
      <c r="H39" s="93">
        <v>0</v>
      </c>
      <c r="I39" s="93">
        <v>40210</v>
      </c>
      <c r="J39" s="97">
        <f t="shared" si="1"/>
        <v>97.8702689546063</v>
      </c>
      <c r="K39" s="93">
        <v>33900</v>
      </c>
      <c r="L39" s="97">
        <f t="shared" si="2"/>
        <v>82.51186564439577</v>
      </c>
      <c r="M39" s="93">
        <v>0</v>
      </c>
      <c r="N39" s="97">
        <f t="shared" si="3"/>
        <v>0</v>
      </c>
      <c r="O39" s="93">
        <v>6310</v>
      </c>
      <c r="P39" s="93">
        <v>1740</v>
      </c>
      <c r="Q39" s="97">
        <f t="shared" si="4"/>
        <v>15.358403310210539</v>
      </c>
      <c r="R39" s="93">
        <v>2781</v>
      </c>
      <c r="S39" s="94" t="s">
        <v>269</v>
      </c>
      <c r="T39" s="94"/>
      <c r="U39" s="94"/>
      <c r="V39" s="94"/>
      <c r="W39" s="94" t="s">
        <v>269</v>
      </c>
      <c r="X39" s="94"/>
      <c r="Y39" s="94"/>
      <c r="Z39" s="94"/>
      <c r="AB39" s="106"/>
    </row>
    <row r="40" spans="1:28" s="92" customFormat="1" ht="11.25">
      <c r="A40" s="94" t="s">
        <v>111</v>
      </c>
      <c r="B40" s="95" t="s">
        <v>335</v>
      </c>
      <c r="C40" s="94" t="s">
        <v>336</v>
      </c>
      <c r="D40" s="93">
        <v>3534</v>
      </c>
      <c r="E40" s="93">
        <v>29</v>
      </c>
      <c r="F40" s="97">
        <f t="shared" si="0"/>
        <v>0.8205998868138087</v>
      </c>
      <c r="G40" s="93">
        <v>29</v>
      </c>
      <c r="H40" s="93">
        <v>0</v>
      </c>
      <c r="I40" s="93">
        <v>3505</v>
      </c>
      <c r="J40" s="97">
        <f t="shared" si="1"/>
        <v>99.17940011318619</v>
      </c>
      <c r="K40" s="93">
        <v>3216</v>
      </c>
      <c r="L40" s="97">
        <f t="shared" si="2"/>
        <v>91.00169779286928</v>
      </c>
      <c r="M40" s="93">
        <v>0</v>
      </c>
      <c r="N40" s="97">
        <f t="shared" si="3"/>
        <v>0</v>
      </c>
      <c r="O40" s="93">
        <v>289</v>
      </c>
      <c r="P40" s="93">
        <v>60</v>
      </c>
      <c r="Q40" s="97">
        <f t="shared" si="4"/>
        <v>8.177702320316921</v>
      </c>
      <c r="R40" s="93">
        <v>22</v>
      </c>
      <c r="S40" s="94" t="s">
        <v>269</v>
      </c>
      <c r="T40" s="94"/>
      <c r="U40" s="94"/>
      <c r="V40" s="94"/>
      <c r="W40" s="94" t="s">
        <v>269</v>
      </c>
      <c r="X40" s="94"/>
      <c r="Y40" s="94"/>
      <c r="Z40" s="94"/>
      <c r="AB40" s="106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0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3" t="s">
        <v>12</v>
      </c>
      <c r="B2" s="113" t="s">
        <v>256</v>
      </c>
      <c r="C2" s="115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8" t="s">
        <v>14</v>
      </c>
      <c r="AG2" s="129"/>
      <c r="AH2" s="129"/>
      <c r="AI2" s="130"/>
      <c r="AJ2" s="128" t="s">
        <v>128</v>
      </c>
      <c r="AK2" s="129"/>
      <c r="AL2" s="129"/>
      <c r="AM2" s="129"/>
      <c r="AN2" s="129"/>
      <c r="AO2" s="129"/>
      <c r="AP2" s="129"/>
      <c r="AQ2" s="129"/>
      <c r="AR2" s="129"/>
      <c r="AS2" s="130"/>
      <c r="AT2" s="131" t="s">
        <v>15</v>
      </c>
      <c r="AU2" s="132"/>
      <c r="AV2" s="132"/>
      <c r="AW2" s="132"/>
      <c r="AX2" s="132"/>
      <c r="AY2" s="132"/>
      <c r="AZ2" s="128" t="s">
        <v>16</v>
      </c>
      <c r="BA2" s="129"/>
      <c r="BB2" s="129"/>
      <c r="BC2" s="130"/>
    </row>
    <row r="3" spans="1:55" s="8" customFormat="1" ht="18.75" customHeight="1">
      <c r="A3" s="112"/>
      <c r="B3" s="134"/>
      <c r="C3" s="135"/>
      <c r="D3" s="24" t="s">
        <v>17</v>
      </c>
      <c r="E3" s="136" t="s">
        <v>18</v>
      </c>
      <c r="F3" s="137"/>
      <c r="G3" s="138"/>
      <c r="H3" s="139" t="s">
        <v>19</v>
      </c>
      <c r="I3" s="140"/>
      <c r="J3" s="141"/>
      <c r="K3" s="136" t="s">
        <v>20</v>
      </c>
      <c r="L3" s="140"/>
      <c r="M3" s="141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7" t="s">
        <v>17</v>
      </c>
      <c r="AG3" s="125" t="s">
        <v>22</v>
      </c>
      <c r="AH3" s="125" t="s">
        <v>23</v>
      </c>
      <c r="AI3" s="125" t="s">
        <v>24</v>
      </c>
      <c r="AJ3" s="126" t="s">
        <v>17</v>
      </c>
      <c r="AK3" s="125" t="s">
        <v>259</v>
      </c>
      <c r="AL3" s="125" t="s">
        <v>25</v>
      </c>
      <c r="AM3" s="125" t="s">
        <v>26</v>
      </c>
      <c r="AN3" s="125" t="s">
        <v>23</v>
      </c>
      <c r="AO3" s="125" t="s">
        <v>27</v>
      </c>
      <c r="AP3" s="125" t="s">
        <v>28</v>
      </c>
      <c r="AQ3" s="125" t="s">
        <v>29</v>
      </c>
      <c r="AR3" s="125" t="s">
        <v>30</v>
      </c>
      <c r="AS3" s="125" t="s">
        <v>31</v>
      </c>
      <c r="AT3" s="127" t="s">
        <v>17</v>
      </c>
      <c r="AU3" s="125" t="s">
        <v>259</v>
      </c>
      <c r="AV3" s="125" t="s">
        <v>25</v>
      </c>
      <c r="AW3" s="125" t="s">
        <v>26</v>
      </c>
      <c r="AX3" s="125" t="s">
        <v>23</v>
      </c>
      <c r="AY3" s="125" t="s">
        <v>27</v>
      </c>
      <c r="AZ3" s="127" t="s">
        <v>17</v>
      </c>
      <c r="BA3" s="125" t="s">
        <v>22</v>
      </c>
      <c r="BB3" s="125" t="s">
        <v>23</v>
      </c>
      <c r="BC3" s="125" t="s">
        <v>24</v>
      </c>
    </row>
    <row r="4" spans="1:55" s="8" customFormat="1" ht="26.25" customHeight="1">
      <c r="A4" s="112"/>
      <c r="B4" s="134"/>
      <c r="C4" s="135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6"/>
      <c r="AV4" s="126"/>
      <c r="AW4" s="126"/>
      <c r="AX4" s="126"/>
      <c r="AY4" s="126"/>
      <c r="AZ4" s="127"/>
      <c r="BA4" s="126"/>
      <c r="BB4" s="126"/>
      <c r="BC4" s="126"/>
    </row>
    <row r="5" spans="1:55" s="35" customFormat="1" ht="23.25" customHeight="1">
      <c r="A5" s="112"/>
      <c r="B5" s="134"/>
      <c r="C5" s="135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2"/>
      <c r="B6" s="134"/>
      <c r="C6" s="135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7" t="s">
        <v>111</v>
      </c>
      <c r="B7" s="178" t="s">
        <v>271</v>
      </c>
      <c r="C7" s="174" t="s">
        <v>268</v>
      </c>
      <c r="D7" s="99">
        <f>SUM(D8:D300)</f>
        <v>421145</v>
      </c>
      <c r="E7" s="99">
        <f>SUM(E8:E300)</f>
        <v>72037</v>
      </c>
      <c r="F7" s="99">
        <f>SUM(F8:F300)</f>
        <v>26042</v>
      </c>
      <c r="G7" s="99">
        <f>SUM(G8:G300)</f>
        <v>45995</v>
      </c>
      <c r="H7" s="99">
        <f>SUM(H8:H300)</f>
        <v>160605</v>
      </c>
      <c r="I7" s="99">
        <f>SUM(I8:I300)</f>
        <v>41581</v>
      </c>
      <c r="J7" s="99">
        <f>SUM(J8:J300)</f>
        <v>119024</v>
      </c>
      <c r="K7" s="99">
        <f>SUM(K8:K300)</f>
        <v>188503</v>
      </c>
      <c r="L7" s="99">
        <f>SUM(L8:L300)</f>
        <v>3921</v>
      </c>
      <c r="M7" s="99">
        <f>SUM(M8:M300)</f>
        <v>184582</v>
      </c>
      <c r="N7" s="99">
        <f>SUM(N8:N300)</f>
        <v>421379</v>
      </c>
      <c r="O7" s="99">
        <f>SUM(O8:O300)</f>
        <v>71544</v>
      </c>
      <c r="P7" s="99">
        <f>SUM(P8:P300)</f>
        <v>40312</v>
      </c>
      <c r="Q7" s="99">
        <f>SUM(Q8:Q300)</f>
        <v>0</v>
      </c>
      <c r="R7" s="99">
        <f>SUM(R8:R300)</f>
        <v>0</v>
      </c>
      <c r="S7" s="99">
        <f>SUM(S8:S300)</f>
        <v>31232</v>
      </c>
      <c r="T7" s="99">
        <f>SUM(T8:T300)</f>
        <v>0</v>
      </c>
      <c r="U7" s="99">
        <f>SUM(U8:U300)</f>
        <v>0</v>
      </c>
      <c r="V7" s="99">
        <f>SUM(V8:V300)</f>
        <v>349601</v>
      </c>
      <c r="W7" s="99">
        <f>SUM(W8:W300)</f>
        <v>210494</v>
      </c>
      <c r="X7" s="99">
        <f>SUM(X8:X300)</f>
        <v>0</v>
      </c>
      <c r="Y7" s="99">
        <f>SUM(Y8:Y300)</f>
        <v>0</v>
      </c>
      <c r="Z7" s="99">
        <f>SUM(Z8:Z300)</f>
        <v>139107</v>
      </c>
      <c r="AA7" s="99">
        <f>SUM(AA8:AA300)</f>
        <v>0</v>
      </c>
      <c r="AB7" s="99">
        <f>SUM(AB8:AB300)</f>
        <v>0</v>
      </c>
      <c r="AC7" s="99">
        <f>SUM(AC8:AC300)</f>
        <v>234</v>
      </c>
      <c r="AD7" s="99">
        <f>SUM(AD8:AD300)</f>
        <v>234</v>
      </c>
      <c r="AE7" s="99">
        <f>SUM(AE8:AE300)</f>
        <v>0</v>
      </c>
      <c r="AF7" s="99">
        <f>SUM(AF8:AF300)</f>
        <v>6920</v>
      </c>
      <c r="AG7" s="99">
        <f>SUM(AG8:AG300)</f>
        <v>6920</v>
      </c>
      <c r="AH7" s="99">
        <f>SUM(AH8:AH300)</f>
        <v>0</v>
      </c>
      <c r="AI7" s="99">
        <f>SUM(AI8:AI300)</f>
        <v>0</v>
      </c>
      <c r="AJ7" s="99">
        <f>SUM(AJ8:AJ300)</f>
        <v>20089</v>
      </c>
      <c r="AK7" s="99">
        <f>SUM(AK8:AK300)</f>
        <v>13182</v>
      </c>
      <c r="AL7" s="99">
        <f>SUM(AL8:AL300)</f>
        <v>0</v>
      </c>
      <c r="AM7" s="99">
        <f>SUM(AM8:AM300)</f>
        <v>5253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828</v>
      </c>
      <c r="AR7" s="99">
        <f>SUM(AR8:AR300)</f>
        <v>646</v>
      </c>
      <c r="AS7" s="99">
        <f>SUM(AS8:AS300)</f>
        <v>180</v>
      </c>
      <c r="AT7" s="99">
        <f>SUM(AT8:AT300)</f>
        <v>386</v>
      </c>
      <c r="AU7" s="99">
        <f>SUM(AU8:AU300)</f>
        <v>13</v>
      </c>
      <c r="AV7" s="99">
        <f>SUM(AV8:AV300)</f>
        <v>0</v>
      </c>
      <c r="AW7" s="99">
        <f>SUM(AW8:AW300)</f>
        <v>373</v>
      </c>
      <c r="AX7" s="99">
        <f>SUM(AX8:AX300)</f>
        <v>0</v>
      </c>
      <c r="AY7" s="99">
        <f>SUM(AY8:AY300)</f>
        <v>0</v>
      </c>
      <c r="AZ7" s="99">
        <f>SUM(AZ8:AZ300)</f>
        <v>0</v>
      </c>
      <c r="BA7" s="99">
        <f>SUM(BA8:BA300)</f>
        <v>0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111</v>
      </c>
      <c r="B8" s="102" t="s">
        <v>272</v>
      </c>
      <c r="C8" s="94" t="s">
        <v>273</v>
      </c>
      <c r="D8" s="100">
        <f aca="true" t="shared" si="0" ref="D7:D40">E8+H8+K8</f>
        <v>39439</v>
      </c>
      <c r="E8" s="100">
        <f aca="true" t="shared" si="1" ref="E7:E40">SUM(F8:G8)</f>
        <v>10187</v>
      </c>
      <c r="F8" s="93">
        <v>10187</v>
      </c>
      <c r="G8" s="93">
        <v>0</v>
      </c>
      <c r="H8" s="100">
        <f aca="true" t="shared" si="2" ref="H7:H40">SUM(I8:J8)</f>
        <v>0</v>
      </c>
      <c r="I8" s="93">
        <v>0</v>
      </c>
      <c r="J8" s="93">
        <v>0</v>
      </c>
      <c r="K8" s="100">
        <f aca="true" t="shared" si="3" ref="K7:K40">SUM(L8:M8)</f>
        <v>29252</v>
      </c>
      <c r="L8" s="93">
        <v>0</v>
      </c>
      <c r="M8" s="93">
        <v>29252</v>
      </c>
      <c r="N8" s="100">
        <f aca="true" t="shared" si="4" ref="N7:N40">O8+V8+AC8</f>
        <v>39439</v>
      </c>
      <c r="O8" s="100">
        <f aca="true" t="shared" si="5" ref="O7:O40">SUM(P8:U8)</f>
        <v>10187</v>
      </c>
      <c r="P8" s="93">
        <v>0</v>
      </c>
      <c r="Q8" s="93">
        <v>0</v>
      </c>
      <c r="R8" s="93">
        <v>0</v>
      </c>
      <c r="S8" s="93">
        <v>10187</v>
      </c>
      <c r="T8" s="93">
        <v>0</v>
      </c>
      <c r="U8" s="93">
        <v>0</v>
      </c>
      <c r="V8" s="100">
        <f aca="true" t="shared" si="6" ref="V7:V40">SUM(W8:AB8)</f>
        <v>29252</v>
      </c>
      <c r="W8" s="93">
        <v>0</v>
      </c>
      <c r="X8" s="93">
        <v>0</v>
      </c>
      <c r="Y8" s="93">
        <v>0</v>
      </c>
      <c r="Z8" s="93">
        <v>29252</v>
      </c>
      <c r="AA8" s="93">
        <v>0</v>
      </c>
      <c r="AB8" s="93">
        <v>0</v>
      </c>
      <c r="AC8" s="100">
        <f aca="true" t="shared" si="7" ref="AC7:AC40">SUM(AD8:AE8)</f>
        <v>0</v>
      </c>
      <c r="AD8" s="93">
        <v>0</v>
      </c>
      <c r="AE8" s="93">
        <v>0</v>
      </c>
      <c r="AF8" s="100">
        <f aca="true" t="shared" si="8" ref="AF7:AF40">SUM(AG8:AI8)</f>
        <v>0</v>
      </c>
      <c r="AG8" s="93">
        <v>0</v>
      </c>
      <c r="AH8" s="93">
        <v>0</v>
      </c>
      <c r="AI8" s="93">
        <v>0</v>
      </c>
      <c r="AJ8" s="100">
        <f aca="true" t="shared" si="9" ref="AJ7:AJ40">SUM(AK8:AS8)</f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40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0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111</v>
      </c>
      <c r="B9" s="102" t="s">
        <v>274</v>
      </c>
      <c r="C9" s="94" t="s">
        <v>275</v>
      </c>
      <c r="D9" s="100">
        <f t="shared" si="0"/>
        <v>40934</v>
      </c>
      <c r="E9" s="100">
        <f t="shared" si="1"/>
        <v>40934</v>
      </c>
      <c r="F9" s="93">
        <v>7708</v>
      </c>
      <c r="G9" s="93">
        <v>33226</v>
      </c>
      <c r="H9" s="100">
        <f t="shared" si="2"/>
        <v>0</v>
      </c>
      <c r="I9" s="93">
        <v>0</v>
      </c>
      <c r="J9" s="93">
        <v>0</v>
      </c>
      <c r="K9" s="100">
        <f t="shared" si="3"/>
        <v>0</v>
      </c>
      <c r="L9" s="93">
        <v>0</v>
      </c>
      <c r="M9" s="93">
        <v>0</v>
      </c>
      <c r="N9" s="100">
        <f t="shared" si="4"/>
        <v>40934</v>
      </c>
      <c r="O9" s="100">
        <f t="shared" si="5"/>
        <v>7708</v>
      </c>
      <c r="P9" s="93">
        <v>0</v>
      </c>
      <c r="Q9" s="93">
        <v>0</v>
      </c>
      <c r="R9" s="93">
        <v>0</v>
      </c>
      <c r="S9" s="93">
        <v>7708</v>
      </c>
      <c r="T9" s="93">
        <v>0</v>
      </c>
      <c r="U9" s="93">
        <v>0</v>
      </c>
      <c r="V9" s="100">
        <f t="shared" si="6"/>
        <v>33226</v>
      </c>
      <c r="W9" s="93">
        <v>0</v>
      </c>
      <c r="X9" s="93">
        <v>0</v>
      </c>
      <c r="Y9" s="93">
        <v>0</v>
      </c>
      <c r="Z9" s="93">
        <v>33226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0</v>
      </c>
      <c r="AG9" s="93">
        <v>0</v>
      </c>
      <c r="AH9" s="93">
        <v>0</v>
      </c>
      <c r="AI9" s="93">
        <v>0</v>
      </c>
      <c r="AJ9" s="100">
        <f t="shared" si="9"/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111</v>
      </c>
      <c r="B10" s="102" t="s">
        <v>276</v>
      </c>
      <c r="C10" s="94" t="s">
        <v>277</v>
      </c>
      <c r="D10" s="100">
        <f t="shared" si="0"/>
        <v>19959</v>
      </c>
      <c r="E10" s="100">
        <f t="shared" si="1"/>
        <v>0</v>
      </c>
      <c r="F10" s="93">
        <v>0</v>
      </c>
      <c r="G10" s="93">
        <v>0</v>
      </c>
      <c r="H10" s="100">
        <f t="shared" si="2"/>
        <v>19745</v>
      </c>
      <c r="I10" s="93">
        <v>3833</v>
      </c>
      <c r="J10" s="93">
        <v>15912</v>
      </c>
      <c r="K10" s="100">
        <f t="shared" si="3"/>
        <v>214</v>
      </c>
      <c r="L10" s="93">
        <v>214</v>
      </c>
      <c r="M10" s="93">
        <v>0</v>
      </c>
      <c r="N10" s="100">
        <f t="shared" si="4"/>
        <v>19959</v>
      </c>
      <c r="O10" s="100">
        <f t="shared" si="5"/>
        <v>4047</v>
      </c>
      <c r="P10" s="93">
        <v>0</v>
      </c>
      <c r="Q10" s="93">
        <v>0</v>
      </c>
      <c r="R10" s="93">
        <v>0</v>
      </c>
      <c r="S10" s="93">
        <v>4047</v>
      </c>
      <c r="T10" s="93">
        <v>0</v>
      </c>
      <c r="U10" s="93">
        <v>0</v>
      </c>
      <c r="V10" s="100">
        <f t="shared" si="6"/>
        <v>15912</v>
      </c>
      <c r="W10" s="93">
        <v>0</v>
      </c>
      <c r="X10" s="93">
        <v>0</v>
      </c>
      <c r="Y10" s="93">
        <v>0</v>
      </c>
      <c r="Z10" s="93">
        <v>15912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0</v>
      </c>
      <c r="AG10" s="93">
        <v>0</v>
      </c>
      <c r="AH10" s="93">
        <v>0</v>
      </c>
      <c r="AI10" s="93">
        <v>0</v>
      </c>
      <c r="AJ10" s="100">
        <f t="shared" si="9"/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111</v>
      </c>
      <c r="B11" s="102" t="s">
        <v>278</v>
      </c>
      <c r="C11" s="94" t="s">
        <v>279</v>
      </c>
      <c r="D11" s="100">
        <f t="shared" si="0"/>
        <v>14763</v>
      </c>
      <c r="E11" s="100">
        <f t="shared" si="1"/>
        <v>0</v>
      </c>
      <c r="F11" s="93">
        <v>0</v>
      </c>
      <c r="G11" s="93">
        <v>0</v>
      </c>
      <c r="H11" s="100">
        <f t="shared" si="2"/>
        <v>4696</v>
      </c>
      <c r="I11" s="93">
        <v>4696</v>
      </c>
      <c r="J11" s="93">
        <v>0</v>
      </c>
      <c r="K11" s="100">
        <f t="shared" si="3"/>
        <v>10067</v>
      </c>
      <c r="L11" s="93">
        <v>0</v>
      </c>
      <c r="M11" s="93">
        <v>10067</v>
      </c>
      <c r="N11" s="100">
        <f t="shared" si="4"/>
        <v>14868</v>
      </c>
      <c r="O11" s="100">
        <f t="shared" si="5"/>
        <v>4696</v>
      </c>
      <c r="P11" s="93">
        <v>4696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10067</v>
      </c>
      <c r="W11" s="93">
        <v>10067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105</v>
      </c>
      <c r="AD11" s="93">
        <v>105</v>
      </c>
      <c r="AE11" s="93">
        <v>0</v>
      </c>
      <c r="AF11" s="100">
        <f t="shared" si="8"/>
        <v>627</v>
      </c>
      <c r="AG11" s="93">
        <v>627</v>
      </c>
      <c r="AH11" s="93">
        <v>0</v>
      </c>
      <c r="AI11" s="93">
        <v>0</v>
      </c>
      <c r="AJ11" s="100">
        <f t="shared" si="9"/>
        <v>627</v>
      </c>
      <c r="AK11" s="93">
        <v>0</v>
      </c>
      <c r="AL11" s="93">
        <v>0</v>
      </c>
      <c r="AM11" s="93">
        <v>627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16</v>
      </c>
      <c r="AU11" s="93">
        <v>0</v>
      </c>
      <c r="AV11" s="93">
        <v>0</v>
      </c>
      <c r="AW11" s="93">
        <v>16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111</v>
      </c>
      <c r="B12" s="102" t="s">
        <v>280</v>
      </c>
      <c r="C12" s="94" t="s">
        <v>281</v>
      </c>
      <c r="D12" s="100">
        <f t="shared" si="0"/>
        <v>6207</v>
      </c>
      <c r="E12" s="100">
        <f t="shared" si="1"/>
        <v>0</v>
      </c>
      <c r="F12" s="93">
        <v>0</v>
      </c>
      <c r="G12" s="93">
        <v>0</v>
      </c>
      <c r="H12" s="100">
        <f t="shared" si="2"/>
        <v>6207</v>
      </c>
      <c r="I12" s="93">
        <v>1773</v>
      </c>
      <c r="J12" s="93">
        <v>4434</v>
      </c>
      <c r="K12" s="100">
        <f t="shared" si="3"/>
        <v>0</v>
      </c>
      <c r="L12" s="93">
        <v>0</v>
      </c>
      <c r="M12" s="93">
        <v>0</v>
      </c>
      <c r="N12" s="100">
        <f t="shared" si="4"/>
        <v>6207</v>
      </c>
      <c r="O12" s="100">
        <f t="shared" si="5"/>
        <v>1773</v>
      </c>
      <c r="P12" s="93">
        <v>0</v>
      </c>
      <c r="Q12" s="93">
        <v>0</v>
      </c>
      <c r="R12" s="93">
        <v>0</v>
      </c>
      <c r="S12" s="93">
        <v>1773</v>
      </c>
      <c r="T12" s="93">
        <v>0</v>
      </c>
      <c r="U12" s="93">
        <v>0</v>
      </c>
      <c r="V12" s="100">
        <f t="shared" si="6"/>
        <v>4434</v>
      </c>
      <c r="W12" s="93">
        <v>0</v>
      </c>
      <c r="X12" s="93">
        <v>0</v>
      </c>
      <c r="Y12" s="93">
        <v>0</v>
      </c>
      <c r="Z12" s="93">
        <v>4434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0</v>
      </c>
      <c r="AG12" s="93">
        <v>0</v>
      </c>
      <c r="AH12" s="93">
        <v>0</v>
      </c>
      <c r="AI12" s="93">
        <v>0</v>
      </c>
      <c r="AJ12" s="100">
        <f t="shared" si="9"/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111</v>
      </c>
      <c r="B13" s="102" t="s">
        <v>282</v>
      </c>
      <c r="C13" s="94" t="s">
        <v>283</v>
      </c>
      <c r="D13" s="100">
        <f t="shared" si="0"/>
        <v>16358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16358</v>
      </c>
      <c r="L13" s="93">
        <v>3703</v>
      </c>
      <c r="M13" s="93">
        <v>12655</v>
      </c>
      <c r="N13" s="100">
        <f t="shared" si="4"/>
        <v>16358</v>
      </c>
      <c r="O13" s="100">
        <f t="shared" si="5"/>
        <v>3703</v>
      </c>
      <c r="P13" s="93">
        <v>3703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12655</v>
      </c>
      <c r="W13" s="93">
        <v>12655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523</v>
      </c>
      <c r="AG13" s="93">
        <v>523</v>
      </c>
      <c r="AH13" s="93">
        <v>0</v>
      </c>
      <c r="AI13" s="93">
        <v>0</v>
      </c>
      <c r="AJ13" s="100">
        <f t="shared" si="9"/>
        <v>523</v>
      </c>
      <c r="AK13" s="93">
        <v>0</v>
      </c>
      <c r="AL13" s="93">
        <v>0</v>
      </c>
      <c r="AM13" s="93">
        <v>523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10</v>
      </c>
      <c r="AU13" s="93">
        <v>0</v>
      </c>
      <c r="AV13" s="93">
        <v>0</v>
      </c>
      <c r="AW13" s="93">
        <v>10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111</v>
      </c>
      <c r="B14" s="102" t="s">
        <v>284</v>
      </c>
      <c r="C14" s="94" t="s">
        <v>285</v>
      </c>
      <c r="D14" s="100">
        <f t="shared" si="0"/>
        <v>39114</v>
      </c>
      <c r="E14" s="100">
        <f t="shared" si="1"/>
        <v>0</v>
      </c>
      <c r="F14" s="93">
        <v>0</v>
      </c>
      <c r="G14" s="93">
        <v>0</v>
      </c>
      <c r="H14" s="100">
        <f t="shared" si="2"/>
        <v>39114</v>
      </c>
      <c r="I14" s="93">
        <v>3362</v>
      </c>
      <c r="J14" s="93">
        <v>35752</v>
      </c>
      <c r="K14" s="100">
        <f t="shared" si="3"/>
        <v>0</v>
      </c>
      <c r="L14" s="93">
        <v>0</v>
      </c>
      <c r="M14" s="93">
        <v>0</v>
      </c>
      <c r="N14" s="100">
        <f t="shared" si="4"/>
        <v>39114</v>
      </c>
      <c r="O14" s="100">
        <f t="shared" si="5"/>
        <v>3362</v>
      </c>
      <c r="P14" s="93">
        <v>0</v>
      </c>
      <c r="Q14" s="93">
        <v>0</v>
      </c>
      <c r="R14" s="93">
        <v>0</v>
      </c>
      <c r="S14" s="93">
        <v>3362</v>
      </c>
      <c r="T14" s="93">
        <v>0</v>
      </c>
      <c r="U14" s="93">
        <v>0</v>
      </c>
      <c r="V14" s="100">
        <f t="shared" si="6"/>
        <v>35752</v>
      </c>
      <c r="W14" s="93">
        <v>0</v>
      </c>
      <c r="X14" s="93">
        <v>0</v>
      </c>
      <c r="Y14" s="93">
        <v>0</v>
      </c>
      <c r="Z14" s="93">
        <v>35752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0</v>
      </c>
      <c r="AG14" s="93">
        <v>0</v>
      </c>
      <c r="AH14" s="93">
        <v>0</v>
      </c>
      <c r="AI14" s="93">
        <v>0</v>
      </c>
      <c r="AJ14" s="100">
        <f t="shared" si="9"/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111</v>
      </c>
      <c r="B15" s="102" t="s">
        <v>286</v>
      </c>
      <c r="C15" s="94" t="s">
        <v>287</v>
      </c>
      <c r="D15" s="100">
        <f t="shared" si="0"/>
        <v>12026</v>
      </c>
      <c r="E15" s="100">
        <f t="shared" si="1"/>
        <v>0</v>
      </c>
      <c r="F15" s="93">
        <v>0</v>
      </c>
      <c r="G15" s="93">
        <v>0</v>
      </c>
      <c r="H15" s="100">
        <f t="shared" si="2"/>
        <v>12026</v>
      </c>
      <c r="I15" s="93">
        <v>2932</v>
      </c>
      <c r="J15" s="93">
        <v>9094</v>
      </c>
      <c r="K15" s="100">
        <f t="shared" si="3"/>
        <v>0</v>
      </c>
      <c r="L15" s="93">
        <v>0</v>
      </c>
      <c r="M15" s="93">
        <v>0</v>
      </c>
      <c r="N15" s="100">
        <f t="shared" si="4"/>
        <v>12026</v>
      </c>
      <c r="O15" s="100">
        <f t="shared" si="5"/>
        <v>2932</v>
      </c>
      <c r="P15" s="93">
        <v>2932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9094</v>
      </c>
      <c r="W15" s="93">
        <v>9094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32</v>
      </c>
      <c r="AG15" s="93">
        <v>32</v>
      </c>
      <c r="AH15" s="93">
        <v>0</v>
      </c>
      <c r="AI15" s="93">
        <v>0</v>
      </c>
      <c r="AJ15" s="100">
        <f t="shared" si="9"/>
        <v>32</v>
      </c>
      <c r="AK15" s="93">
        <v>0</v>
      </c>
      <c r="AL15" s="93">
        <v>0</v>
      </c>
      <c r="AM15" s="93">
        <v>32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6</v>
      </c>
      <c r="AU15" s="93">
        <v>0</v>
      </c>
      <c r="AV15" s="93">
        <v>0</v>
      </c>
      <c r="AW15" s="93">
        <v>6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111</v>
      </c>
      <c r="B16" s="102" t="s">
        <v>288</v>
      </c>
      <c r="C16" s="94" t="s">
        <v>289</v>
      </c>
      <c r="D16" s="100">
        <f t="shared" si="0"/>
        <v>570</v>
      </c>
      <c r="E16" s="100">
        <f t="shared" si="1"/>
        <v>570</v>
      </c>
      <c r="F16" s="93">
        <v>431</v>
      </c>
      <c r="G16" s="93">
        <v>139</v>
      </c>
      <c r="H16" s="100">
        <f t="shared" si="2"/>
        <v>0</v>
      </c>
      <c r="I16" s="93">
        <v>0</v>
      </c>
      <c r="J16" s="93">
        <v>0</v>
      </c>
      <c r="K16" s="100">
        <f t="shared" si="3"/>
        <v>0</v>
      </c>
      <c r="L16" s="93">
        <v>0</v>
      </c>
      <c r="M16" s="93">
        <v>0</v>
      </c>
      <c r="N16" s="100">
        <f t="shared" si="4"/>
        <v>570</v>
      </c>
      <c r="O16" s="100">
        <f t="shared" si="5"/>
        <v>431</v>
      </c>
      <c r="P16" s="93">
        <v>0</v>
      </c>
      <c r="Q16" s="93">
        <v>0</v>
      </c>
      <c r="R16" s="93">
        <v>0</v>
      </c>
      <c r="S16" s="93">
        <v>431</v>
      </c>
      <c r="T16" s="93">
        <v>0</v>
      </c>
      <c r="U16" s="93">
        <v>0</v>
      </c>
      <c r="V16" s="100">
        <f t="shared" si="6"/>
        <v>139</v>
      </c>
      <c r="W16" s="93">
        <v>0</v>
      </c>
      <c r="X16" s="93">
        <v>0</v>
      </c>
      <c r="Y16" s="93">
        <v>0</v>
      </c>
      <c r="Z16" s="93">
        <v>139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0</v>
      </c>
      <c r="AG16" s="93">
        <v>0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111</v>
      </c>
      <c r="B17" s="102" t="s">
        <v>290</v>
      </c>
      <c r="C17" s="94" t="s">
        <v>291</v>
      </c>
      <c r="D17" s="100">
        <f t="shared" si="0"/>
        <v>33521</v>
      </c>
      <c r="E17" s="100">
        <f t="shared" si="1"/>
        <v>10832</v>
      </c>
      <c r="F17" s="93">
        <v>2504</v>
      </c>
      <c r="G17" s="93">
        <v>8328</v>
      </c>
      <c r="H17" s="100">
        <f t="shared" si="2"/>
        <v>2964</v>
      </c>
      <c r="I17" s="93">
        <v>2964</v>
      </c>
      <c r="J17" s="93">
        <v>0</v>
      </c>
      <c r="K17" s="100">
        <f t="shared" si="3"/>
        <v>19725</v>
      </c>
      <c r="L17" s="93">
        <v>0</v>
      </c>
      <c r="M17" s="93">
        <v>19725</v>
      </c>
      <c r="N17" s="100">
        <f t="shared" si="4"/>
        <v>33521</v>
      </c>
      <c r="O17" s="100">
        <f t="shared" si="5"/>
        <v>5468</v>
      </c>
      <c r="P17" s="93">
        <v>5468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28053</v>
      </c>
      <c r="W17" s="93">
        <v>28053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801</v>
      </c>
      <c r="AG17" s="93">
        <v>801</v>
      </c>
      <c r="AH17" s="93">
        <v>0</v>
      </c>
      <c r="AI17" s="93">
        <v>0</v>
      </c>
      <c r="AJ17" s="100">
        <f t="shared" si="9"/>
        <v>801</v>
      </c>
      <c r="AK17" s="93">
        <v>0</v>
      </c>
      <c r="AL17" s="93">
        <v>0</v>
      </c>
      <c r="AM17" s="93">
        <v>790</v>
      </c>
      <c r="AN17" s="93">
        <v>0</v>
      </c>
      <c r="AO17" s="93">
        <v>0</v>
      </c>
      <c r="AP17" s="93">
        <v>0</v>
      </c>
      <c r="AQ17" s="93">
        <v>0</v>
      </c>
      <c r="AR17" s="93">
        <v>11</v>
      </c>
      <c r="AS17" s="93">
        <v>0</v>
      </c>
      <c r="AT17" s="100">
        <f t="shared" si="10"/>
        <v>123</v>
      </c>
      <c r="AU17" s="93">
        <v>0</v>
      </c>
      <c r="AV17" s="93">
        <v>0</v>
      </c>
      <c r="AW17" s="93">
        <v>123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111</v>
      </c>
      <c r="B18" s="102" t="s">
        <v>292</v>
      </c>
      <c r="C18" s="94" t="s">
        <v>293</v>
      </c>
      <c r="D18" s="100">
        <f t="shared" si="0"/>
        <v>21224</v>
      </c>
      <c r="E18" s="100">
        <f t="shared" si="1"/>
        <v>0</v>
      </c>
      <c r="F18" s="93">
        <v>0</v>
      </c>
      <c r="G18" s="93">
        <v>0</v>
      </c>
      <c r="H18" s="100">
        <f t="shared" si="2"/>
        <v>21224</v>
      </c>
      <c r="I18" s="93">
        <v>6862</v>
      </c>
      <c r="J18" s="93">
        <v>14362</v>
      </c>
      <c r="K18" s="100">
        <f t="shared" si="3"/>
        <v>0</v>
      </c>
      <c r="L18" s="93">
        <v>0</v>
      </c>
      <c r="M18" s="93">
        <v>0</v>
      </c>
      <c r="N18" s="100">
        <f t="shared" si="4"/>
        <v>21224</v>
      </c>
      <c r="O18" s="100">
        <f t="shared" si="5"/>
        <v>6862</v>
      </c>
      <c r="P18" s="93">
        <v>6862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14362</v>
      </c>
      <c r="W18" s="93">
        <v>14362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635</v>
      </c>
      <c r="AG18" s="93">
        <v>635</v>
      </c>
      <c r="AH18" s="93">
        <v>0</v>
      </c>
      <c r="AI18" s="93">
        <v>0</v>
      </c>
      <c r="AJ18" s="100">
        <f t="shared" si="9"/>
        <v>635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635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111</v>
      </c>
      <c r="B19" s="102" t="s">
        <v>294</v>
      </c>
      <c r="C19" s="94" t="s">
        <v>295</v>
      </c>
      <c r="D19" s="100">
        <f t="shared" si="0"/>
        <v>26834</v>
      </c>
      <c r="E19" s="100">
        <f t="shared" si="1"/>
        <v>0</v>
      </c>
      <c r="F19" s="93">
        <v>0</v>
      </c>
      <c r="G19" s="93">
        <v>0</v>
      </c>
      <c r="H19" s="100">
        <f t="shared" si="2"/>
        <v>26834</v>
      </c>
      <c r="I19" s="93">
        <v>1958</v>
      </c>
      <c r="J19" s="93">
        <v>24876</v>
      </c>
      <c r="K19" s="100">
        <f t="shared" si="3"/>
        <v>0</v>
      </c>
      <c r="L19" s="93">
        <v>0</v>
      </c>
      <c r="M19" s="93">
        <v>0</v>
      </c>
      <c r="N19" s="100">
        <f t="shared" si="4"/>
        <v>26836</v>
      </c>
      <c r="O19" s="100">
        <f t="shared" si="5"/>
        <v>1958</v>
      </c>
      <c r="P19" s="93">
        <v>794</v>
      </c>
      <c r="Q19" s="93">
        <v>0</v>
      </c>
      <c r="R19" s="93">
        <v>0</v>
      </c>
      <c r="S19" s="93">
        <v>1164</v>
      </c>
      <c r="T19" s="93">
        <v>0</v>
      </c>
      <c r="U19" s="93">
        <v>0</v>
      </c>
      <c r="V19" s="100">
        <f t="shared" si="6"/>
        <v>24876</v>
      </c>
      <c r="W19" s="93">
        <v>10824</v>
      </c>
      <c r="X19" s="93">
        <v>0</v>
      </c>
      <c r="Y19" s="93">
        <v>0</v>
      </c>
      <c r="Z19" s="93">
        <v>14052</v>
      </c>
      <c r="AA19" s="93">
        <v>0</v>
      </c>
      <c r="AB19" s="93">
        <v>0</v>
      </c>
      <c r="AC19" s="100">
        <f t="shared" si="7"/>
        <v>2</v>
      </c>
      <c r="AD19" s="93">
        <v>2</v>
      </c>
      <c r="AE19" s="93">
        <v>0</v>
      </c>
      <c r="AF19" s="100">
        <f t="shared" si="8"/>
        <v>365</v>
      </c>
      <c r="AG19" s="93">
        <v>365</v>
      </c>
      <c r="AH19" s="93">
        <v>0</v>
      </c>
      <c r="AI19" s="93">
        <v>0</v>
      </c>
      <c r="AJ19" s="100">
        <f t="shared" si="9"/>
        <v>365</v>
      </c>
      <c r="AK19" s="93">
        <v>0</v>
      </c>
      <c r="AL19" s="93">
        <v>0</v>
      </c>
      <c r="AM19" s="93">
        <v>365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22</v>
      </c>
      <c r="AU19" s="93">
        <v>0</v>
      </c>
      <c r="AV19" s="93">
        <v>0</v>
      </c>
      <c r="AW19" s="93">
        <v>22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111</v>
      </c>
      <c r="B20" s="102" t="s">
        <v>296</v>
      </c>
      <c r="C20" s="94" t="s">
        <v>297</v>
      </c>
      <c r="D20" s="100">
        <f t="shared" si="0"/>
        <v>14596</v>
      </c>
      <c r="E20" s="100">
        <f t="shared" si="1"/>
        <v>0</v>
      </c>
      <c r="F20" s="93">
        <v>0</v>
      </c>
      <c r="G20" s="93">
        <v>0</v>
      </c>
      <c r="H20" s="100">
        <f t="shared" si="2"/>
        <v>2355</v>
      </c>
      <c r="I20" s="93">
        <v>2355</v>
      </c>
      <c r="J20" s="93">
        <v>0</v>
      </c>
      <c r="K20" s="100">
        <f t="shared" si="3"/>
        <v>12241</v>
      </c>
      <c r="L20" s="93">
        <v>0</v>
      </c>
      <c r="M20" s="93">
        <v>12241</v>
      </c>
      <c r="N20" s="100">
        <f t="shared" si="4"/>
        <v>14596</v>
      </c>
      <c r="O20" s="100">
        <f t="shared" si="5"/>
        <v>2355</v>
      </c>
      <c r="P20" s="93">
        <v>2355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12241</v>
      </c>
      <c r="W20" s="93">
        <v>12241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504</v>
      </c>
      <c r="AG20" s="93">
        <v>504</v>
      </c>
      <c r="AH20" s="93">
        <v>0</v>
      </c>
      <c r="AI20" s="93">
        <v>0</v>
      </c>
      <c r="AJ20" s="100">
        <f t="shared" si="9"/>
        <v>504</v>
      </c>
      <c r="AK20" s="93">
        <v>0</v>
      </c>
      <c r="AL20" s="93">
        <v>0</v>
      </c>
      <c r="AM20" s="93">
        <v>504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60</v>
      </c>
      <c r="AU20" s="93">
        <v>0</v>
      </c>
      <c r="AV20" s="93">
        <v>0</v>
      </c>
      <c r="AW20" s="93">
        <v>60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111</v>
      </c>
      <c r="B21" s="102" t="s">
        <v>298</v>
      </c>
      <c r="C21" s="94" t="s">
        <v>299</v>
      </c>
      <c r="D21" s="100">
        <f t="shared" si="0"/>
        <v>8900</v>
      </c>
      <c r="E21" s="100">
        <f t="shared" si="1"/>
        <v>0</v>
      </c>
      <c r="F21" s="93">
        <v>0</v>
      </c>
      <c r="G21" s="93">
        <v>0</v>
      </c>
      <c r="H21" s="100">
        <f t="shared" si="2"/>
        <v>2560</v>
      </c>
      <c r="I21" s="93">
        <v>2560</v>
      </c>
      <c r="J21" s="93">
        <v>0</v>
      </c>
      <c r="K21" s="100">
        <f t="shared" si="3"/>
        <v>6340</v>
      </c>
      <c r="L21" s="93">
        <v>0</v>
      </c>
      <c r="M21" s="93">
        <v>6340</v>
      </c>
      <c r="N21" s="100">
        <f t="shared" si="4"/>
        <v>8900</v>
      </c>
      <c r="O21" s="100">
        <f t="shared" si="5"/>
        <v>2560</v>
      </c>
      <c r="P21" s="93">
        <v>0</v>
      </c>
      <c r="Q21" s="93">
        <v>0</v>
      </c>
      <c r="R21" s="93">
        <v>0</v>
      </c>
      <c r="S21" s="93">
        <v>2560</v>
      </c>
      <c r="T21" s="93">
        <v>0</v>
      </c>
      <c r="U21" s="93">
        <v>0</v>
      </c>
      <c r="V21" s="100">
        <f t="shared" si="6"/>
        <v>6340</v>
      </c>
      <c r="W21" s="93">
        <v>0</v>
      </c>
      <c r="X21" s="93">
        <v>0</v>
      </c>
      <c r="Y21" s="93">
        <v>0</v>
      </c>
      <c r="Z21" s="93">
        <v>6340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0</v>
      </c>
      <c r="AG21" s="93">
        <v>0</v>
      </c>
      <c r="AH21" s="93">
        <v>0</v>
      </c>
      <c r="AI21" s="93">
        <v>0</v>
      </c>
      <c r="AJ21" s="100">
        <f t="shared" si="9"/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111</v>
      </c>
      <c r="B22" s="102" t="s">
        <v>300</v>
      </c>
      <c r="C22" s="94" t="s">
        <v>301</v>
      </c>
      <c r="D22" s="100">
        <f t="shared" si="0"/>
        <v>18571</v>
      </c>
      <c r="E22" s="100">
        <f t="shared" si="1"/>
        <v>0</v>
      </c>
      <c r="F22" s="93">
        <v>0</v>
      </c>
      <c r="G22" s="93">
        <v>0</v>
      </c>
      <c r="H22" s="100">
        <f t="shared" si="2"/>
        <v>1900</v>
      </c>
      <c r="I22" s="93">
        <v>1900</v>
      </c>
      <c r="J22" s="93">
        <v>0</v>
      </c>
      <c r="K22" s="100">
        <f t="shared" si="3"/>
        <v>16671</v>
      </c>
      <c r="L22" s="93">
        <v>0</v>
      </c>
      <c r="M22" s="93">
        <v>16671</v>
      </c>
      <c r="N22" s="100">
        <f t="shared" si="4"/>
        <v>18662</v>
      </c>
      <c r="O22" s="100">
        <f t="shared" si="5"/>
        <v>1900</v>
      </c>
      <c r="P22" s="93">
        <v>1900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16671</v>
      </c>
      <c r="W22" s="93">
        <v>16671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91</v>
      </c>
      <c r="AD22" s="93">
        <v>91</v>
      </c>
      <c r="AE22" s="93">
        <v>0</v>
      </c>
      <c r="AF22" s="100">
        <f t="shared" si="8"/>
        <v>1103</v>
      </c>
      <c r="AG22" s="93">
        <v>1103</v>
      </c>
      <c r="AH22" s="93">
        <v>0</v>
      </c>
      <c r="AI22" s="93">
        <v>0</v>
      </c>
      <c r="AJ22" s="100">
        <f t="shared" si="9"/>
        <v>1103</v>
      </c>
      <c r="AK22" s="93">
        <v>0</v>
      </c>
      <c r="AL22" s="93">
        <v>0</v>
      </c>
      <c r="AM22" s="93">
        <v>1103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79</v>
      </c>
      <c r="AU22" s="93">
        <v>0</v>
      </c>
      <c r="AV22" s="93">
        <v>0</v>
      </c>
      <c r="AW22" s="93">
        <v>79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111</v>
      </c>
      <c r="B23" s="102" t="s">
        <v>302</v>
      </c>
      <c r="C23" s="94" t="s">
        <v>303</v>
      </c>
      <c r="D23" s="100">
        <f t="shared" si="0"/>
        <v>3955</v>
      </c>
      <c r="E23" s="100">
        <f t="shared" si="1"/>
        <v>988</v>
      </c>
      <c r="F23" s="93">
        <v>988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2967</v>
      </c>
      <c r="L23" s="93">
        <v>0</v>
      </c>
      <c r="M23" s="93">
        <v>2967</v>
      </c>
      <c r="N23" s="100">
        <f t="shared" si="4"/>
        <v>3955</v>
      </c>
      <c r="O23" s="100">
        <f t="shared" si="5"/>
        <v>988</v>
      </c>
      <c r="P23" s="93">
        <v>988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2967</v>
      </c>
      <c r="W23" s="93">
        <v>2967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191</v>
      </c>
      <c r="AG23" s="93">
        <v>191</v>
      </c>
      <c r="AH23" s="93">
        <v>0</v>
      </c>
      <c r="AI23" s="93">
        <v>0</v>
      </c>
      <c r="AJ23" s="100">
        <f t="shared" si="9"/>
        <v>191</v>
      </c>
      <c r="AK23" s="93">
        <v>0</v>
      </c>
      <c r="AL23" s="93">
        <v>0</v>
      </c>
      <c r="AM23" s="93">
        <v>191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1</v>
      </c>
      <c r="AU23" s="93">
        <v>0</v>
      </c>
      <c r="AV23" s="93">
        <v>0</v>
      </c>
      <c r="AW23" s="93">
        <v>1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111</v>
      </c>
      <c r="B24" s="102" t="s">
        <v>304</v>
      </c>
      <c r="C24" s="94" t="s">
        <v>305</v>
      </c>
      <c r="D24" s="100">
        <f t="shared" si="0"/>
        <v>8177</v>
      </c>
      <c r="E24" s="100">
        <f t="shared" si="1"/>
        <v>1678</v>
      </c>
      <c r="F24" s="93">
        <v>1678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6499</v>
      </c>
      <c r="L24" s="93">
        <v>0</v>
      </c>
      <c r="M24" s="93">
        <v>6499</v>
      </c>
      <c r="N24" s="100">
        <f t="shared" si="4"/>
        <v>8177</v>
      </c>
      <c r="O24" s="100">
        <f t="shared" si="5"/>
        <v>1678</v>
      </c>
      <c r="P24" s="93">
        <v>1678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6499</v>
      </c>
      <c r="W24" s="93">
        <v>6499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396</v>
      </c>
      <c r="AG24" s="93">
        <v>396</v>
      </c>
      <c r="AH24" s="93">
        <v>0</v>
      </c>
      <c r="AI24" s="93">
        <v>0</v>
      </c>
      <c r="AJ24" s="100">
        <f t="shared" si="9"/>
        <v>396</v>
      </c>
      <c r="AK24" s="93">
        <v>0</v>
      </c>
      <c r="AL24" s="93">
        <v>0</v>
      </c>
      <c r="AM24" s="93">
        <v>396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2</v>
      </c>
      <c r="AU24" s="93">
        <v>0</v>
      </c>
      <c r="AV24" s="93">
        <v>0</v>
      </c>
      <c r="AW24" s="93">
        <v>2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111</v>
      </c>
      <c r="B25" s="102" t="s">
        <v>306</v>
      </c>
      <c r="C25" s="94" t="s">
        <v>307</v>
      </c>
      <c r="D25" s="100">
        <f t="shared" si="0"/>
        <v>15148</v>
      </c>
      <c r="E25" s="100">
        <f t="shared" si="1"/>
        <v>0</v>
      </c>
      <c r="F25" s="93">
        <v>0</v>
      </c>
      <c r="G25" s="93">
        <v>0</v>
      </c>
      <c r="H25" s="100">
        <f t="shared" si="2"/>
        <v>1089</v>
      </c>
      <c r="I25" s="93">
        <v>1089</v>
      </c>
      <c r="J25" s="93">
        <v>0</v>
      </c>
      <c r="K25" s="100">
        <f t="shared" si="3"/>
        <v>14059</v>
      </c>
      <c r="L25" s="93">
        <v>4</v>
      </c>
      <c r="M25" s="93">
        <v>14055</v>
      </c>
      <c r="N25" s="100">
        <f t="shared" si="4"/>
        <v>15148</v>
      </c>
      <c r="O25" s="100">
        <f t="shared" si="5"/>
        <v>1093</v>
      </c>
      <c r="P25" s="93">
        <v>1093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14055</v>
      </c>
      <c r="W25" s="93">
        <v>14055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20</v>
      </c>
      <c r="AG25" s="93">
        <v>20</v>
      </c>
      <c r="AH25" s="93">
        <v>0</v>
      </c>
      <c r="AI25" s="93">
        <v>0</v>
      </c>
      <c r="AJ25" s="100">
        <f t="shared" si="9"/>
        <v>507</v>
      </c>
      <c r="AK25" s="93">
        <v>487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20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111</v>
      </c>
      <c r="B26" s="102" t="s">
        <v>308</v>
      </c>
      <c r="C26" s="94" t="s">
        <v>309</v>
      </c>
      <c r="D26" s="100">
        <f t="shared" si="0"/>
        <v>6950</v>
      </c>
      <c r="E26" s="100">
        <f t="shared" si="1"/>
        <v>1879</v>
      </c>
      <c r="F26" s="93">
        <v>1879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5071</v>
      </c>
      <c r="L26" s="93">
        <v>0</v>
      </c>
      <c r="M26" s="93">
        <v>5071</v>
      </c>
      <c r="N26" s="100">
        <f t="shared" si="4"/>
        <v>6950</v>
      </c>
      <c r="O26" s="100">
        <f t="shared" si="5"/>
        <v>1879</v>
      </c>
      <c r="P26" s="93">
        <v>1879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5071</v>
      </c>
      <c r="W26" s="93">
        <v>5071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336</v>
      </c>
      <c r="AG26" s="93">
        <v>336</v>
      </c>
      <c r="AH26" s="93">
        <v>0</v>
      </c>
      <c r="AI26" s="93">
        <v>0</v>
      </c>
      <c r="AJ26" s="100">
        <f t="shared" si="9"/>
        <v>336</v>
      </c>
      <c r="AK26" s="93">
        <v>0</v>
      </c>
      <c r="AL26" s="93">
        <v>0</v>
      </c>
      <c r="AM26" s="93">
        <v>336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2</v>
      </c>
      <c r="AU26" s="93">
        <v>0</v>
      </c>
      <c r="AV26" s="93">
        <v>0</v>
      </c>
      <c r="AW26" s="93">
        <v>2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111</v>
      </c>
      <c r="B27" s="102" t="s">
        <v>310</v>
      </c>
      <c r="C27" s="94" t="s">
        <v>311</v>
      </c>
      <c r="D27" s="100">
        <f t="shared" si="0"/>
        <v>11740</v>
      </c>
      <c r="E27" s="100">
        <f t="shared" si="1"/>
        <v>0</v>
      </c>
      <c r="F27" s="93">
        <v>0</v>
      </c>
      <c r="G27" s="93">
        <v>0</v>
      </c>
      <c r="H27" s="100">
        <f t="shared" si="2"/>
        <v>11740</v>
      </c>
      <c r="I27" s="93">
        <v>374</v>
      </c>
      <c r="J27" s="93">
        <v>11366</v>
      </c>
      <c r="K27" s="100">
        <f t="shared" si="3"/>
        <v>0</v>
      </c>
      <c r="L27" s="93">
        <v>0</v>
      </c>
      <c r="M27" s="93">
        <v>0</v>
      </c>
      <c r="N27" s="100">
        <f t="shared" si="4"/>
        <v>11776</v>
      </c>
      <c r="O27" s="100">
        <f t="shared" si="5"/>
        <v>374</v>
      </c>
      <c r="P27" s="93">
        <v>374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11366</v>
      </c>
      <c r="W27" s="93">
        <v>11366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36</v>
      </c>
      <c r="AD27" s="93">
        <v>36</v>
      </c>
      <c r="AE27" s="93">
        <v>0</v>
      </c>
      <c r="AF27" s="100">
        <f t="shared" si="8"/>
        <v>33</v>
      </c>
      <c r="AG27" s="93">
        <v>33</v>
      </c>
      <c r="AH27" s="93">
        <v>0</v>
      </c>
      <c r="AI27" s="93">
        <v>0</v>
      </c>
      <c r="AJ27" s="100">
        <f t="shared" si="9"/>
        <v>11773</v>
      </c>
      <c r="AK27" s="93">
        <v>11740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33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111</v>
      </c>
      <c r="B28" s="102" t="s">
        <v>312</v>
      </c>
      <c r="C28" s="94" t="s">
        <v>313</v>
      </c>
      <c r="D28" s="100">
        <f t="shared" si="0"/>
        <v>3621</v>
      </c>
      <c r="E28" s="100">
        <f t="shared" si="1"/>
        <v>0</v>
      </c>
      <c r="F28" s="93">
        <v>0</v>
      </c>
      <c r="G28" s="93">
        <v>0</v>
      </c>
      <c r="H28" s="100">
        <f t="shared" si="2"/>
        <v>973</v>
      </c>
      <c r="I28" s="93">
        <v>973</v>
      </c>
      <c r="J28" s="93">
        <v>0</v>
      </c>
      <c r="K28" s="100">
        <f t="shared" si="3"/>
        <v>2648</v>
      </c>
      <c r="L28" s="93">
        <v>0</v>
      </c>
      <c r="M28" s="93">
        <v>2648</v>
      </c>
      <c r="N28" s="100">
        <f t="shared" si="4"/>
        <v>3621</v>
      </c>
      <c r="O28" s="100">
        <f t="shared" si="5"/>
        <v>973</v>
      </c>
      <c r="P28" s="93">
        <v>973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2648</v>
      </c>
      <c r="W28" s="93">
        <v>2648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105</v>
      </c>
      <c r="AG28" s="93">
        <v>105</v>
      </c>
      <c r="AH28" s="93">
        <v>0</v>
      </c>
      <c r="AI28" s="93">
        <v>0</v>
      </c>
      <c r="AJ28" s="100">
        <f t="shared" si="9"/>
        <v>105</v>
      </c>
      <c r="AK28" s="93">
        <v>0</v>
      </c>
      <c r="AL28" s="93">
        <v>0</v>
      </c>
      <c r="AM28" s="93">
        <v>10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95</v>
      </c>
      <c r="AT28" s="100">
        <f t="shared" si="10"/>
        <v>1</v>
      </c>
      <c r="AU28" s="93">
        <v>0</v>
      </c>
      <c r="AV28" s="93">
        <v>0</v>
      </c>
      <c r="AW28" s="93">
        <v>1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111</v>
      </c>
      <c r="B29" s="102" t="s">
        <v>314</v>
      </c>
      <c r="C29" s="94" t="s">
        <v>315</v>
      </c>
      <c r="D29" s="100">
        <f t="shared" si="0"/>
        <v>10652</v>
      </c>
      <c r="E29" s="100">
        <f t="shared" si="1"/>
        <v>0</v>
      </c>
      <c r="F29" s="93">
        <v>0</v>
      </c>
      <c r="G29" s="93">
        <v>0</v>
      </c>
      <c r="H29" s="100">
        <f t="shared" si="2"/>
        <v>669</v>
      </c>
      <c r="I29" s="93">
        <v>669</v>
      </c>
      <c r="J29" s="93">
        <v>0</v>
      </c>
      <c r="K29" s="100">
        <f t="shared" si="3"/>
        <v>9983</v>
      </c>
      <c r="L29" s="93">
        <v>0</v>
      </c>
      <c r="M29" s="93">
        <v>9983</v>
      </c>
      <c r="N29" s="100">
        <f t="shared" si="4"/>
        <v>10652</v>
      </c>
      <c r="O29" s="100">
        <f t="shared" si="5"/>
        <v>669</v>
      </c>
      <c r="P29" s="93">
        <v>669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9983</v>
      </c>
      <c r="W29" s="93">
        <v>9983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500</v>
      </c>
      <c r="AG29" s="93">
        <v>500</v>
      </c>
      <c r="AH29" s="93">
        <v>0</v>
      </c>
      <c r="AI29" s="93">
        <v>0</v>
      </c>
      <c r="AJ29" s="100">
        <f t="shared" si="9"/>
        <v>500</v>
      </c>
      <c r="AK29" s="93">
        <v>0</v>
      </c>
      <c r="AL29" s="93">
        <v>0</v>
      </c>
      <c r="AM29" s="93">
        <v>14</v>
      </c>
      <c r="AN29" s="93">
        <v>0</v>
      </c>
      <c r="AO29" s="93">
        <v>0</v>
      </c>
      <c r="AP29" s="93">
        <v>0</v>
      </c>
      <c r="AQ29" s="93">
        <v>486</v>
      </c>
      <c r="AR29" s="93">
        <v>0</v>
      </c>
      <c r="AS29" s="93">
        <v>0</v>
      </c>
      <c r="AT29" s="100">
        <f t="shared" si="10"/>
        <v>1</v>
      </c>
      <c r="AU29" s="93">
        <v>0</v>
      </c>
      <c r="AV29" s="93">
        <v>0</v>
      </c>
      <c r="AW29" s="93">
        <v>1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111</v>
      </c>
      <c r="B30" s="102" t="s">
        <v>316</v>
      </c>
      <c r="C30" s="94" t="s">
        <v>270</v>
      </c>
      <c r="D30" s="100">
        <f t="shared" si="0"/>
        <v>8782</v>
      </c>
      <c r="E30" s="100">
        <f t="shared" si="1"/>
        <v>0</v>
      </c>
      <c r="F30" s="93">
        <v>0</v>
      </c>
      <c r="G30" s="93">
        <v>0</v>
      </c>
      <c r="H30" s="100">
        <f t="shared" si="2"/>
        <v>912</v>
      </c>
      <c r="I30" s="93">
        <v>912</v>
      </c>
      <c r="J30" s="93">
        <v>0</v>
      </c>
      <c r="K30" s="100">
        <f t="shared" si="3"/>
        <v>7870</v>
      </c>
      <c r="L30" s="93">
        <v>0</v>
      </c>
      <c r="M30" s="93">
        <v>7870</v>
      </c>
      <c r="N30" s="100">
        <f t="shared" si="4"/>
        <v>8782</v>
      </c>
      <c r="O30" s="100">
        <f t="shared" si="5"/>
        <v>912</v>
      </c>
      <c r="P30" s="93">
        <v>912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7870</v>
      </c>
      <c r="W30" s="93">
        <v>7870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342</v>
      </c>
      <c r="AG30" s="93">
        <v>342</v>
      </c>
      <c r="AH30" s="93">
        <v>0</v>
      </c>
      <c r="AI30" s="93">
        <v>0</v>
      </c>
      <c r="AJ30" s="100">
        <f t="shared" si="9"/>
        <v>342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342</v>
      </c>
      <c r="AR30" s="93">
        <v>0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111</v>
      </c>
      <c r="B31" s="102" t="s">
        <v>317</v>
      </c>
      <c r="C31" s="94" t="s">
        <v>318</v>
      </c>
      <c r="D31" s="100">
        <f t="shared" si="0"/>
        <v>3258</v>
      </c>
      <c r="E31" s="100">
        <f t="shared" si="1"/>
        <v>0</v>
      </c>
      <c r="F31" s="93">
        <v>0</v>
      </c>
      <c r="G31" s="93">
        <v>0</v>
      </c>
      <c r="H31" s="100">
        <f t="shared" si="2"/>
        <v>140</v>
      </c>
      <c r="I31" s="93">
        <v>140</v>
      </c>
      <c r="J31" s="93">
        <v>0</v>
      </c>
      <c r="K31" s="100">
        <f t="shared" si="3"/>
        <v>3118</v>
      </c>
      <c r="L31" s="93">
        <v>0</v>
      </c>
      <c r="M31" s="93">
        <v>3118</v>
      </c>
      <c r="N31" s="100">
        <f t="shared" si="4"/>
        <v>3258</v>
      </c>
      <c r="O31" s="100">
        <f t="shared" si="5"/>
        <v>140</v>
      </c>
      <c r="P31" s="93">
        <v>140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3118</v>
      </c>
      <c r="W31" s="93">
        <v>3118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4</v>
      </c>
      <c r="AG31" s="93">
        <v>4</v>
      </c>
      <c r="AH31" s="93">
        <v>0</v>
      </c>
      <c r="AI31" s="93">
        <v>0</v>
      </c>
      <c r="AJ31" s="100">
        <f t="shared" si="9"/>
        <v>109</v>
      </c>
      <c r="AK31" s="93">
        <v>105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4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111</v>
      </c>
      <c r="B32" s="102" t="s">
        <v>319</v>
      </c>
      <c r="C32" s="94" t="s">
        <v>320</v>
      </c>
      <c r="D32" s="100">
        <f t="shared" si="0"/>
        <v>1890</v>
      </c>
      <c r="E32" s="100">
        <f t="shared" si="1"/>
        <v>0</v>
      </c>
      <c r="F32" s="93">
        <v>0</v>
      </c>
      <c r="G32" s="93">
        <v>0</v>
      </c>
      <c r="H32" s="100">
        <f t="shared" si="2"/>
        <v>122</v>
      </c>
      <c r="I32" s="93">
        <v>122</v>
      </c>
      <c r="J32" s="93">
        <v>0</v>
      </c>
      <c r="K32" s="100">
        <f t="shared" si="3"/>
        <v>1768</v>
      </c>
      <c r="L32" s="93">
        <v>0</v>
      </c>
      <c r="M32" s="93">
        <v>1768</v>
      </c>
      <c r="N32" s="100">
        <f t="shared" si="4"/>
        <v>1890</v>
      </c>
      <c r="O32" s="100">
        <f t="shared" si="5"/>
        <v>122</v>
      </c>
      <c r="P32" s="93">
        <v>122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1768</v>
      </c>
      <c r="W32" s="93">
        <v>1768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2</v>
      </c>
      <c r="AG32" s="93">
        <v>2</v>
      </c>
      <c r="AH32" s="93">
        <v>0</v>
      </c>
      <c r="AI32" s="93">
        <v>0</v>
      </c>
      <c r="AJ32" s="100">
        <f t="shared" si="9"/>
        <v>63</v>
      </c>
      <c r="AK32" s="93">
        <v>61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2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111</v>
      </c>
      <c r="B33" s="102" t="s">
        <v>321</v>
      </c>
      <c r="C33" s="94" t="s">
        <v>322</v>
      </c>
      <c r="D33" s="100">
        <f t="shared" si="0"/>
        <v>1831</v>
      </c>
      <c r="E33" s="100">
        <f t="shared" si="1"/>
        <v>0</v>
      </c>
      <c r="F33" s="93">
        <v>0</v>
      </c>
      <c r="G33" s="93">
        <v>0</v>
      </c>
      <c r="H33" s="100">
        <f t="shared" si="2"/>
        <v>341</v>
      </c>
      <c r="I33" s="93">
        <v>341</v>
      </c>
      <c r="J33" s="93">
        <v>0</v>
      </c>
      <c r="K33" s="100">
        <f t="shared" si="3"/>
        <v>1490</v>
      </c>
      <c r="L33" s="93">
        <v>0</v>
      </c>
      <c r="M33" s="93">
        <v>1490</v>
      </c>
      <c r="N33" s="100">
        <f t="shared" si="4"/>
        <v>1831</v>
      </c>
      <c r="O33" s="100">
        <f t="shared" si="5"/>
        <v>341</v>
      </c>
      <c r="P33" s="93">
        <v>341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1490</v>
      </c>
      <c r="W33" s="93">
        <v>1490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2</v>
      </c>
      <c r="AG33" s="93">
        <v>2</v>
      </c>
      <c r="AH33" s="93">
        <v>0</v>
      </c>
      <c r="AI33" s="93">
        <v>0</v>
      </c>
      <c r="AJ33" s="100">
        <f t="shared" si="9"/>
        <v>61</v>
      </c>
      <c r="AK33" s="93">
        <v>59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2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111</v>
      </c>
      <c r="B34" s="102" t="s">
        <v>323</v>
      </c>
      <c r="C34" s="94" t="s">
        <v>324</v>
      </c>
      <c r="D34" s="100">
        <f t="shared" si="0"/>
        <v>3743</v>
      </c>
      <c r="E34" s="100">
        <f t="shared" si="1"/>
        <v>0</v>
      </c>
      <c r="F34" s="93">
        <v>0</v>
      </c>
      <c r="G34" s="93">
        <v>0</v>
      </c>
      <c r="H34" s="100">
        <f t="shared" si="2"/>
        <v>333</v>
      </c>
      <c r="I34" s="93">
        <v>333</v>
      </c>
      <c r="J34" s="93">
        <v>0</v>
      </c>
      <c r="K34" s="100">
        <f t="shared" si="3"/>
        <v>3410</v>
      </c>
      <c r="L34" s="93">
        <v>0</v>
      </c>
      <c r="M34" s="93">
        <v>3410</v>
      </c>
      <c r="N34" s="100">
        <f t="shared" si="4"/>
        <v>3743</v>
      </c>
      <c r="O34" s="100">
        <f t="shared" si="5"/>
        <v>333</v>
      </c>
      <c r="P34" s="93">
        <v>333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3410</v>
      </c>
      <c r="W34" s="93">
        <v>3410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5</v>
      </c>
      <c r="AG34" s="93">
        <v>5</v>
      </c>
      <c r="AH34" s="93">
        <v>0</v>
      </c>
      <c r="AI34" s="93">
        <v>0</v>
      </c>
      <c r="AJ34" s="100">
        <f t="shared" si="9"/>
        <v>125</v>
      </c>
      <c r="AK34" s="93">
        <v>120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5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111</v>
      </c>
      <c r="B35" s="102" t="s">
        <v>325</v>
      </c>
      <c r="C35" s="94" t="s">
        <v>326</v>
      </c>
      <c r="D35" s="100">
        <f t="shared" si="0"/>
        <v>3250</v>
      </c>
      <c r="E35" s="100">
        <f t="shared" si="1"/>
        <v>0</v>
      </c>
      <c r="F35" s="93">
        <v>0</v>
      </c>
      <c r="G35" s="93">
        <v>0</v>
      </c>
      <c r="H35" s="100">
        <f t="shared" si="2"/>
        <v>3250</v>
      </c>
      <c r="I35" s="93">
        <v>290</v>
      </c>
      <c r="J35" s="93">
        <v>2960</v>
      </c>
      <c r="K35" s="100">
        <f t="shared" si="3"/>
        <v>0</v>
      </c>
      <c r="L35" s="93">
        <v>0</v>
      </c>
      <c r="M35" s="93">
        <v>0</v>
      </c>
      <c r="N35" s="100">
        <f t="shared" si="4"/>
        <v>3250</v>
      </c>
      <c r="O35" s="100">
        <f t="shared" si="5"/>
        <v>290</v>
      </c>
      <c r="P35" s="93">
        <v>290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2960</v>
      </c>
      <c r="W35" s="93">
        <v>2960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4</v>
      </c>
      <c r="AG35" s="93">
        <v>4</v>
      </c>
      <c r="AH35" s="93">
        <v>0</v>
      </c>
      <c r="AI35" s="93">
        <v>0</v>
      </c>
      <c r="AJ35" s="100">
        <f t="shared" si="9"/>
        <v>108</v>
      </c>
      <c r="AK35" s="93">
        <v>104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4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111</v>
      </c>
      <c r="B36" s="102" t="s">
        <v>327</v>
      </c>
      <c r="C36" s="94" t="s">
        <v>328</v>
      </c>
      <c r="D36" s="100">
        <f t="shared" si="0"/>
        <v>8442</v>
      </c>
      <c r="E36" s="100">
        <f t="shared" si="1"/>
        <v>0</v>
      </c>
      <c r="F36" s="93">
        <v>0</v>
      </c>
      <c r="G36" s="93">
        <v>0</v>
      </c>
      <c r="H36" s="100">
        <f t="shared" si="2"/>
        <v>492</v>
      </c>
      <c r="I36" s="93">
        <v>492</v>
      </c>
      <c r="J36" s="93">
        <v>0</v>
      </c>
      <c r="K36" s="100">
        <f t="shared" si="3"/>
        <v>7950</v>
      </c>
      <c r="L36" s="93">
        <v>0</v>
      </c>
      <c r="M36" s="93">
        <v>7950</v>
      </c>
      <c r="N36" s="100">
        <f t="shared" si="4"/>
        <v>8442</v>
      </c>
      <c r="O36" s="100">
        <f t="shared" si="5"/>
        <v>492</v>
      </c>
      <c r="P36" s="93">
        <v>492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7950</v>
      </c>
      <c r="W36" s="93">
        <v>7950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351</v>
      </c>
      <c r="AG36" s="93">
        <v>351</v>
      </c>
      <c r="AH36" s="93">
        <v>0</v>
      </c>
      <c r="AI36" s="93">
        <v>0</v>
      </c>
      <c r="AJ36" s="100">
        <f t="shared" si="9"/>
        <v>351</v>
      </c>
      <c r="AK36" s="93">
        <v>0</v>
      </c>
      <c r="AL36" s="93">
        <v>0</v>
      </c>
      <c r="AM36" s="93">
        <v>351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49</v>
      </c>
      <c r="AU36" s="93">
        <v>0</v>
      </c>
      <c r="AV36" s="93">
        <v>0</v>
      </c>
      <c r="AW36" s="93">
        <v>49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111</v>
      </c>
      <c r="B37" s="102" t="s">
        <v>329</v>
      </c>
      <c r="C37" s="94" t="s">
        <v>330</v>
      </c>
      <c r="D37" s="100">
        <f t="shared" si="0"/>
        <v>5611</v>
      </c>
      <c r="E37" s="100">
        <f t="shared" si="1"/>
        <v>0</v>
      </c>
      <c r="F37" s="93">
        <v>0</v>
      </c>
      <c r="G37" s="93">
        <v>0</v>
      </c>
      <c r="H37" s="100">
        <f t="shared" si="2"/>
        <v>253</v>
      </c>
      <c r="I37" s="93">
        <v>253</v>
      </c>
      <c r="J37" s="93">
        <v>0</v>
      </c>
      <c r="K37" s="100">
        <f t="shared" si="3"/>
        <v>5358</v>
      </c>
      <c r="L37" s="93">
        <v>0</v>
      </c>
      <c r="M37" s="93">
        <v>5358</v>
      </c>
      <c r="N37" s="100">
        <f t="shared" si="4"/>
        <v>5611</v>
      </c>
      <c r="O37" s="100">
        <f t="shared" si="5"/>
        <v>253</v>
      </c>
      <c r="P37" s="93">
        <v>253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5358</v>
      </c>
      <c r="W37" s="93">
        <v>5358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7</v>
      </c>
      <c r="AG37" s="93">
        <v>7</v>
      </c>
      <c r="AH37" s="93">
        <v>0</v>
      </c>
      <c r="AI37" s="93">
        <v>0</v>
      </c>
      <c r="AJ37" s="100">
        <f t="shared" si="9"/>
        <v>188</v>
      </c>
      <c r="AK37" s="93">
        <v>181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7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111</v>
      </c>
      <c r="B38" s="102" t="s">
        <v>331</v>
      </c>
      <c r="C38" s="94" t="s">
        <v>332</v>
      </c>
      <c r="D38" s="100">
        <f t="shared" si="0"/>
        <v>5790</v>
      </c>
      <c r="E38" s="100">
        <f t="shared" si="1"/>
        <v>0</v>
      </c>
      <c r="F38" s="93">
        <v>0</v>
      </c>
      <c r="G38" s="93">
        <v>0</v>
      </c>
      <c r="H38" s="100">
        <f t="shared" si="2"/>
        <v>346</v>
      </c>
      <c r="I38" s="93">
        <v>346</v>
      </c>
      <c r="J38" s="93">
        <v>0</v>
      </c>
      <c r="K38" s="100">
        <f t="shared" si="3"/>
        <v>5444</v>
      </c>
      <c r="L38" s="93">
        <v>0</v>
      </c>
      <c r="M38" s="93">
        <v>5444</v>
      </c>
      <c r="N38" s="100">
        <f t="shared" si="4"/>
        <v>5790</v>
      </c>
      <c r="O38" s="100">
        <f t="shared" si="5"/>
        <v>346</v>
      </c>
      <c r="P38" s="93">
        <v>346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5444</v>
      </c>
      <c r="W38" s="93">
        <v>5444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8</v>
      </c>
      <c r="AG38" s="93">
        <v>8</v>
      </c>
      <c r="AH38" s="93">
        <v>0</v>
      </c>
      <c r="AI38" s="93">
        <v>0</v>
      </c>
      <c r="AJ38" s="100">
        <f t="shared" si="9"/>
        <v>194</v>
      </c>
      <c r="AK38" s="93">
        <v>186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8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111</v>
      </c>
      <c r="B39" s="102" t="s">
        <v>333</v>
      </c>
      <c r="C39" s="94" t="s">
        <v>334</v>
      </c>
      <c r="D39" s="100">
        <f t="shared" si="0"/>
        <v>4969</v>
      </c>
      <c r="E39" s="100">
        <f t="shared" si="1"/>
        <v>4969</v>
      </c>
      <c r="F39" s="93">
        <v>667</v>
      </c>
      <c r="G39" s="93">
        <v>4302</v>
      </c>
      <c r="H39" s="100">
        <f t="shared" si="2"/>
        <v>0</v>
      </c>
      <c r="I39" s="93">
        <v>0</v>
      </c>
      <c r="J39" s="93">
        <v>0</v>
      </c>
      <c r="K39" s="100">
        <f t="shared" si="3"/>
        <v>0</v>
      </c>
      <c r="L39" s="93">
        <v>0</v>
      </c>
      <c r="M39" s="93">
        <v>0</v>
      </c>
      <c r="N39" s="100">
        <f t="shared" si="4"/>
        <v>4969</v>
      </c>
      <c r="O39" s="100">
        <f t="shared" si="5"/>
        <v>667</v>
      </c>
      <c r="P39" s="93">
        <v>667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4302</v>
      </c>
      <c r="W39" s="93">
        <v>4302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13</v>
      </c>
      <c r="AG39" s="93">
        <v>13</v>
      </c>
      <c r="AH39" s="93">
        <v>0</v>
      </c>
      <c r="AI39" s="93">
        <v>0</v>
      </c>
      <c r="AJ39" s="100">
        <f t="shared" si="9"/>
        <v>139</v>
      </c>
      <c r="AK39" s="93">
        <v>139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13</v>
      </c>
      <c r="AU39" s="93">
        <v>13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111</v>
      </c>
      <c r="B40" s="102" t="s">
        <v>335</v>
      </c>
      <c r="C40" s="94" t="s">
        <v>336</v>
      </c>
      <c r="D40" s="100">
        <f t="shared" si="0"/>
        <v>320</v>
      </c>
      <c r="E40" s="100">
        <f t="shared" si="1"/>
        <v>0</v>
      </c>
      <c r="F40" s="93">
        <v>0</v>
      </c>
      <c r="G40" s="93">
        <v>0</v>
      </c>
      <c r="H40" s="100">
        <f t="shared" si="2"/>
        <v>320</v>
      </c>
      <c r="I40" s="93">
        <v>52</v>
      </c>
      <c r="J40" s="93">
        <v>268</v>
      </c>
      <c r="K40" s="100">
        <f t="shared" si="3"/>
        <v>0</v>
      </c>
      <c r="L40" s="93">
        <v>0</v>
      </c>
      <c r="M40" s="93">
        <v>0</v>
      </c>
      <c r="N40" s="100">
        <f t="shared" si="4"/>
        <v>320</v>
      </c>
      <c r="O40" s="100">
        <f t="shared" si="5"/>
        <v>52</v>
      </c>
      <c r="P40" s="93">
        <v>52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268</v>
      </c>
      <c r="W40" s="93">
        <v>268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11</v>
      </c>
      <c r="AG40" s="93">
        <v>11</v>
      </c>
      <c r="AH40" s="93">
        <v>0</v>
      </c>
      <c r="AI40" s="93">
        <v>0</v>
      </c>
      <c r="AJ40" s="100">
        <f t="shared" si="9"/>
        <v>11</v>
      </c>
      <c r="AK40" s="93">
        <v>0</v>
      </c>
      <c r="AL40" s="93">
        <v>0</v>
      </c>
      <c r="AM40" s="93">
        <v>11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1</v>
      </c>
      <c r="AU40" s="93">
        <v>0</v>
      </c>
      <c r="AV40" s="93">
        <v>0</v>
      </c>
      <c r="AW40" s="93">
        <v>1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14000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14</v>
      </c>
      <c r="M2" s="45" t="str">
        <f>IF(L2&lt;&gt;"",VLOOKUP(L2,$AI$6:$AJ$52,2,FALSE),"-")</f>
        <v>神奈川県</v>
      </c>
      <c r="AA2" s="44">
        <f>IF(C2=0,0,1)</f>
        <v>1</v>
      </c>
      <c r="AB2" s="45" t="str">
        <f>IF(AA2=0,"",VLOOKUP(C2,'水洗化人口等'!B7:C40,2,FALSE))</f>
        <v>合計</v>
      </c>
      <c r="AC2" s="45"/>
      <c r="AD2" s="44">
        <f>IF(AA2=0,1,IF(ISERROR(AB2),1,0))</f>
        <v>0</v>
      </c>
      <c r="AF2" s="87">
        <f>COUNTA('水洗化人口等'!B7:B40)+6</f>
        <v>40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3" t="s">
        <v>33</v>
      </c>
      <c r="G6" s="164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5" t="s">
        <v>35</v>
      </c>
      <c r="C7" s="48" t="s">
        <v>36</v>
      </c>
      <c r="D7" s="60">
        <f>AD7</f>
        <v>77381</v>
      </c>
      <c r="F7" s="171" t="s">
        <v>37</v>
      </c>
      <c r="G7" s="49" t="s">
        <v>38</v>
      </c>
      <c r="H7" s="61">
        <f aca="true" t="shared" si="0" ref="H7:H12">AD14</f>
        <v>40312</v>
      </c>
      <c r="I7" s="61">
        <f aca="true" t="shared" si="1" ref="I7:I12">AD24</f>
        <v>210494</v>
      </c>
      <c r="J7" s="61">
        <f aca="true" t="shared" si="2" ref="J7:J12">SUM(H7:I7)</f>
        <v>250806</v>
      </c>
      <c r="K7" s="62">
        <f aca="true" t="shared" si="3" ref="K7:K12">IF(J$13&gt;0,J7/J$13,0)</f>
        <v>0.5955336048154436</v>
      </c>
      <c r="L7" s="63">
        <f>AD34</f>
        <v>6920</v>
      </c>
      <c r="M7" s="64">
        <f>AD37</f>
        <v>0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77381</v>
      </c>
      <c r="AF7" s="54" t="str">
        <f>'水洗化人口等'!B7</f>
        <v>14000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6"/>
      <c r="C8" s="49" t="s">
        <v>39</v>
      </c>
      <c r="D8" s="65">
        <f>AD8</f>
        <v>203</v>
      </c>
      <c r="F8" s="172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203</v>
      </c>
      <c r="AF8" s="54" t="str">
        <f>'水洗化人口等'!B8</f>
        <v>14100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7"/>
      <c r="C9" s="50" t="s">
        <v>41</v>
      </c>
      <c r="D9" s="66">
        <f>SUM(D7:D8)</f>
        <v>77584</v>
      </c>
      <c r="F9" s="172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8190925</v>
      </c>
      <c r="AF9" s="54" t="str">
        <f>'水洗化人口等'!B9</f>
        <v>14130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8" t="s">
        <v>43</v>
      </c>
      <c r="C10" s="51" t="s">
        <v>44</v>
      </c>
      <c r="D10" s="65">
        <f>AD9</f>
        <v>8190925</v>
      </c>
      <c r="F10" s="172"/>
      <c r="G10" s="49" t="s">
        <v>45</v>
      </c>
      <c r="H10" s="61">
        <f t="shared" si="0"/>
        <v>31232</v>
      </c>
      <c r="I10" s="61">
        <f t="shared" si="1"/>
        <v>139107</v>
      </c>
      <c r="J10" s="61">
        <f t="shared" si="2"/>
        <v>170339</v>
      </c>
      <c r="K10" s="62">
        <f t="shared" si="3"/>
        <v>0.4044663951845564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0</v>
      </c>
      <c r="AF10" s="54" t="str">
        <f>'水洗化人口等'!B10</f>
        <v>14201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9"/>
      <c r="C11" s="49" t="s">
        <v>46</v>
      </c>
      <c r="D11" s="65">
        <f>AD10</f>
        <v>0</v>
      </c>
      <c r="F11" s="172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587214</v>
      </c>
      <c r="AF11" s="54" t="str">
        <f>'水洗化人口等'!B11</f>
        <v>14203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9"/>
      <c r="C12" s="49" t="s">
        <v>47</v>
      </c>
      <c r="D12" s="65">
        <f>AD11</f>
        <v>587214</v>
      </c>
      <c r="F12" s="172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125142</v>
      </c>
      <c r="AF12" s="54" t="str">
        <f>'水洗化人口等'!B12</f>
        <v>14204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70"/>
      <c r="C13" s="50" t="s">
        <v>41</v>
      </c>
      <c r="D13" s="66">
        <f>SUM(D10:D12)</f>
        <v>8778139</v>
      </c>
      <c r="F13" s="173"/>
      <c r="G13" s="49" t="s">
        <v>41</v>
      </c>
      <c r="H13" s="61">
        <f>SUM(H7:H12)</f>
        <v>71544</v>
      </c>
      <c r="I13" s="61">
        <f>SUM(I7:I12)</f>
        <v>349601</v>
      </c>
      <c r="J13" s="61">
        <f>SUM(J7:J12)</f>
        <v>421145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178872</v>
      </c>
      <c r="AF13" s="54" t="str">
        <f>'水洗化人口等'!B13</f>
        <v>14205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7" t="s">
        <v>50</v>
      </c>
      <c r="C14" s="148"/>
      <c r="D14" s="69">
        <f>SUM(D9,D13)</f>
        <v>8855723</v>
      </c>
      <c r="F14" s="142" t="s">
        <v>51</v>
      </c>
      <c r="G14" s="143"/>
      <c r="H14" s="61">
        <f>AD20</f>
        <v>234</v>
      </c>
      <c r="I14" s="61">
        <f>AD30</f>
        <v>0</v>
      </c>
      <c r="J14" s="61">
        <f>SUM(H14:I14)</f>
        <v>234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40312</v>
      </c>
      <c r="AF14" s="54" t="str">
        <f>'水洗化人口等'!B14</f>
        <v>14206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7" t="s">
        <v>132</v>
      </c>
      <c r="C15" s="148"/>
      <c r="D15" s="69">
        <f>AD13</f>
        <v>178872</v>
      </c>
      <c r="F15" s="147" t="s">
        <v>5</v>
      </c>
      <c r="G15" s="148"/>
      <c r="H15" s="71">
        <f>SUM(H13:H14)</f>
        <v>71778</v>
      </c>
      <c r="I15" s="71">
        <f>SUM(I13:I14)</f>
        <v>349601</v>
      </c>
      <c r="J15" s="71">
        <f>SUM(J13:J14)</f>
        <v>421379</v>
      </c>
      <c r="K15" s="72" t="s">
        <v>146</v>
      </c>
      <c r="L15" s="73">
        <f>SUM(L7:L9)</f>
        <v>6920</v>
      </c>
      <c r="M15" s="74">
        <f>SUM(M7:M9)</f>
        <v>0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14207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14208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125142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31232</v>
      </c>
      <c r="AF17" s="54" t="str">
        <f>'水洗化人口等'!B17</f>
        <v>14209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3" t="s">
        <v>55</v>
      </c>
      <c r="G18" s="164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14210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0.9912391117021162</v>
      </c>
      <c r="F19" s="142" t="s">
        <v>57</v>
      </c>
      <c r="G19" s="143"/>
      <c r="H19" s="61">
        <f>AD21</f>
        <v>26042</v>
      </c>
      <c r="I19" s="61">
        <f>AD31</f>
        <v>45995</v>
      </c>
      <c r="J19" s="65">
        <f>SUM(H19:I19)</f>
        <v>72037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14211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0.008760888297883752</v>
      </c>
      <c r="F20" s="142" t="s">
        <v>59</v>
      </c>
      <c r="G20" s="143"/>
      <c r="H20" s="61">
        <f>AD22</f>
        <v>41581</v>
      </c>
      <c r="I20" s="61">
        <f>AD32</f>
        <v>119024</v>
      </c>
      <c r="J20" s="65">
        <f>SUM(H20:I20)</f>
        <v>160605</v>
      </c>
      <c r="AA20" s="46" t="s">
        <v>51</v>
      </c>
      <c r="AB20" s="46" t="s">
        <v>75</v>
      </c>
      <c r="AC20" s="46" t="s">
        <v>152</v>
      </c>
      <c r="AD20" s="45">
        <f ca="1" t="shared" si="4"/>
        <v>234</v>
      </c>
      <c r="AF20" s="54" t="str">
        <f>'水洗化人口等'!B20</f>
        <v>14212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0.9249301271053758</v>
      </c>
      <c r="F21" s="142" t="s">
        <v>61</v>
      </c>
      <c r="G21" s="143"/>
      <c r="H21" s="61">
        <f>AD23</f>
        <v>3921</v>
      </c>
      <c r="I21" s="61">
        <f>AD33</f>
        <v>184582</v>
      </c>
      <c r="J21" s="65">
        <f>SUM(H21:I21)</f>
        <v>188503</v>
      </c>
      <c r="AA21" s="46" t="s">
        <v>57</v>
      </c>
      <c r="AB21" s="46" t="s">
        <v>75</v>
      </c>
      <c r="AC21" s="46" t="s">
        <v>153</v>
      </c>
      <c r="AD21" s="45">
        <f ca="1" t="shared" si="4"/>
        <v>26042</v>
      </c>
      <c r="AF21" s="54" t="str">
        <f>'水洗化人口等'!B21</f>
        <v>14213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0.06630898459674044</v>
      </c>
      <c r="F22" s="147" t="s">
        <v>5</v>
      </c>
      <c r="G22" s="148"/>
      <c r="H22" s="71">
        <f>SUM(H19:H21)</f>
        <v>71544</v>
      </c>
      <c r="I22" s="71">
        <f>SUM(I19:I21)</f>
        <v>349601</v>
      </c>
      <c r="J22" s="76">
        <f>SUM(J19:J21)</f>
        <v>421145</v>
      </c>
      <c r="AA22" s="46" t="s">
        <v>59</v>
      </c>
      <c r="AB22" s="46" t="s">
        <v>75</v>
      </c>
      <c r="AC22" s="46" t="s">
        <v>154</v>
      </c>
      <c r="AD22" s="45">
        <f ca="1" t="shared" si="4"/>
        <v>41581</v>
      </c>
      <c r="AF22" s="54" t="str">
        <f>'水洗化人口等'!B22</f>
        <v>14214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0.014131200806529291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3921</v>
      </c>
      <c r="AF23" s="54" t="str">
        <f>'水洗化人口等'!B23</f>
        <v>14215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0.99738348113013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210494</v>
      </c>
      <c r="AF24" s="54" t="str">
        <f>'水洗化人口等'!B24</f>
        <v>14216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0.002616518869870076</v>
      </c>
      <c r="F25" s="159" t="s">
        <v>64</v>
      </c>
      <c r="G25" s="160"/>
      <c r="H25" s="160"/>
      <c r="I25" s="152" t="s">
        <v>65</v>
      </c>
      <c r="J25" s="154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14217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1"/>
      <c r="G26" s="162"/>
      <c r="H26" s="162"/>
      <c r="I26" s="153"/>
      <c r="J26" s="155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14218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4" t="s">
        <v>67</v>
      </c>
      <c r="G27" s="145"/>
      <c r="H27" s="146"/>
      <c r="I27" s="63">
        <f aca="true" t="shared" si="5" ref="I27:I35">AD40</f>
        <v>13182</v>
      </c>
      <c r="J27" s="79">
        <f>AD49</f>
        <v>13</v>
      </c>
      <c r="AA27" s="46" t="s">
        <v>45</v>
      </c>
      <c r="AB27" s="46" t="s">
        <v>75</v>
      </c>
      <c r="AC27" s="46" t="s">
        <v>159</v>
      </c>
      <c r="AD27" s="45">
        <f ca="1" t="shared" si="4"/>
        <v>139107</v>
      </c>
      <c r="AF27" s="54" t="str">
        <f>'水洗化人口等'!B27</f>
        <v>14301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6" t="s">
        <v>68</v>
      </c>
      <c r="G28" s="157"/>
      <c r="H28" s="158"/>
      <c r="I28" s="63">
        <f t="shared" si="5"/>
        <v>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14321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4" t="s">
        <v>69</v>
      </c>
      <c r="G29" s="145"/>
      <c r="H29" s="146"/>
      <c r="I29" s="63">
        <f t="shared" si="5"/>
        <v>5253</v>
      </c>
      <c r="J29" s="79">
        <f>AD51</f>
        <v>373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14341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4" t="s">
        <v>23</v>
      </c>
      <c r="G30" s="145"/>
      <c r="H30" s="146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14342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4" t="s">
        <v>24</v>
      </c>
      <c r="G31" s="145"/>
      <c r="H31" s="146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45995</v>
      </c>
      <c r="AF31" s="54" t="str">
        <f>'水洗化人口等'!B31</f>
        <v>14361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4" t="s">
        <v>70</v>
      </c>
      <c r="G32" s="145"/>
      <c r="H32" s="146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119024</v>
      </c>
      <c r="AF32" s="54" t="str">
        <f>'水洗化人口等'!B32</f>
        <v>14362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4" t="s">
        <v>71</v>
      </c>
      <c r="G33" s="145"/>
      <c r="H33" s="146"/>
      <c r="I33" s="63">
        <f t="shared" si="5"/>
        <v>828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184582</v>
      </c>
      <c r="AF33" s="54" t="str">
        <f>'水洗化人口等'!B33</f>
        <v>14363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4" t="s">
        <v>72</v>
      </c>
      <c r="G34" s="145"/>
      <c r="H34" s="146"/>
      <c r="I34" s="63">
        <f t="shared" si="5"/>
        <v>646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6920</v>
      </c>
      <c r="AF34" s="54" t="str">
        <f>'水洗化人口等'!B34</f>
        <v>14364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4" t="s">
        <v>73</v>
      </c>
      <c r="G35" s="145"/>
      <c r="H35" s="146"/>
      <c r="I35" s="63">
        <f t="shared" si="5"/>
        <v>180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14366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9" t="s">
        <v>17</v>
      </c>
      <c r="G36" s="150"/>
      <c r="H36" s="151"/>
      <c r="I36" s="80">
        <f>SUM(I27:I35)</f>
        <v>20089</v>
      </c>
      <c r="J36" s="81">
        <f>SUM(J27:J31)</f>
        <v>386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14382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0</v>
      </c>
      <c r="AF37" s="54" t="str">
        <f>'水洗化人口等'!B37</f>
        <v>14383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14384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14401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13182</v>
      </c>
      <c r="AF40" s="54" t="str">
        <f>'水洗化人口等'!B40</f>
        <v>14402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0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5253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828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646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180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13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373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