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<sst xmlns="http://schemas.openxmlformats.org/spreadsheetml/2006/main" count="989" uniqueCount="384">
  <si>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</si>
  <si>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</si>
  <si>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</si>
  <si>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</si>
  <si>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</si>
  <si>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</si>
  <si>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</si>
  <si>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</si>
  <si>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</si>
  <si>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</si>
  <si>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</si>
  <si>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</si>
  <si>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</si>
  <si>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</si>
  <si>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</si>
  <si>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</si>
  <si>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</si>
  <si>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</si>
  <si>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</si>
  <si>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</si>
  <si>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</si>
  <si>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</si>
  <si>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</si>
  <si>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</si>
  <si>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</si>
  <si>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</si>
  <si>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</si>
  <si>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</si>
  <si>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</si>
  <si>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</si>
  <si>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</si>
  <si>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</si>
  <si>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</si>
  <si>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</si>
  <si>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</si>
  <si>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</si>
  <si>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</si>
  <si>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</si>
  <si>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</si>
  <si>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</si>
  <si>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</si>
  <si>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</si>
  <si>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</si>
  <si>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</si>
  <si>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</si>
  <si>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</si>
  <si>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</si>
  <si>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</si>
  <si>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</si>
  <si>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</si>
  <si>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</si>
  <si>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</si>
  <si>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</si>
  <si>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</si>
  <si>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</si>
  <si>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</si>
  <si>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</si>
  <si>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</si>
  <si>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</si>
  <si>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</si>
  <si>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</si>
  <si>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</si>
  <si>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</si>
  <si>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</si>
  <si>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</si>
  <si>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</si>
  <si>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</si>
  <si>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</si>
  <si>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</si>
  <si>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</si>
  <si>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</si>
  <si>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</si>
  <si>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</si>
  <si>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</si>
  <si>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</si>
  <si>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</si>
  <si>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</si>
  <si>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</si>
  <si>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</si>
  <si>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</si>
  <si>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</si>
  <si>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</si>
  <si>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</si>
  <si>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</si>
  <si>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</si>
  <si>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</si>
  <si>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</si>
  <si>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</si>
  <si>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</si>
  <si>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</si>
  <si>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</si>
  <si>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</si>
  <si>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</si>
  <si>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</si>
  <si>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</si>
  <si>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</si>
  <si>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</si>
  <si>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</si>
  <si>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</si>
  <si>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</si>
  <si>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</si>
  <si>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</si>
  <si>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</si>
  <si>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</si>
  <si>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</si>
  <si>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</si>
  <si>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</si>
  <si>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</si>
  <si>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</si>
  <si>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</si>
  <si>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</si>
  <si>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</si>
  <si>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</si>
  <si>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</si>
  <si>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</si>
  <si>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</si>
  <si>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</si>
  <si>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</si>
  <si>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</si>
  <si>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</si>
  <si>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</si>
  <si>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</si>
  <si>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</si>
  <si>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</si>
  <si>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</si>
  <si>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</si>
  <si>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</si>
  <si>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</si>
  <si>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</si>
  <si>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</si>
  <si>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</si>
  <si>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</si>
  <si>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</si>
  <si>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</si>
  <si>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</si>
  <si>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</si>
  <si>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</si>
  <si>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</si>
  <si>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</si>
  <si>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</si>
  <si>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</si>
  <si>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</si>
  <si>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</si>
  <si>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</si>
  <si>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</si>
  <si>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</si>
  <si>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</si>
  <si>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</si>
  <si>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</si>
  <si>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</si>
  <si>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</si>
  <si>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</si>
  <si>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</si>
  <si>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</si>
  <si>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</si>
  <si>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</si>
  <si>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</si>
  <si>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</si>
  <si>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</si>
  <si>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</si>
  <si>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</si>
  <si>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</si>
  <si>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</si>
  <si>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</si>
  <si>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</si>
  <si>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</si>
  <si>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</si>
  <si>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</si>
  <si>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</si>
  <si>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</si>
  <si>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</si>
  <si>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</si>
  <si>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</si>
  <si>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</si>
  <si>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</si>
  <si>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</si>
  <si>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</si>
  <si>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</si>
  <si>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</si>
  <si>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</si>
  <si>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</si>
  <si>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</si>
  <si>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</si>
  <si>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</si>
  <si>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</si>
  <si>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</si>
  <si>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</si>
  <si>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</si>
  <si>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</si>
  <si>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</si>
  <si>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</si>
  <si>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</si>
  <si>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</si>
  <si>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</si>
  <si>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</si>
  <si>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</si>
  <si>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</si>
  <si>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</si>
  <si>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</si>
  <si>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</si>
  <si>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</si>
  <si>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</si>
  <si>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</si>
  <si>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</si>
  <si>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</si>
  <si>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</si>
  <si>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</si>
  <si>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</si>
  <si>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</si>
  <si>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</si>
  <si>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</si>
  <si>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</si>
  <si>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</si>
  <si>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</si>
  <si>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</si>
  <si>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</si>
  <si>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</si>
  <si>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</si>
  <si>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</si>
  <si>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</si>
  <si>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</si>
  <si>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</si>
  <si>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</si>
  <si>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</si>
  <si>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</si>
  <si>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</si>
  <si>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</si>
  <si>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</si>
  <si>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</si>
  <si>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</si>
  <si>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</si>
  <si>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</si>
  <si>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</si>
  <si>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</si>
  <si>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</si>
  <si>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</si>
  <si>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</si>
  <si>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</si>
  <si>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</si>
  <si>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</si>
  <si>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</si>
  <si>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</si>
  <si>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</si>
  <si>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</si>
  <si>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</si>
  <si>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</si>
  <si>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</si>
  <si>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</si>
  <si>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</si>
  <si>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</si>
  <si>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</si>
  <si>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</si>
  <si>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</si>
  <si>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</si>
  <si>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</si>
  <si>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</si>
  <si>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</si>
  <si>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</si>
  <si>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</si>
  <si>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</si>
  <si>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</si>
  <si>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</si>
  <si>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</si>
  <si>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</si>
  <si>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</si>
  <si>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</si>
  <si>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</si>
  <si>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</si>
  <si>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</si>
  <si>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</si>
  <si>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12000</t>
  </si>
  <si>
    <t/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</si>
  <si>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</si>
  <si>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</si>
  <si>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</si>
  <si>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</si>
  <si>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</si>
  <si>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</si>
  <si>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</si>
  <si>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</si>
  <si>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</si>
  <si>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</si>
  <si>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</si>
  <si>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</si>
  <si>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</si>
  <si>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</si>
  <si>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</si>
  <si>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</si>
  <si>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</si>
  <si>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</si>
  <si>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</si>
  <si>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</si>
  <si>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</si>
  <si>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</si>
  <si>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</si>
  <si>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</si>
  <si>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</si>
  <si>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</si>
  <si>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</si>
  <si>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</si>
  <si>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</si>
  <si>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</si>
  <si>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</si>
  <si>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</si>
  <si>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</si>
  <si>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</si>
  <si>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</si>
  <si>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</si>
  <si>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</si>
  <si>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</si>
  <si>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</si>
  <si>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</si>
  <si>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</si>
  <si>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</si>
  <si>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</si>
  <si>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</si>
  <si>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</si>
  <si>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</si>
  <si>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</si>
  <si>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</si>
  <si>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</si>
  <si>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</si>
  <si>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</si>
  <si>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</si>
  <si>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</si>
  <si>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</si>
  <si>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</si>
  <si>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</si>
  <si>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</si>
  <si>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</si>
  <si>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</si>
  <si>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</si>
  <si>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</si>
  <si>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</si>
  <si>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</si>
  <si>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</si>
  <si>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</si>
  <si>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</si>
  <si>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</si>
  <si>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</si>
  <si>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</si>
  <si>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</si>
  <si>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</si>
  <si>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</si>
  <si>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12322</t>
  </si>
  <si>
    <t>酒々井町</t>
  </si>
  <si>
    <t>12325</t>
  </si>
  <si>
    <t>印旛村</t>
  </si>
  <si>
    <t>12328</t>
  </si>
  <si>
    <t>本埜村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</si>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</sst>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19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1" t="s">
        <v>0</v>
      </c>
      <c r="B2" s="113" t="s">
        <v>195</v>
      </c>
      <c r="C2" s="115" t="s">
        <v>196</v>
      </c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130</v>
      </c>
      <c r="S2" s="117" t="s">
        <v>2</v>
      </c>
      <c r="T2" s="107"/>
      <c r="U2" s="107"/>
      <c r="V2" s="108"/>
      <c r="W2" s="123" t="s">
        <v>3</v>
      </c>
      <c r="X2" s="107"/>
      <c r="Y2" s="107"/>
      <c r="Z2" s="108"/>
    </row>
    <row r="3" spans="1:26" s="8" customFormat="1" ht="18.75" customHeight="1">
      <c r="A3" s="112"/>
      <c r="B3" s="114"/>
      <c r="C3" s="116"/>
      <c r="D3" s="9"/>
      <c r="E3" s="10" t="s">
        <v>4</v>
      </c>
      <c r="F3" s="7"/>
      <c r="G3" s="7"/>
      <c r="H3" s="11"/>
      <c r="I3" s="10" t="s">
        <v>197</v>
      </c>
      <c r="J3" s="7"/>
      <c r="K3" s="7"/>
      <c r="L3" s="7"/>
      <c r="M3" s="7"/>
      <c r="N3" s="7"/>
      <c r="O3" s="7"/>
      <c r="P3" s="7"/>
      <c r="Q3" s="11"/>
      <c r="R3" s="40"/>
      <c r="S3" s="109"/>
      <c r="T3" s="110"/>
      <c r="U3" s="110"/>
      <c r="V3" s="118"/>
      <c r="W3" s="109"/>
      <c r="X3" s="110"/>
      <c r="Y3" s="110"/>
      <c r="Z3" s="118"/>
    </row>
    <row r="4" spans="1:26" s="8" customFormat="1" ht="26.25" customHeight="1">
      <c r="A4" s="112"/>
      <c r="B4" s="114"/>
      <c r="C4" s="116"/>
      <c r="D4" s="9"/>
      <c r="E4" s="12" t="s">
        <v>5</v>
      </c>
      <c r="F4" s="119" t="s">
        <v>198</v>
      </c>
      <c r="G4" s="119" t="s">
        <v>199</v>
      </c>
      <c r="H4" s="119" t="s">
        <v>200</v>
      </c>
      <c r="I4" s="12" t="s">
        <v>5</v>
      </c>
      <c r="J4" s="119" t="s">
        <v>201</v>
      </c>
      <c r="K4" s="119" t="s">
        <v>202</v>
      </c>
      <c r="L4" s="119" t="s">
        <v>203</v>
      </c>
      <c r="M4" s="119" t="s">
        <v>204</v>
      </c>
      <c r="N4" s="119" t="s">
        <v>205</v>
      </c>
      <c r="O4" s="124" t="s">
        <v>206</v>
      </c>
      <c r="P4" s="13"/>
      <c r="Q4" s="119" t="s">
        <v>207</v>
      </c>
      <c r="R4" s="41"/>
      <c r="S4" s="119" t="s">
        <v>6</v>
      </c>
      <c r="T4" s="119" t="s">
        <v>7</v>
      </c>
      <c r="U4" s="121" t="s">
        <v>8</v>
      </c>
      <c r="V4" s="121" t="s">
        <v>9</v>
      </c>
      <c r="W4" s="119" t="s">
        <v>6</v>
      </c>
      <c r="X4" s="119" t="s">
        <v>7</v>
      </c>
      <c r="Y4" s="121" t="s">
        <v>8</v>
      </c>
      <c r="Z4" s="121" t="s">
        <v>9</v>
      </c>
    </row>
    <row r="5" spans="1:26" s="8" customFormat="1" ht="23.25" customHeight="1">
      <c r="A5" s="112"/>
      <c r="B5" s="114"/>
      <c r="C5" s="116"/>
      <c r="D5" s="9"/>
      <c r="E5" s="12"/>
      <c r="F5" s="120"/>
      <c r="G5" s="120"/>
      <c r="H5" s="120"/>
      <c r="I5" s="12"/>
      <c r="J5" s="120"/>
      <c r="K5" s="120"/>
      <c r="L5" s="120"/>
      <c r="M5" s="120"/>
      <c r="N5" s="120"/>
      <c r="O5" s="120"/>
      <c r="P5" s="14" t="s">
        <v>10</v>
      </c>
      <c r="Q5" s="120"/>
      <c r="R5" s="42"/>
      <c r="S5" s="120"/>
      <c r="T5" s="120"/>
      <c r="U5" s="122"/>
      <c r="V5" s="122"/>
      <c r="W5" s="120"/>
      <c r="X5" s="120"/>
      <c r="Y5" s="122"/>
      <c r="Z5" s="122"/>
    </row>
    <row r="6" spans="1:26" s="8" customFormat="1" ht="18" customHeight="1">
      <c r="A6" s="112"/>
      <c r="B6" s="114"/>
      <c r="C6" s="116"/>
      <c r="D6" s="37" t="s">
        <v>11</v>
      </c>
      <c r="E6" s="37" t="s">
        <v>11</v>
      </c>
      <c r="F6" s="14" t="s">
        <v>208</v>
      </c>
      <c r="G6" s="37" t="s">
        <v>11</v>
      </c>
      <c r="H6" s="37" t="s">
        <v>11</v>
      </c>
      <c r="I6" s="37" t="s">
        <v>11</v>
      </c>
      <c r="J6" s="14" t="s">
        <v>208</v>
      </c>
      <c r="K6" s="37" t="s">
        <v>11</v>
      </c>
      <c r="L6" s="14" t="s">
        <v>208</v>
      </c>
      <c r="M6" s="37" t="s">
        <v>11</v>
      </c>
      <c r="N6" s="14" t="s">
        <v>208</v>
      </c>
      <c r="O6" s="37" t="s">
        <v>11</v>
      </c>
      <c r="P6" s="37" t="s">
        <v>11</v>
      </c>
      <c r="Q6" s="14" t="s">
        <v>208</v>
      </c>
      <c r="R6" s="43" t="s">
        <v>131</v>
      </c>
      <c r="S6" s="14"/>
      <c r="T6" s="14"/>
      <c r="U6" s="14"/>
      <c r="V6" s="36"/>
      <c r="W6" s="14"/>
      <c r="X6" s="14"/>
      <c r="Y6" s="14"/>
      <c r="Z6" s="36"/>
    </row>
    <row r="7" spans="1:29" s="92" customFormat="1" ht="11.25">
      <c r="A7" s="174" t="s">
        <v>113</v>
      </c>
      <c r="B7" s="175" t="s">
        <v>270</v>
      </c>
      <c r="C7" s="174" t="s">
        <v>268</v>
      </c>
      <c r="D7" s="99">
        <f>SUM(D8:D300)</f>
        <v>6078756</v>
      </c>
      <c r="E7" s="99">
        <f>SUM(E8:E300)</f>
        <v>328790</v>
      </c>
      <c r="F7" s="96">
        <f>IF(D7&gt;0,E7/D7*100,0)</f>
        <v>5.4088369396633125</v>
      </c>
      <c r="G7" s="99">
        <f>SUM(G8:G300)</f>
        <v>319350</v>
      </c>
      <c r="H7" s="99">
        <f>SUM(H8:H300)</f>
        <v>9440</v>
      </c>
      <c r="I7" s="99">
        <f>SUM(I8:I300)</f>
        <v>5749966</v>
      </c>
      <c r="J7" s="96">
        <f>IF($D7&gt;0,I7/$D7*100,0)</f>
        <v>94.5911630603367</v>
      </c>
      <c r="K7" s="99">
        <f>SUM(K8:K300)</f>
        <v>3741007</v>
      </c>
      <c r="L7" s="96">
        <f>IF($D7&gt;0,K7/$D7*100,0)</f>
        <v>61.54231227573537</v>
      </c>
      <c r="M7" s="99">
        <f>SUM(M8:M300)</f>
        <v>14065</v>
      </c>
      <c r="N7" s="96">
        <f>IF($D7&gt;0,M7/$D7*100,0)</f>
        <v>0.23137957832161712</v>
      </c>
      <c r="O7" s="99">
        <f>SUM(O8:O300)</f>
        <v>1994894</v>
      </c>
      <c r="P7" s="99">
        <f>SUM(P8:P300)</f>
        <v>918985</v>
      </c>
      <c r="Q7" s="96">
        <f>IF($D7&gt;0,O7/$D7*100,0)</f>
        <v>32.817471206279706</v>
      </c>
      <c r="R7" s="99">
        <f>SUM(R8:R300)</f>
        <v>104447</v>
      </c>
      <c r="S7" s="176">
        <f>COUNTIF(S8:S300,"○")</f>
        <v>44</v>
      </c>
      <c r="T7" s="176">
        <f>COUNTIF(T8:T300,"○")</f>
        <v>10</v>
      </c>
      <c r="U7" s="176">
        <f>COUNTIF(U8:U300,"○")</f>
        <v>0</v>
      </c>
      <c r="V7" s="176">
        <f>COUNTIF(V8:V300,"○")</f>
        <v>2</v>
      </c>
      <c r="W7" s="176">
        <f>COUNTIF(W8:W300,"○")</f>
        <v>44</v>
      </c>
      <c r="X7" s="176">
        <f>COUNTIF(X8:X300,"○")</f>
        <v>5</v>
      </c>
      <c r="Y7" s="176">
        <f>COUNTIF(Y8:Y300,"○")</f>
        <v>1</v>
      </c>
      <c r="Z7" s="176">
        <f>COUNTIF(Z8:Z300,"○")</f>
        <v>6</v>
      </c>
      <c r="AB7" s="106"/>
      <c r="AC7" s="92" t="s">
        <v>271</v>
      </c>
    </row>
    <row r="8" spans="1:29" s="92" customFormat="1" ht="11.25">
      <c r="A8" s="94" t="s">
        <v>113</v>
      </c>
      <c r="B8" s="95" t="s">
        <v>272</v>
      </c>
      <c r="C8" s="94" t="s">
        <v>273</v>
      </c>
      <c r="D8" s="93">
        <v>914526</v>
      </c>
      <c r="E8" s="93">
        <v>10001</v>
      </c>
      <c r="F8" s="97">
        <f aca="true" t="shared" si="0" ref="F7:F63">IF(D8&gt;0,E8/D8*100,0)</f>
        <v>1.0935719706164724</v>
      </c>
      <c r="G8" s="93">
        <v>10001</v>
      </c>
      <c r="H8" s="93">
        <v>0</v>
      </c>
      <c r="I8" s="93">
        <v>904525</v>
      </c>
      <c r="J8" s="97">
        <f aca="true" t="shared" si="1" ref="J7:J63">IF($D8&gt;0,I8/$D8*100,0)</f>
        <v>98.90642802938353</v>
      </c>
      <c r="K8" s="93">
        <v>863487</v>
      </c>
      <c r="L8" s="97">
        <f aca="true" t="shared" si="2" ref="L7:L63">IF($D8&gt;0,K8/$D8*100,0)</f>
        <v>94.41907611155943</v>
      </c>
      <c r="M8" s="93">
        <v>0</v>
      </c>
      <c r="N8" s="97">
        <f aca="true" t="shared" si="3" ref="N7:N63">IF($D8&gt;0,M8/$D8*100,0)</f>
        <v>0</v>
      </c>
      <c r="O8" s="93">
        <v>41038</v>
      </c>
      <c r="P8" s="93">
        <v>10650</v>
      </c>
      <c r="Q8" s="97">
        <f aca="true" t="shared" si="4" ref="Q7:Q63">IF($D8&gt;0,O8/$D8*100,0)</f>
        <v>4.487351917824097</v>
      </c>
      <c r="R8" s="93">
        <v>19849</v>
      </c>
      <c r="S8" s="94" t="s">
        <v>269</v>
      </c>
      <c r="T8" s="94"/>
      <c r="U8" s="94"/>
      <c r="V8" s="94"/>
      <c r="W8" s="94" t="s">
        <v>269</v>
      </c>
      <c r="X8" s="94"/>
      <c r="Y8" s="94"/>
      <c r="Z8" s="94"/>
      <c r="AB8" s="106"/>
      <c r="AC8" s="92" t="s">
        <v>271</v>
      </c>
    </row>
    <row r="9" spans="1:29" s="92" customFormat="1" ht="11.25">
      <c r="A9" s="94" t="s">
        <v>113</v>
      </c>
      <c r="B9" s="95" t="s">
        <v>274</v>
      </c>
      <c r="C9" s="94" t="s">
        <v>275</v>
      </c>
      <c r="D9" s="93">
        <v>73547</v>
      </c>
      <c r="E9" s="93">
        <v>9418</v>
      </c>
      <c r="F9" s="97">
        <f t="shared" si="0"/>
        <v>12.80541694426693</v>
      </c>
      <c r="G9" s="93">
        <v>9418</v>
      </c>
      <c r="H9" s="93">
        <v>0</v>
      </c>
      <c r="I9" s="93">
        <v>64129</v>
      </c>
      <c r="J9" s="97">
        <f t="shared" si="1"/>
        <v>87.19458305573306</v>
      </c>
      <c r="K9" s="93">
        <v>22683</v>
      </c>
      <c r="L9" s="97">
        <f t="shared" si="2"/>
        <v>30.841502712551154</v>
      </c>
      <c r="M9" s="93">
        <v>2207</v>
      </c>
      <c r="N9" s="97">
        <f t="shared" si="3"/>
        <v>3.00080220811182</v>
      </c>
      <c r="O9" s="93">
        <v>39239</v>
      </c>
      <c r="P9" s="93">
        <v>16029</v>
      </c>
      <c r="Q9" s="97">
        <f t="shared" si="4"/>
        <v>53.35227813507009</v>
      </c>
      <c r="R9" s="93">
        <v>1981</v>
      </c>
      <c r="S9" s="94" t="s">
        <v>269</v>
      </c>
      <c r="T9" s="94"/>
      <c r="U9" s="94"/>
      <c r="V9" s="94"/>
      <c r="W9" s="94" t="s">
        <v>269</v>
      </c>
      <c r="X9" s="94"/>
      <c r="Y9" s="94"/>
      <c r="Z9" s="94"/>
      <c r="AB9" s="106"/>
      <c r="AC9" s="92" t="s">
        <v>271</v>
      </c>
    </row>
    <row r="10" spans="1:29" s="92" customFormat="1" ht="11.25">
      <c r="A10" s="94" t="s">
        <v>113</v>
      </c>
      <c r="B10" s="95" t="s">
        <v>276</v>
      </c>
      <c r="C10" s="94" t="s">
        <v>277</v>
      </c>
      <c r="D10" s="93">
        <v>456762</v>
      </c>
      <c r="E10" s="93">
        <v>7347</v>
      </c>
      <c r="F10" s="97">
        <f t="shared" si="0"/>
        <v>1.6084963285036846</v>
      </c>
      <c r="G10" s="93">
        <v>7347</v>
      </c>
      <c r="H10" s="93">
        <v>0</v>
      </c>
      <c r="I10" s="93">
        <v>449415</v>
      </c>
      <c r="J10" s="97">
        <f t="shared" si="1"/>
        <v>98.39150367149631</v>
      </c>
      <c r="K10" s="93">
        <v>277800</v>
      </c>
      <c r="L10" s="97">
        <f t="shared" si="2"/>
        <v>60.81942017943699</v>
      </c>
      <c r="M10" s="93">
        <v>0</v>
      </c>
      <c r="N10" s="97">
        <f t="shared" si="3"/>
        <v>0</v>
      </c>
      <c r="O10" s="93">
        <v>171615</v>
      </c>
      <c r="P10" s="93">
        <v>87514</v>
      </c>
      <c r="Q10" s="97">
        <f t="shared" si="4"/>
        <v>37.57208349205932</v>
      </c>
      <c r="R10" s="93">
        <v>13030</v>
      </c>
      <c r="S10" s="94"/>
      <c r="T10" s="94" t="s">
        <v>269</v>
      </c>
      <c r="U10" s="94"/>
      <c r="V10" s="94"/>
      <c r="W10" s="94"/>
      <c r="X10" s="94" t="s">
        <v>269</v>
      </c>
      <c r="Y10" s="94"/>
      <c r="Z10" s="94"/>
      <c r="AB10" s="106"/>
      <c r="AC10" s="92" t="s">
        <v>271</v>
      </c>
    </row>
    <row r="11" spans="1:29" s="92" customFormat="1" ht="11.25">
      <c r="A11" s="94" t="s">
        <v>113</v>
      </c>
      <c r="B11" s="95" t="s">
        <v>278</v>
      </c>
      <c r="C11" s="94" t="s">
        <v>279</v>
      </c>
      <c r="D11" s="93">
        <v>580551</v>
      </c>
      <c r="E11" s="93">
        <v>11058</v>
      </c>
      <c r="F11" s="97">
        <f t="shared" si="0"/>
        <v>1.9047422190298529</v>
      </c>
      <c r="G11" s="93">
        <v>11058</v>
      </c>
      <c r="H11" s="93">
        <v>0</v>
      </c>
      <c r="I11" s="93">
        <v>569493</v>
      </c>
      <c r="J11" s="97">
        <f t="shared" si="1"/>
        <v>98.09525778097014</v>
      </c>
      <c r="K11" s="93">
        <v>308987</v>
      </c>
      <c r="L11" s="97">
        <f t="shared" si="2"/>
        <v>53.22305878381055</v>
      </c>
      <c r="M11" s="93">
        <v>0</v>
      </c>
      <c r="N11" s="97">
        <f t="shared" si="3"/>
        <v>0</v>
      </c>
      <c r="O11" s="93">
        <v>260506</v>
      </c>
      <c r="P11" s="93">
        <v>154091</v>
      </c>
      <c r="Q11" s="97">
        <f t="shared" si="4"/>
        <v>44.87219899715959</v>
      </c>
      <c r="R11" s="93">
        <v>10145</v>
      </c>
      <c r="S11" s="94" t="s">
        <v>269</v>
      </c>
      <c r="T11" s="94"/>
      <c r="U11" s="94"/>
      <c r="V11" s="94"/>
      <c r="W11" s="94"/>
      <c r="X11" s="94"/>
      <c r="Y11" s="94"/>
      <c r="Z11" s="94" t="s">
        <v>269</v>
      </c>
      <c r="AB11" s="106"/>
      <c r="AC11" s="92" t="s">
        <v>271</v>
      </c>
    </row>
    <row r="12" spans="1:29" s="92" customFormat="1" ht="11.25">
      <c r="A12" s="94" t="s">
        <v>113</v>
      </c>
      <c r="B12" s="95" t="s">
        <v>280</v>
      </c>
      <c r="C12" s="94" t="s">
        <v>281</v>
      </c>
      <c r="D12" s="93">
        <v>50816</v>
      </c>
      <c r="E12" s="93">
        <v>12119</v>
      </c>
      <c r="F12" s="97">
        <f t="shared" si="0"/>
        <v>23.848787783375315</v>
      </c>
      <c r="G12" s="93">
        <v>11566</v>
      </c>
      <c r="H12" s="93">
        <v>553</v>
      </c>
      <c r="I12" s="93">
        <v>38697</v>
      </c>
      <c r="J12" s="97">
        <f t="shared" si="1"/>
        <v>76.15121221662469</v>
      </c>
      <c r="K12" s="93">
        <v>2621</v>
      </c>
      <c r="L12" s="97">
        <f t="shared" si="2"/>
        <v>5.157824307304786</v>
      </c>
      <c r="M12" s="93">
        <v>0</v>
      </c>
      <c r="N12" s="97">
        <f t="shared" si="3"/>
        <v>0</v>
      </c>
      <c r="O12" s="93">
        <v>36076</v>
      </c>
      <c r="P12" s="93">
        <v>8272</v>
      </c>
      <c r="Q12" s="97">
        <f t="shared" si="4"/>
        <v>70.99338790931989</v>
      </c>
      <c r="R12" s="93">
        <v>453</v>
      </c>
      <c r="S12" s="94"/>
      <c r="T12" s="94"/>
      <c r="U12" s="94"/>
      <c r="V12" s="94" t="s">
        <v>269</v>
      </c>
      <c r="W12" s="94"/>
      <c r="X12" s="94"/>
      <c r="Y12" s="94"/>
      <c r="Z12" s="94" t="s">
        <v>269</v>
      </c>
      <c r="AB12" s="106"/>
      <c r="AC12" s="92" t="s">
        <v>271</v>
      </c>
    </row>
    <row r="13" spans="1:29" s="92" customFormat="1" ht="11.25">
      <c r="A13" s="94" t="s">
        <v>113</v>
      </c>
      <c r="B13" s="95" t="s">
        <v>282</v>
      </c>
      <c r="C13" s="94" t="s">
        <v>283</v>
      </c>
      <c r="D13" s="93">
        <v>125260</v>
      </c>
      <c r="E13" s="93">
        <v>8570</v>
      </c>
      <c r="F13" s="97">
        <f t="shared" si="0"/>
        <v>6.841769120229922</v>
      </c>
      <c r="G13" s="93">
        <v>8570</v>
      </c>
      <c r="H13" s="93">
        <v>0</v>
      </c>
      <c r="I13" s="93">
        <v>116690</v>
      </c>
      <c r="J13" s="97">
        <f t="shared" si="1"/>
        <v>93.15823087977007</v>
      </c>
      <c r="K13" s="93">
        <v>43542</v>
      </c>
      <c r="L13" s="97">
        <f t="shared" si="2"/>
        <v>34.76129650327319</v>
      </c>
      <c r="M13" s="93">
        <v>912</v>
      </c>
      <c r="N13" s="97">
        <f t="shared" si="3"/>
        <v>0.7280855819894619</v>
      </c>
      <c r="O13" s="93">
        <v>72236</v>
      </c>
      <c r="P13" s="93">
        <v>13050</v>
      </c>
      <c r="Q13" s="97">
        <f t="shared" si="4"/>
        <v>57.66884879450742</v>
      </c>
      <c r="R13" s="93">
        <v>0</v>
      </c>
      <c r="S13" s="94" t="s">
        <v>269</v>
      </c>
      <c r="T13" s="94"/>
      <c r="U13" s="94"/>
      <c r="V13" s="94"/>
      <c r="W13" s="94" t="s">
        <v>269</v>
      </c>
      <c r="X13" s="94"/>
      <c r="Y13" s="94"/>
      <c r="Z13" s="94"/>
      <c r="AB13" s="106"/>
      <c r="AC13" s="92" t="s">
        <v>271</v>
      </c>
    </row>
    <row r="14" spans="1:29" s="92" customFormat="1" ht="11.25">
      <c r="A14" s="94" t="s">
        <v>113</v>
      </c>
      <c r="B14" s="95" t="s">
        <v>284</v>
      </c>
      <c r="C14" s="94" t="s">
        <v>285</v>
      </c>
      <c r="D14" s="93">
        <v>471832</v>
      </c>
      <c r="E14" s="93">
        <v>6165</v>
      </c>
      <c r="F14" s="97">
        <f t="shared" si="0"/>
        <v>1.306609132063955</v>
      </c>
      <c r="G14" s="93">
        <v>6165</v>
      </c>
      <c r="H14" s="93">
        <v>0</v>
      </c>
      <c r="I14" s="93">
        <v>465667</v>
      </c>
      <c r="J14" s="97">
        <f t="shared" si="1"/>
        <v>98.69339086793605</v>
      </c>
      <c r="K14" s="93">
        <v>338678</v>
      </c>
      <c r="L14" s="97">
        <f t="shared" si="2"/>
        <v>71.77936214584852</v>
      </c>
      <c r="M14" s="93">
        <v>0</v>
      </c>
      <c r="N14" s="97">
        <f t="shared" si="3"/>
        <v>0</v>
      </c>
      <c r="O14" s="93">
        <v>126989</v>
      </c>
      <c r="P14" s="93">
        <v>47479</v>
      </c>
      <c r="Q14" s="97">
        <f t="shared" si="4"/>
        <v>26.914028722087522</v>
      </c>
      <c r="R14" s="93">
        <v>10526</v>
      </c>
      <c r="S14" s="94"/>
      <c r="T14" s="94" t="s">
        <v>269</v>
      </c>
      <c r="U14" s="94"/>
      <c r="V14" s="94"/>
      <c r="W14" s="94" t="s">
        <v>269</v>
      </c>
      <c r="X14" s="94"/>
      <c r="Y14" s="94"/>
      <c r="Z14" s="94"/>
      <c r="AB14" s="106"/>
      <c r="AC14" s="92" t="s">
        <v>271</v>
      </c>
    </row>
    <row r="15" spans="1:29" s="92" customFormat="1" ht="11.25">
      <c r="A15" s="94" t="s">
        <v>113</v>
      </c>
      <c r="B15" s="95" t="s">
        <v>286</v>
      </c>
      <c r="C15" s="94" t="s">
        <v>287</v>
      </c>
      <c r="D15" s="93">
        <v>153759</v>
      </c>
      <c r="E15" s="93">
        <v>12301</v>
      </c>
      <c r="F15" s="97">
        <f t="shared" si="0"/>
        <v>8.00018210316144</v>
      </c>
      <c r="G15" s="93">
        <v>12264</v>
      </c>
      <c r="H15" s="93">
        <v>37</v>
      </c>
      <c r="I15" s="93">
        <v>141458</v>
      </c>
      <c r="J15" s="97">
        <f t="shared" si="1"/>
        <v>91.99981789683855</v>
      </c>
      <c r="K15" s="93">
        <v>68101</v>
      </c>
      <c r="L15" s="97">
        <f t="shared" si="2"/>
        <v>44.29074070460916</v>
      </c>
      <c r="M15" s="93">
        <v>0</v>
      </c>
      <c r="N15" s="97">
        <f t="shared" si="3"/>
        <v>0</v>
      </c>
      <c r="O15" s="93">
        <v>73357</v>
      </c>
      <c r="P15" s="93">
        <v>11747</v>
      </c>
      <c r="Q15" s="97">
        <f t="shared" si="4"/>
        <v>47.7090771922294</v>
      </c>
      <c r="R15" s="93">
        <v>1714</v>
      </c>
      <c r="S15" s="94" t="s">
        <v>269</v>
      </c>
      <c r="T15" s="94"/>
      <c r="U15" s="94"/>
      <c r="V15" s="94"/>
      <c r="W15" s="94"/>
      <c r="X15" s="94"/>
      <c r="Y15" s="94" t="s">
        <v>269</v>
      </c>
      <c r="Z15" s="94"/>
      <c r="AB15" s="106"/>
      <c r="AC15" s="92" t="s">
        <v>271</v>
      </c>
    </row>
    <row r="16" spans="1:29" s="92" customFormat="1" ht="11.25">
      <c r="A16" s="94" t="s">
        <v>113</v>
      </c>
      <c r="B16" s="95" t="s">
        <v>288</v>
      </c>
      <c r="C16" s="94" t="s">
        <v>289</v>
      </c>
      <c r="D16" s="93">
        <v>94293</v>
      </c>
      <c r="E16" s="93">
        <v>8292</v>
      </c>
      <c r="F16" s="97">
        <f t="shared" si="0"/>
        <v>8.793865928541885</v>
      </c>
      <c r="G16" s="93">
        <v>8292</v>
      </c>
      <c r="H16" s="93">
        <v>0</v>
      </c>
      <c r="I16" s="93">
        <v>86001</v>
      </c>
      <c r="J16" s="97">
        <f t="shared" si="1"/>
        <v>91.20613407145811</v>
      </c>
      <c r="K16" s="93">
        <v>32000</v>
      </c>
      <c r="L16" s="97">
        <f t="shared" si="2"/>
        <v>33.93677155250124</v>
      </c>
      <c r="M16" s="93">
        <v>0</v>
      </c>
      <c r="N16" s="97">
        <f t="shared" si="3"/>
        <v>0</v>
      </c>
      <c r="O16" s="93">
        <v>54001</v>
      </c>
      <c r="P16" s="93">
        <v>24660</v>
      </c>
      <c r="Q16" s="97">
        <f t="shared" si="4"/>
        <v>57.26936251895687</v>
      </c>
      <c r="R16" s="93">
        <v>1133</v>
      </c>
      <c r="S16" s="94" t="s">
        <v>269</v>
      </c>
      <c r="T16" s="94"/>
      <c r="U16" s="94"/>
      <c r="V16" s="94"/>
      <c r="W16" s="94" t="s">
        <v>269</v>
      </c>
      <c r="X16" s="94"/>
      <c r="Y16" s="94"/>
      <c r="Z16" s="94"/>
      <c r="AB16" s="106"/>
      <c r="AC16" s="92" t="s">
        <v>271</v>
      </c>
    </row>
    <row r="17" spans="1:29" s="92" customFormat="1" ht="11.25">
      <c r="A17" s="94" t="s">
        <v>113</v>
      </c>
      <c r="B17" s="95" t="s">
        <v>290</v>
      </c>
      <c r="C17" s="94" t="s">
        <v>291</v>
      </c>
      <c r="D17" s="93">
        <v>123238</v>
      </c>
      <c r="E17" s="93">
        <v>5591</v>
      </c>
      <c r="F17" s="97">
        <f t="shared" si="0"/>
        <v>4.5367500284003315</v>
      </c>
      <c r="G17" s="93">
        <v>5591</v>
      </c>
      <c r="H17" s="93">
        <v>0</v>
      </c>
      <c r="I17" s="93">
        <v>117647</v>
      </c>
      <c r="J17" s="97">
        <f t="shared" si="1"/>
        <v>95.46324997159968</v>
      </c>
      <c r="K17" s="93">
        <v>87069</v>
      </c>
      <c r="L17" s="97">
        <f t="shared" si="2"/>
        <v>70.65109787565524</v>
      </c>
      <c r="M17" s="93">
        <v>0</v>
      </c>
      <c r="N17" s="97">
        <f t="shared" si="3"/>
        <v>0</v>
      </c>
      <c r="O17" s="93">
        <v>30578</v>
      </c>
      <c r="P17" s="93">
        <v>16819</v>
      </c>
      <c r="Q17" s="97">
        <f t="shared" si="4"/>
        <v>24.81215209594443</v>
      </c>
      <c r="R17" s="93">
        <v>3026</v>
      </c>
      <c r="S17" s="94" t="s">
        <v>269</v>
      </c>
      <c r="T17" s="94"/>
      <c r="U17" s="94"/>
      <c r="V17" s="94"/>
      <c r="W17" s="94" t="s">
        <v>269</v>
      </c>
      <c r="X17" s="94"/>
      <c r="Y17" s="94"/>
      <c r="Z17" s="94"/>
      <c r="AB17" s="106"/>
      <c r="AC17" s="92" t="s">
        <v>271</v>
      </c>
    </row>
    <row r="18" spans="1:29" s="92" customFormat="1" ht="11.25">
      <c r="A18" s="94" t="s">
        <v>113</v>
      </c>
      <c r="B18" s="95" t="s">
        <v>292</v>
      </c>
      <c r="C18" s="94" t="s">
        <v>293</v>
      </c>
      <c r="D18" s="93">
        <v>175032</v>
      </c>
      <c r="E18" s="93">
        <v>16454</v>
      </c>
      <c r="F18" s="97">
        <f t="shared" si="0"/>
        <v>9.40056675350793</v>
      </c>
      <c r="G18" s="93">
        <v>16454</v>
      </c>
      <c r="H18" s="93">
        <v>0</v>
      </c>
      <c r="I18" s="93">
        <v>158578</v>
      </c>
      <c r="J18" s="97">
        <f t="shared" si="1"/>
        <v>90.59943324649207</v>
      </c>
      <c r="K18" s="93">
        <v>151577</v>
      </c>
      <c r="L18" s="97">
        <f t="shared" si="2"/>
        <v>86.59959321724028</v>
      </c>
      <c r="M18" s="93">
        <v>0</v>
      </c>
      <c r="N18" s="97">
        <f t="shared" si="3"/>
        <v>0</v>
      </c>
      <c r="O18" s="93">
        <v>7001</v>
      </c>
      <c r="P18" s="93">
        <v>6651</v>
      </c>
      <c r="Q18" s="97">
        <f t="shared" si="4"/>
        <v>3.9998400292517937</v>
      </c>
      <c r="R18" s="93">
        <v>1766</v>
      </c>
      <c r="S18" s="94" t="s">
        <v>269</v>
      </c>
      <c r="T18" s="94"/>
      <c r="U18" s="94"/>
      <c r="V18" s="94"/>
      <c r="W18" s="94" t="s">
        <v>269</v>
      </c>
      <c r="X18" s="94"/>
      <c r="Y18" s="94"/>
      <c r="Z18" s="94"/>
      <c r="AB18" s="106"/>
      <c r="AC18" s="92" t="s">
        <v>271</v>
      </c>
    </row>
    <row r="19" spans="1:29" s="92" customFormat="1" ht="11.25">
      <c r="A19" s="94" t="s">
        <v>113</v>
      </c>
      <c r="B19" s="95" t="s">
        <v>294</v>
      </c>
      <c r="C19" s="94" t="s">
        <v>295</v>
      </c>
      <c r="D19" s="93">
        <v>60538</v>
      </c>
      <c r="E19" s="93">
        <v>5798</v>
      </c>
      <c r="F19" s="97">
        <f t="shared" si="0"/>
        <v>9.577455482506855</v>
      </c>
      <c r="G19" s="93">
        <v>5798</v>
      </c>
      <c r="H19" s="93">
        <v>0</v>
      </c>
      <c r="I19" s="93">
        <v>54740</v>
      </c>
      <c r="J19" s="97">
        <f t="shared" si="1"/>
        <v>90.42254451749314</v>
      </c>
      <c r="K19" s="93">
        <v>21716</v>
      </c>
      <c r="L19" s="97">
        <f t="shared" si="2"/>
        <v>35.871683901020845</v>
      </c>
      <c r="M19" s="93">
        <v>0</v>
      </c>
      <c r="N19" s="97">
        <f t="shared" si="3"/>
        <v>0</v>
      </c>
      <c r="O19" s="93">
        <v>33024</v>
      </c>
      <c r="P19" s="93">
        <v>19230</v>
      </c>
      <c r="Q19" s="97">
        <f t="shared" si="4"/>
        <v>54.5508606164723</v>
      </c>
      <c r="R19" s="93">
        <v>1228</v>
      </c>
      <c r="S19" s="94" t="s">
        <v>269</v>
      </c>
      <c r="T19" s="94"/>
      <c r="U19" s="94"/>
      <c r="V19" s="94"/>
      <c r="W19" s="94" t="s">
        <v>269</v>
      </c>
      <c r="X19" s="94"/>
      <c r="Y19" s="94"/>
      <c r="Z19" s="94"/>
      <c r="AB19" s="106"/>
      <c r="AC19" s="92" t="s">
        <v>271</v>
      </c>
    </row>
    <row r="20" spans="1:29" s="92" customFormat="1" ht="11.25">
      <c r="A20" s="94" t="s">
        <v>113</v>
      </c>
      <c r="B20" s="95" t="s">
        <v>296</v>
      </c>
      <c r="C20" s="94" t="s">
        <v>297</v>
      </c>
      <c r="D20" s="93">
        <v>69873</v>
      </c>
      <c r="E20" s="93">
        <v>12675</v>
      </c>
      <c r="F20" s="97">
        <f t="shared" si="0"/>
        <v>18.1400540981495</v>
      </c>
      <c r="G20" s="93">
        <v>10857</v>
      </c>
      <c r="H20" s="93">
        <v>1818</v>
      </c>
      <c r="I20" s="93">
        <v>57198</v>
      </c>
      <c r="J20" s="97">
        <f t="shared" si="1"/>
        <v>81.8599459018505</v>
      </c>
      <c r="K20" s="93">
        <v>3071</v>
      </c>
      <c r="L20" s="97">
        <f t="shared" si="2"/>
        <v>4.395116854865256</v>
      </c>
      <c r="M20" s="93">
        <v>0</v>
      </c>
      <c r="N20" s="97">
        <f t="shared" si="3"/>
        <v>0</v>
      </c>
      <c r="O20" s="93">
        <v>54127</v>
      </c>
      <c r="P20" s="93">
        <v>25053</v>
      </c>
      <c r="Q20" s="97">
        <f t="shared" si="4"/>
        <v>77.46482904698524</v>
      </c>
      <c r="R20" s="93">
        <v>1095</v>
      </c>
      <c r="S20" s="94" t="s">
        <v>269</v>
      </c>
      <c r="T20" s="94"/>
      <c r="U20" s="94"/>
      <c r="V20" s="94"/>
      <c r="W20" s="94" t="s">
        <v>269</v>
      </c>
      <c r="X20" s="94"/>
      <c r="Y20" s="94"/>
      <c r="Z20" s="94"/>
      <c r="AB20" s="106"/>
      <c r="AC20" s="92" t="s">
        <v>271</v>
      </c>
    </row>
    <row r="21" spans="1:29" s="92" customFormat="1" ht="11.25">
      <c r="A21" s="94" t="s">
        <v>113</v>
      </c>
      <c r="B21" s="95" t="s">
        <v>298</v>
      </c>
      <c r="C21" s="94" t="s">
        <v>299</v>
      </c>
      <c r="D21" s="93">
        <v>157812</v>
      </c>
      <c r="E21" s="93">
        <v>1640</v>
      </c>
      <c r="F21" s="97">
        <f t="shared" si="0"/>
        <v>1.039211213342458</v>
      </c>
      <c r="G21" s="93">
        <v>1640</v>
      </c>
      <c r="H21" s="93">
        <v>0</v>
      </c>
      <c r="I21" s="93">
        <v>156172</v>
      </c>
      <c r="J21" s="97">
        <f t="shared" si="1"/>
        <v>98.96078878665755</v>
      </c>
      <c r="K21" s="93">
        <v>126740</v>
      </c>
      <c r="L21" s="97">
        <f t="shared" si="2"/>
        <v>80.31074949940435</v>
      </c>
      <c r="M21" s="93">
        <v>0</v>
      </c>
      <c r="N21" s="97">
        <f t="shared" si="3"/>
        <v>0</v>
      </c>
      <c r="O21" s="93">
        <v>29432</v>
      </c>
      <c r="P21" s="93">
        <v>29432</v>
      </c>
      <c r="Q21" s="97">
        <f t="shared" si="4"/>
        <v>18.650039287253186</v>
      </c>
      <c r="R21" s="93">
        <v>2400</v>
      </c>
      <c r="S21" s="94"/>
      <c r="T21" s="94" t="s">
        <v>269</v>
      </c>
      <c r="U21" s="94"/>
      <c r="V21" s="94"/>
      <c r="W21" s="94"/>
      <c r="X21" s="94"/>
      <c r="Y21" s="94"/>
      <c r="Z21" s="94" t="s">
        <v>269</v>
      </c>
      <c r="AB21" s="106"/>
      <c r="AC21" s="92" t="s">
        <v>271</v>
      </c>
    </row>
    <row r="22" spans="1:29" s="92" customFormat="1" ht="11.25">
      <c r="A22" s="94" t="s">
        <v>113</v>
      </c>
      <c r="B22" s="95" t="s">
        <v>300</v>
      </c>
      <c r="C22" s="94" t="s">
        <v>301</v>
      </c>
      <c r="D22" s="93">
        <v>384123</v>
      </c>
      <c r="E22" s="93">
        <v>6870</v>
      </c>
      <c r="F22" s="97">
        <f t="shared" si="0"/>
        <v>1.7884896244171788</v>
      </c>
      <c r="G22" s="93">
        <v>6870</v>
      </c>
      <c r="H22" s="93">
        <v>0</v>
      </c>
      <c r="I22" s="93">
        <v>377253</v>
      </c>
      <c r="J22" s="97">
        <f t="shared" si="1"/>
        <v>98.21151037558282</v>
      </c>
      <c r="K22" s="93">
        <v>299339</v>
      </c>
      <c r="L22" s="97">
        <f t="shared" si="2"/>
        <v>77.92790330180698</v>
      </c>
      <c r="M22" s="93">
        <v>4944</v>
      </c>
      <c r="N22" s="97">
        <f t="shared" si="3"/>
        <v>1.2870877297115768</v>
      </c>
      <c r="O22" s="93">
        <v>72970</v>
      </c>
      <c r="P22" s="93">
        <v>28878</v>
      </c>
      <c r="Q22" s="97">
        <f t="shared" si="4"/>
        <v>18.99651934406427</v>
      </c>
      <c r="R22" s="93">
        <v>5585</v>
      </c>
      <c r="S22" s="94"/>
      <c r="T22" s="94" t="s">
        <v>269</v>
      </c>
      <c r="U22" s="94"/>
      <c r="V22" s="94"/>
      <c r="W22" s="94" t="s">
        <v>269</v>
      </c>
      <c r="X22" s="94"/>
      <c r="Y22" s="94"/>
      <c r="Z22" s="94"/>
      <c r="AB22" s="106"/>
      <c r="AC22" s="92" t="s">
        <v>271</v>
      </c>
    </row>
    <row r="23" spans="1:29" s="92" customFormat="1" ht="11.25">
      <c r="A23" s="94" t="s">
        <v>113</v>
      </c>
      <c r="B23" s="95" t="s">
        <v>302</v>
      </c>
      <c r="C23" s="94" t="s">
        <v>303</v>
      </c>
      <c r="D23" s="93">
        <v>22026</v>
      </c>
      <c r="E23" s="93">
        <v>4351</v>
      </c>
      <c r="F23" s="97">
        <f t="shared" si="0"/>
        <v>19.75392717697267</v>
      </c>
      <c r="G23" s="93">
        <v>3616</v>
      </c>
      <c r="H23" s="93">
        <v>735</v>
      </c>
      <c r="I23" s="93">
        <v>17675</v>
      </c>
      <c r="J23" s="97">
        <f t="shared" si="1"/>
        <v>80.24607282302733</v>
      </c>
      <c r="K23" s="93">
        <v>0</v>
      </c>
      <c r="L23" s="97">
        <f t="shared" si="2"/>
        <v>0</v>
      </c>
      <c r="M23" s="93">
        <v>0</v>
      </c>
      <c r="N23" s="97">
        <f t="shared" si="3"/>
        <v>0</v>
      </c>
      <c r="O23" s="93">
        <v>17675</v>
      </c>
      <c r="P23" s="93">
        <v>5774</v>
      </c>
      <c r="Q23" s="97">
        <f t="shared" si="4"/>
        <v>80.24607282302733</v>
      </c>
      <c r="R23" s="93">
        <v>174</v>
      </c>
      <c r="S23" s="94" t="s">
        <v>269</v>
      </c>
      <c r="T23" s="94"/>
      <c r="U23" s="94"/>
      <c r="V23" s="94"/>
      <c r="W23" s="94" t="s">
        <v>269</v>
      </c>
      <c r="X23" s="94"/>
      <c r="Y23" s="94"/>
      <c r="Z23" s="94"/>
      <c r="AB23" s="106"/>
      <c r="AC23" s="92" t="s">
        <v>271</v>
      </c>
    </row>
    <row r="24" spans="1:29" s="92" customFormat="1" ht="11.25">
      <c r="A24" s="94" t="s">
        <v>113</v>
      </c>
      <c r="B24" s="95" t="s">
        <v>304</v>
      </c>
      <c r="C24" s="94" t="s">
        <v>305</v>
      </c>
      <c r="D24" s="93">
        <v>280020</v>
      </c>
      <c r="E24" s="93">
        <v>15818</v>
      </c>
      <c r="F24" s="97">
        <f t="shared" si="0"/>
        <v>5.648882222698378</v>
      </c>
      <c r="G24" s="93">
        <v>15818</v>
      </c>
      <c r="H24" s="93">
        <v>0</v>
      </c>
      <c r="I24" s="93">
        <v>264202</v>
      </c>
      <c r="J24" s="97">
        <f t="shared" si="1"/>
        <v>94.35111777730162</v>
      </c>
      <c r="K24" s="93">
        <v>149605</v>
      </c>
      <c r="L24" s="97">
        <f t="shared" si="2"/>
        <v>53.426540961359905</v>
      </c>
      <c r="M24" s="93">
        <v>0</v>
      </c>
      <c r="N24" s="97">
        <f t="shared" si="3"/>
        <v>0</v>
      </c>
      <c r="O24" s="93">
        <v>114597</v>
      </c>
      <c r="P24" s="93">
        <v>33993</v>
      </c>
      <c r="Q24" s="97">
        <f t="shared" si="4"/>
        <v>40.92457681594172</v>
      </c>
      <c r="R24" s="93">
        <v>5086</v>
      </c>
      <c r="S24" s="94" t="s">
        <v>269</v>
      </c>
      <c r="T24" s="94"/>
      <c r="U24" s="94"/>
      <c r="V24" s="94"/>
      <c r="W24" s="94" t="s">
        <v>269</v>
      </c>
      <c r="X24" s="94"/>
      <c r="Y24" s="94"/>
      <c r="Z24" s="94"/>
      <c r="AB24" s="106"/>
      <c r="AC24" s="92" t="s">
        <v>271</v>
      </c>
    </row>
    <row r="25" spans="1:29" s="92" customFormat="1" ht="11.25">
      <c r="A25" s="94" t="s">
        <v>113</v>
      </c>
      <c r="B25" s="95" t="s">
        <v>306</v>
      </c>
      <c r="C25" s="94" t="s">
        <v>307</v>
      </c>
      <c r="D25" s="93">
        <v>154927</v>
      </c>
      <c r="E25" s="93">
        <v>4419</v>
      </c>
      <c r="F25" s="97">
        <f t="shared" si="0"/>
        <v>2.8523110884481078</v>
      </c>
      <c r="G25" s="93">
        <v>4419</v>
      </c>
      <c r="H25" s="93">
        <v>0</v>
      </c>
      <c r="I25" s="93">
        <v>150508</v>
      </c>
      <c r="J25" s="97">
        <f t="shared" si="1"/>
        <v>97.14768891155188</v>
      </c>
      <c r="K25" s="93">
        <v>92522</v>
      </c>
      <c r="L25" s="97">
        <f t="shared" si="2"/>
        <v>59.719738973839284</v>
      </c>
      <c r="M25" s="93">
        <v>0</v>
      </c>
      <c r="N25" s="97">
        <f t="shared" si="3"/>
        <v>0</v>
      </c>
      <c r="O25" s="93">
        <v>57986</v>
      </c>
      <c r="P25" s="93">
        <v>54128</v>
      </c>
      <c r="Q25" s="97">
        <f t="shared" si="4"/>
        <v>37.427949937712604</v>
      </c>
      <c r="R25" s="93">
        <v>1622</v>
      </c>
      <c r="S25" s="94"/>
      <c r="T25" s="94" t="s">
        <v>269</v>
      </c>
      <c r="U25" s="94"/>
      <c r="V25" s="94"/>
      <c r="W25" s="94" t="s">
        <v>269</v>
      </c>
      <c r="X25" s="94"/>
      <c r="Y25" s="94"/>
      <c r="Z25" s="94"/>
      <c r="AB25" s="106"/>
      <c r="AC25" s="92" t="s">
        <v>271</v>
      </c>
    </row>
    <row r="26" spans="1:29" s="92" customFormat="1" ht="11.25">
      <c r="A26" s="94" t="s">
        <v>113</v>
      </c>
      <c r="B26" s="95" t="s">
        <v>308</v>
      </c>
      <c r="C26" s="94" t="s">
        <v>309</v>
      </c>
      <c r="D26" s="93">
        <v>184050</v>
      </c>
      <c r="E26" s="93">
        <v>3701</v>
      </c>
      <c r="F26" s="97">
        <f t="shared" si="0"/>
        <v>2.010866612333605</v>
      </c>
      <c r="G26" s="93">
        <v>3701</v>
      </c>
      <c r="H26" s="93">
        <v>0</v>
      </c>
      <c r="I26" s="93">
        <v>180349</v>
      </c>
      <c r="J26" s="97">
        <f t="shared" si="1"/>
        <v>97.9891333876664</v>
      </c>
      <c r="K26" s="93">
        <v>165779</v>
      </c>
      <c r="L26" s="97">
        <f t="shared" si="2"/>
        <v>90.07280630263516</v>
      </c>
      <c r="M26" s="93">
        <v>0</v>
      </c>
      <c r="N26" s="97">
        <f t="shared" si="3"/>
        <v>0</v>
      </c>
      <c r="O26" s="93">
        <v>14570</v>
      </c>
      <c r="P26" s="93">
        <v>6076</v>
      </c>
      <c r="Q26" s="97">
        <f t="shared" si="4"/>
        <v>7.9163270850312415</v>
      </c>
      <c r="R26" s="93">
        <v>3876</v>
      </c>
      <c r="S26" s="94"/>
      <c r="T26" s="94" t="s">
        <v>269</v>
      </c>
      <c r="U26" s="94"/>
      <c r="V26" s="94"/>
      <c r="W26" s="94" t="s">
        <v>269</v>
      </c>
      <c r="X26" s="94"/>
      <c r="Y26" s="94"/>
      <c r="Z26" s="94"/>
      <c r="AB26" s="106"/>
      <c r="AC26" s="92" t="s">
        <v>271</v>
      </c>
    </row>
    <row r="27" spans="1:29" s="92" customFormat="1" ht="11.25">
      <c r="A27" s="94" t="s">
        <v>113</v>
      </c>
      <c r="B27" s="95" t="s">
        <v>310</v>
      </c>
      <c r="C27" s="94" t="s">
        <v>311</v>
      </c>
      <c r="D27" s="93">
        <v>133967</v>
      </c>
      <c r="E27" s="93">
        <v>2667</v>
      </c>
      <c r="F27" s="97">
        <f t="shared" si="0"/>
        <v>1.9907887763404422</v>
      </c>
      <c r="G27" s="93">
        <v>2667</v>
      </c>
      <c r="H27" s="93">
        <v>0</v>
      </c>
      <c r="I27" s="93">
        <v>131300</v>
      </c>
      <c r="J27" s="97">
        <f t="shared" si="1"/>
        <v>98.00921122365955</v>
      </c>
      <c r="K27" s="93">
        <v>100792</v>
      </c>
      <c r="L27" s="97">
        <f t="shared" si="2"/>
        <v>75.23643882448663</v>
      </c>
      <c r="M27" s="93">
        <v>1586</v>
      </c>
      <c r="N27" s="97">
        <f t="shared" si="3"/>
        <v>1.1838736405234125</v>
      </c>
      <c r="O27" s="93">
        <v>28922</v>
      </c>
      <c r="P27" s="93">
        <v>10786</v>
      </c>
      <c r="Q27" s="97">
        <f t="shared" si="4"/>
        <v>21.58889875864952</v>
      </c>
      <c r="R27" s="93">
        <v>1023</v>
      </c>
      <c r="S27" s="94"/>
      <c r="T27" s="94" t="s">
        <v>269</v>
      </c>
      <c r="U27" s="94"/>
      <c r="V27" s="94"/>
      <c r="W27" s="94" t="s">
        <v>269</v>
      </c>
      <c r="X27" s="94"/>
      <c r="Y27" s="94"/>
      <c r="Z27" s="94"/>
      <c r="AB27" s="106"/>
      <c r="AC27" s="92" t="s">
        <v>271</v>
      </c>
    </row>
    <row r="28" spans="1:29" s="92" customFormat="1" ht="11.25">
      <c r="A28" s="94" t="s">
        <v>113</v>
      </c>
      <c r="B28" s="95" t="s">
        <v>312</v>
      </c>
      <c r="C28" s="94" t="s">
        <v>313</v>
      </c>
      <c r="D28" s="93">
        <v>36721</v>
      </c>
      <c r="E28" s="93">
        <v>10502</v>
      </c>
      <c r="F28" s="97">
        <f t="shared" si="0"/>
        <v>28.59943901309877</v>
      </c>
      <c r="G28" s="93">
        <v>10492</v>
      </c>
      <c r="H28" s="93">
        <v>10</v>
      </c>
      <c r="I28" s="93">
        <v>26219</v>
      </c>
      <c r="J28" s="97">
        <f t="shared" si="1"/>
        <v>71.40056098690123</v>
      </c>
      <c r="K28" s="93">
        <v>0</v>
      </c>
      <c r="L28" s="97">
        <f t="shared" si="2"/>
        <v>0</v>
      </c>
      <c r="M28" s="93">
        <v>0</v>
      </c>
      <c r="N28" s="97">
        <f t="shared" si="3"/>
        <v>0</v>
      </c>
      <c r="O28" s="93">
        <v>26219</v>
      </c>
      <c r="P28" s="93">
        <v>7763</v>
      </c>
      <c r="Q28" s="97">
        <f t="shared" si="4"/>
        <v>71.40056098690123</v>
      </c>
      <c r="R28" s="93">
        <v>364</v>
      </c>
      <c r="S28" s="94" t="s">
        <v>269</v>
      </c>
      <c r="T28" s="94"/>
      <c r="U28" s="94"/>
      <c r="V28" s="94"/>
      <c r="W28" s="94" t="s">
        <v>269</v>
      </c>
      <c r="X28" s="94"/>
      <c r="Y28" s="94"/>
      <c r="Z28" s="94"/>
      <c r="AB28" s="106"/>
      <c r="AC28" s="92" t="s">
        <v>271</v>
      </c>
    </row>
    <row r="29" spans="1:29" s="92" customFormat="1" ht="11.25">
      <c r="A29" s="94" t="s">
        <v>113</v>
      </c>
      <c r="B29" s="95" t="s">
        <v>314</v>
      </c>
      <c r="C29" s="94" t="s">
        <v>315</v>
      </c>
      <c r="D29" s="93">
        <v>105046</v>
      </c>
      <c r="E29" s="93">
        <v>5126</v>
      </c>
      <c r="F29" s="97">
        <f t="shared" si="0"/>
        <v>4.879766959236906</v>
      </c>
      <c r="G29" s="93">
        <v>5126</v>
      </c>
      <c r="H29" s="93">
        <v>0</v>
      </c>
      <c r="I29" s="93">
        <v>99920</v>
      </c>
      <c r="J29" s="97">
        <f t="shared" si="1"/>
        <v>95.1202330407631</v>
      </c>
      <c r="K29" s="93">
        <v>46629</v>
      </c>
      <c r="L29" s="97">
        <f t="shared" si="2"/>
        <v>44.38912476438893</v>
      </c>
      <c r="M29" s="93">
        <v>0</v>
      </c>
      <c r="N29" s="97">
        <f t="shared" si="3"/>
        <v>0</v>
      </c>
      <c r="O29" s="93">
        <v>53291</v>
      </c>
      <c r="P29" s="93">
        <v>27114</v>
      </c>
      <c r="Q29" s="97">
        <f t="shared" si="4"/>
        <v>50.73110827637416</v>
      </c>
      <c r="R29" s="93">
        <v>1121</v>
      </c>
      <c r="S29" s="94"/>
      <c r="T29" s="94" t="s">
        <v>269</v>
      </c>
      <c r="U29" s="94"/>
      <c r="V29" s="94"/>
      <c r="W29" s="94"/>
      <c r="X29" s="94"/>
      <c r="Y29" s="94"/>
      <c r="Z29" s="94" t="s">
        <v>269</v>
      </c>
      <c r="AB29" s="106"/>
      <c r="AC29" s="92" t="s">
        <v>271</v>
      </c>
    </row>
    <row r="30" spans="1:29" s="92" customFormat="1" ht="11.25">
      <c r="A30" s="94" t="s">
        <v>113</v>
      </c>
      <c r="B30" s="95" t="s">
        <v>316</v>
      </c>
      <c r="C30" s="94" t="s">
        <v>317</v>
      </c>
      <c r="D30" s="93">
        <v>90710</v>
      </c>
      <c r="E30" s="93">
        <v>5349</v>
      </c>
      <c r="F30" s="97">
        <f t="shared" si="0"/>
        <v>5.8968140227097345</v>
      </c>
      <c r="G30" s="93">
        <v>5349</v>
      </c>
      <c r="H30" s="93">
        <v>0</v>
      </c>
      <c r="I30" s="93">
        <v>85361</v>
      </c>
      <c r="J30" s="97">
        <f t="shared" si="1"/>
        <v>94.10318597729027</v>
      </c>
      <c r="K30" s="93">
        <v>38182</v>
      </c>
      <c r="L30" s="97">
        <f t="shared" si="2"/>
        <v>42.09238231727483</v>
      </c>
      <c r="M30" s="93">
        <v>0</v>
      </c>
      <c r="N30" s="97">
        <f t="shared" si="3"/>
        <v>0</v>
      </c>
      <c r="O30" s="93">
        <v>47179</v>
      </c>
      <c r="P30" s="93">
        <v>12372</v>
      </c>
      <c r="Q30" s="97">
        <f t="shared" si="4"/>
        <v>52.01080366001543</v>
      </c>
      <c r="R30" s="93">
        <v>677</v>
      </c>
      <c r="S30" s="94" t="s">
        <v>269</v>
      </c>
      <c r="T30" s="94"/>
      <c r="U30" s="94"/>
      <c r="V30" s="94"/>
      <c r="W30" s="94" t="s">
        <v>269</v>
      </c>
      <c r="X30" s="94"/>
      <c r="Y30" s="94"/>
      <c r="Z30" s="94"/>
      <c r="AB30" s="106"/>
      <c r="AC30" s="92" t="s">
        <v>271</v>
      </c>
    </row>
    <row r="31" spans="1:29" s="92" customFormat="1" ht="11.25">
      <c r="A31" s="94" t="s">
        <v>113</v>
      </c>
      <c r="B31" s="95" t="s">
        <v>318</v>
      </c>
      <c r="C31" s="94" t="s">
        <v>319</v>
      </c>
      <c r="D31" s="93">
        <v>50458</v>
      </c>
      <c r="E31" s="93">
        <v>16200</v>
      </c>
      <c r="F31" s="97">
        <f t="shared" si="0"/>
        <v>32.10590986563082</v>
      </c>
      <c r="G31" s="93">
        <v>15714</v>
      </c>
      <c r="H31" s="93">
        <v>486</v>
      </c>
      <c r="I31" s="93">
        <v>34258</v>
      </c>
      <c r="J31" s="97">
        <f t="shared" si="1"/>
        <v>67.89409013436918</v>
      </c>
      <c r="K31" s="93">
        <v>5266</v>
      </c>
      <c r="L31" s="97">
        <f t="shared" si="2"/>
        <v>10.43640255261802</v>
      </c>
      <c r="M31" s="93">
        <v>0</v>
      </c>
      <c r="N31" s="97">
        <f t="shared" si="3"/>
        <v>0</v>
      </c>
      <c r="O31" s="93">
        <v>28992</v>
      </c>
      <c r="P31" s="93">
        <v>7486</v>
      </c>
      <c r="Q31" s="97">
        <f t="shared" si="4"/>
        <v>57.45768758175116</v>
      </c>
      <c r="R31" s="93">
        <v>315</v>
      </c>
      <c r="S31" s="94" t="s">
        <v>269</v>
      </c>
      <c r="T31" s="94"/>
      <c r="U31" s="94"/>
      <c r="V31" s="94"/>
      <c r="W31" s="94" t="s">
        <v>269</v>
      </c>
      <c r="X31" s="94"/>
      <c r="Y31" s="94"/>
      <c r="Z31" s="94"/>
      <c r="AB31" s="106"/>
      <c r="AC31" s="92" t="s">
        <v>271</v>
      </c>
    </row>
    <row r="32" spans="1:29" s="92" customFormat="1" ht="11.25">
      <c r="A32" s="94" t="s">
        <v>113</v>
      </c>
      <c r="B32" s="95" t="s">
        <v>320</v>
      </c>
      <c r="C32" s="94" t="s">
        <v>321</v>
      </c>
      <c r="D32" s="93">
        <v>155291</v>
      </c>
      <c r="E32" s="93">
        <v>579</v>
      </c>
      <c r="F32" s="97">
        <f t="shared" si="0"/>
        <v>0.3728483943048857</v>
      </c>
      <c r="G32" s="93">
        <v>579</v>
      </c>
      <c r="H32" s="93">
        <v>0</v>
      </c>
      <c r="I32" s="93">
        <v>154712</v>
      </c>
      <c r="J32" s="97">
        <f t="shared" si="1"/>
        <v>99.62715160569512</v>
      </c>
      <c r="K32" s="93">
        <v>148602</v>
      </c>
      <c r="L32" s="97">
        <f t="shared" si="2"/>
        <v>95.69260291967983</v>
      </c>
      <c r="M32" s="93">
        <v>0</v>
      </c>
      <c r="N32" s="97">
        <f t="shared" si="3"/>
        <v>0</v>
      </c>
      <c r="O32" s="93">
        <v>6110</v>
      </c>
      <c r="P32" s="93">
        <v>388</v>
      </c>
      <c r="Q32" s="97">
        <f t="shared" si="4"/>
        <v>3.934548686015287</v>
      </c>
      <c r="R32" s="93">
        <v>3439</v>
      </c>
      <c r="S32" s="94"/>
      <c r="T32" s="94" t="s">
        <v>269</v>
      </c>
      <c r="U32" s="94"/>
      <c r="V32" s="94"/>
      <c r="W32" s="94"/>
      <c r="X32" s="94"/>
      <c r="Y32" s="94"/>
      <c r="Z32" s="94" t="s">
        <v>269</v>
      </c>
      <c r="AB32" s="106"/>
      <c r="AC32" s="92" t="s">
        <v>271</v>
      </c>
    </row>
    <row r="33" spans="1:29" s="92" customFormat="1" ht="11.25">
      <c r="A33" s="94" t="s">
        <v>113</v>
      </c>
      <c r="B33" s="95" t="s">
        <v>322</v>
      </c>
      <c r="C33" s="94" t="s">
        <v>323</v>
      </c>
      <c r="D33" s="93">
        <v>86364</v>
      </c>
      <c r="E33" s="93">
        <v>5860</v>
      </c>
      <c r="F33" s="97">
        <f t="shared" si="0"/>
        <v>6.785234588485943</v>
      </c>
      <c r="G33" s="93">
        <v>5860</v>
      </c>
      <c r="H33" s="93">
        <v>0</v>
      </c>
      <c r="I33" s="93">
        <v>80504</v>
      </c>
      <c r="J33" s="97">
        <f t="shared" si="1"/>
        <v>93.21476541151405</v>
      </c>
      <c r="K33" s="93">
        <v>73371</v>
      </c>
      <c r="L33" s="97">
        <f t="shared" si="2"/>
        <v>84.95553702931777</v>
      </c>
      <c r="M33" s="93">
        <v>0</v>
      </c>
      <c r="N33" s="97">
        <f t="shared" si="3"/>
        <v>0</v>
      </c>
      <c r="O33" s="93">
        <v>7133</v>
      </c>
      <c r="P33" s="93">
        <v>2977</v>
      </c>
      <c r="Q33" s="97">
        <f t="shared" si="4"/>
        <v>8.259228382196286</v>
      </c>
      <c r="R33" s="93">
        <v>1035</v>
      </c>
      <c r="S33" s="94" t="s">
        <v>269</v>
      </c>
      <c r="T33" s="94"/>
      <c r="U33" s="94"/>
      <c r="V33" s="94"/>
      <c r="W33" s="94"/>
      <c r="X33" s="94" t="s">
        <v>269</v>
      </c>
      <c r="Y33" s="94"/>
      <c r="Z33" s="94"/>
      <c r="AB33" s="106"/>
      <c r="AC33" s="92" t="s">
        <v>271</v>
      </c>
    </row>
    <row r="34" spans="1:29" s="92" customFormat="1" ht="11.25">
      <c r="A34" s="94" t="s">
        <v>113</v>
      </c>
      <c r="B34" s="95" t="s">
        <v>324</v>
      </c>
      <c r="C34" s="94" t="s">
        <v>325</v>
      </c>
      <c r="D34" s="93">
        <v>60384</v>
      </c>
      <c r="E34" s="93">
        <v>7847</v>
      </c>
      <c r="F34" s="97">
        <f t="shared" si="0"/>
        <v>12.995164281928986</v>
      </c>
      <c r="G34" s="93">
        <v>7847</v>
      </c>
      <c r="H34" s="93">
        <v>0</v>
      </c>
      <c r="I34" s="93">
        <v>52537</v>
      </c>
      <c r="J34" s="97">
        <f t="shared" si="1"/>
        <v>87.00483571807102</v>
      </c>
      <c r="K34" s="93">
        <v>37904</v>
      </c>
      <c r="L34" s="97">
        <f t="shared" si="2"/>
        <v>62.771595124536304</v>
      </c>
      <c r="M34" s="93">
        <v>0</v>
      </c>
      <c r="N34" s="97">
        <f t="shared" si="3"/>
        <v>0</v>
      </c>
      <c r="O34" s="93">
        <v>14633</v>
      </c>
      <c r="P34" s="93">
        <v>7174</v>
      </c>
      <c r="Q34" s="97">
        <f t="shared" si="4"/>
        <v>24.23324059353471</v>
      </c>
      <c r="R34" s="93">
        <v>522</v>
      </c>
      <c r="S34" s="94" t="s">
        <v>269</v>
      </c>
      <c r="T34" s="94"/>
      <c r="U34" s="94"/>
      <c r="V34" s="94"/>
      <c r="W34" s="94" t="s">
        <v>269</v>
      </c>
      <c r="X34" s="94"/>
      <c r="Y34" s="94"/>
      <c r="Z34" s="94"/>
      <c r="AB34" s="106"/>
      <c r="AC34" s="92" t="s">
        <v>271</v>
      </c>
    </row>
    <row r="35" spans="1:29" s="92" customFormat="1" ht="11.25">
      <c r="A35" s="94" t="s">
        <v>113</v>
      </c>
      <c r="B35" s="95" t="s">
        <v>326</v>
      </c>
      <c r="C35" s="94" t="s">
        <v>327</v>
      </c>
      <c r="D35" s="93">
        <v>75847</v>
      </c>
      <c r="E35" s="93">
        <v>9635</v>
      </c>
      <c r="F35" s="97">
        <f t="shared" si="0"/>
        <v>12.70320513665669</v>
      </c>
      <c r="G35" s="93">
        <v>9635</v>
      </c>
      <c r="H35" s="93">
        <v>0</v>
      </c>
      <c r="I35" s="93">
        <v>66212</v>
      </c>
      <c r="J35" s="97">
        <f t="shared" si="1"/>
        <v>87.29679486334331</v>
      </c>
      <c r="K35" s="93">
        <v>18033</v>
      </c>
      <c r="L35" s="97">
        <f t="shared" si="2"/>
        <v>23.775495405223673</v>
      </c>
      <c r="M35" s="93">
        <v>0</v>
      </c>
      <c r="N35" s="97">
        <f t="shared" si="3"/>
        <v>0</v>
      </c>
      <c r="O35" s="93">
        <v>48179</v>
      </c>
      <c r="P35" s="93">
        <v>31260</v>
      </c>
      <c r="Q35" s="97">
        <f t="shared" si="4"/>
        <v>63.52129945811964</v>
      </c>
      <c r="R35" s="93">
        <v>1513</v>
      </c>
      <c r="S35" s="94" t="s">
        <v>269</v>
      </c>
      <c r="T35" s="94"/>
      <c r="U35" s="94"/>
      <c r="V35" s="94"/>
      <c r="W35" s="94" t="s">
        <v>269</v>
      </c>
      <c r="X35" s="94"/>
      <c r="Y35" s="94"/>
      <c r="Z35" s="94"/>
      <c r="AB35" s="106"/>
      <c r="AC35" s="92" t="s">
        <v>271</v>
      </c>
    </row>
    <row r="36" spans="1:29" s="92" customFormat="1" ht="11.25">
      <c r="A36" s="94" t="s">
        <v>113</v>
      </c>
      <c r="B36" s="95" t="s">
        <v>328</v>
      </c>
      <c r="C36" s="94" t="s">
        <v>329</v>
      </c>
      <c r="D36" s="93">
        <v>61022</v>
      </c>
      <c r="E36" s="93">
        <v>734</v>
      </c>
      <c r="F36" s="97">
        <f t="shared" si="0"/>
        <v>1.2028448756186294</v>
      </c>
      <c r="G36" s="93">
        <v>734</v>
      </c>
      <c r="H36" s="93">
        <v>0</v>
      </c>
      <c r="I36" s="93">
        <v>60288</v>
      </c>
      <c r="J36" s="97">
        <f t="shared" si="1"/>
        <v>98.79715512438138</v>
      </c>
      <c r="K36" s="93">
        <v>51340</v>
      </c>
      <c r="L36" s="97">
        <f t="shared" si="2"/>
        <v>84.13359116384255</v>
      </c>
      <c r="M36" s="93">
        <v>0</v>
      </c>
      <c r="N36" s="97">
        <f t="shared" si="3"/>
        <v>0</v>
      </c>
      <c r="O36" s="93">
        <v>8948</v>
      </c>
      <c r="P36" s="93">
        <v>5740</v>
      </c>
      <c r="Q36" s="97">
        <f t="shared" si="4"/>
        <v>14.663563960538822</v>
      </c>
      <c r="R36" s="93">
        <v>728</v>
      </c>
      <c r="S36" s="94" t="s">
        <v>269</v>
      </c>
      <c r="T36" s="94"/>
      <c r="U36" s="94"/>
      <c r="V36" s="94"/>
      <c r="W36" s="94" t="s">
        <v>269</v>
      </c>
      <c r="X36" s="94"/>
      <c r="Y36" s="94"/>
      <c r="Z36" s="94"/>
      <c r="AB36" s="106"/>
      <c r="AC36" s="92" t="s">
        <v>271</v>
      </c>
    </row>
    <row r="37" spans="1:29" s="92" customFormat="1" ht="11.25">
      <c r="A37" s="94" t="s">
        <v>113</v>
      </c>
      <c r="B37" s="95" t="s">
        <v>330</v>
      </c>
      <c r="C37" s="94" t="s">
        <v>331</v>
      </c>
      <c r="D37" s="93">
        <v>56807</v>
      </c>
      <c r="E37" s="93">
        <v>1670</v>
      </c>
      <c r="F37" s="97">
        <f t="shared" si="0"/>
        <v>2.9397785484183285</v>
      </c>
      <c r="G37" s="93">
        <v>1670</v>
      </c>
      <c r="H37" s="93">
        <v>0</v>
      </c>
      <c r="I37" s="93">
        <v>55137</v>
      </c>
      <c r="J37" s="97">
        <f t="shared" si="1"/>
        <v>97.06022145158167</v>
      </c>
      <c r="K37" s="93">
        <v>49130</v>
      </c>
      <c r="L37" s="97">
        <f t="shared" si="2"/>
        <v>86.48582040945658</v>
      </c>
      <c r="M37" s="93">
        <v>0</v>
      </c>
      <c r="N37" s="97">
        <f t="shared" si="3"/>
        <v>0</v>
      </c>
      <c r="O37" s="93">
        <v>6007</v>
      </c>
      <c r="P37" s="93">
        <v>3381</v>
      </c>
      <c r="Q37" s="97">
        <f t="shared" si="4"/>
        <v>10.574401042125091</v>
      </c>
      <c r="R37" s="93">
        <v>555</v>
      </c>
      <c r="S37" s="94" t="s">
        <v>269</v>
      </c>
      <c r="T37" s="94"/>
      <c r="U37" s="94"/>
      <c r="V37" s="94"/>
      <c r="W37" s="94" t="s">
        <v>269</v>
      </c>
      <c r="X37" s="94"/>
      <c r="Y37" s="94"/>
      <c r="Z37" s="94"/>
      <c r="AB37" s="106"/>
      <c r="AC37" s="92" t="s">
        <v>271</v>
      </c>
    </row>
    <row r="38" spans="1:29" s="92" customFormat="1" ht="11.25">
      <c r="A38" s="94" t="s">
        <v>113</v>
      </c>
      <c r="B38" s="95" t="s">
        <v>332</v>
      </c>
      <c r="C38" s="94" t="s">
        <v>333</v>
      </c>
      <c r="D38" s="93">
        <v>50075</v>
      </c>
      <c r="E38" s="93">
        <v>5157</v>
      </c>
      <c r="F38" s="97">
        <f t="shared" si="0"/>
        <v>10.298552171742386</v>
      </c>
      <c r="G38" s="93">
        <v>5157</v>
      </c>
      <c r="H38" s="93">
        <v>0</v>
      </c>
      <c r="I38" s="93">
        <v>44918</v>
      </c>
      <c r="J38" s="97">
        <f t="shared" si="1"/>
        <v>89.70144782825761</v>
      </c>
      <c r="K38" s="93">
        <v>24297</v>
      </c>
      <c r="L38" s="97">
        <f t="shared" si="2"/>
        <v>48.52121817274089</v>
      </c>
      <c r="M38" s="93">
        <v>0</v>
      </c>
      <c r="N38" s="97">
        <f t="shared" si="3"/>
        <v>0</v>
      </c>
      <c r="O38" s="93">
        <v>20621</v>
      </c>
      <c r="P38" s="93">
        <v>19066</v>
      </c>
      <c r="Q38" s="97">
        <f t="shared" si="4"/>
        <v>41.180229655516726</v>
      </c>
      <c r="R38" s="93">
        <v>1586</v>
      </c>
      <c r="S38" s="94" t="s">
        <v>269</v>
      </c>
      <c r="T38" s="94"/>
      <c r="U38" s="94"/>
      <c r="V38" s="94"/>
      <c r="W38" s="94" t="s">
        <v>269</v>
      </c>
      <c r="X38" s="94"/>
      <c r="Y38" s="94"/>
      <c r="Z38" s="94"/>
      <c r="AB38" s="106"/>
      <c r="AC38" s="92" t="s">
        <v>271</v>
      </c>
    </row>
    <row r="39" spans="1:29" s="92" customFormat="1" ht="11.25">
      <c r="A39" s="94" t="s">
        <v>113</v>
      </c>
      <c r="B39" s="95" t="s">
        <v>334</v>
      </c>
      <c r="C39" s="94" t="s">
        <v>335</v>
      </c>
      <c r="D39" s="93">
        <v>44925</v>
      </c>
      <c r="E39" s="93">
        <v>12154</v>
      </c>
      <c r="F39" s="97">
        <f t="shared" si="0"/>
        <v>27.053978853644967</v>
      </c>
      <c r="G39" s="93">
        <v>11324</v>
      </c>
      <c r="H39" s="93">
        <v>830</v>
      </c>
      <c r="I39" s="93">
        <v>32771</v>
      </c>
      <c r="J39" s="97">
        <f t="shared" si="1"/>
        <v>72.94602114635504</v>
      </c>
      <c r="K39" s="93">
        <v>0</v>
      </c>
      <c r="L39" s="97">
        <f t="shared" si="2"/>
        <v>0</v>
      </c>
      <c r="M39" s="93">
        <v>0</v>
      </c>
      <c r="N39" s="97">
        <f t="shared" si="3"/>
        <v>0</v>
      </c>
      <c r="O39" s="93">
        <v>32771</v>
      </c>
      <c r="P39" s="93">
        <v>11707</v>
      </c>
      <c r="Q39" s="97">
        <f t="shared" si="4"/>
        <v>72.94602114635504</v>
      </c>
      <c r="R39" s="93">
        <v>376</v>
      </c>
      <c r="S39" s="94" t="s">
        <v>269</v>
      </c>
      <c r="T39" s="94"/>
      <c r="U39" s="94"/>
      <c r="V39" s="94"/>
      <c r="W39" s="94" t="s">
        <v>269</v>
      </c>
      <c r="X39" s="94"/>
      <c r="Y39" s="94"/>
      <c r="Z39" s="94"/>
      <c r="AB39" s="106"/>
      <c r="AC39" s="92" t="s">
        <v>271</v>
      </c>
    </row>
    <row r="40" spans="1:29" s="92" customFormat="1" ht="11.25">
      <c r="A40" s="94" t="s">
        <v>113</v>
      </c>
      <c r="B40" s="95" t="s">
        <v>336</v>
      </c>
      <c r="C40" s="94" t="s">
        <v>337</v>
      </c>
      <c r="D40" s="93">
        <v>41353</v>
      </c>
      <c r="E40" s="93">
        <v>8968</v>
      </c>
      <c r="F40" s="97">
        <f t="shared" si="0"/>
        <v>21.68645563804319</v>
      </c>
      <c r="G40" s="93">
        <v>8080</v>
      </c>
      <c r="H40" s="93">
        <v>888</v>
      </c>
      <c r="I40" s="93">
        <v>32385</v>
      </c>
      <c r="J40" s="97">
        <f t="shared" si="1"/>
        <v>78.31354436195682</v>
      </c>
      <c r="K40" s="93">
        <v>0</v>
      </c>
      <c r="L40" s="97">
        <f t="shared" si="2"/>
        <v>0</v>
      </c>
      <c r="M40" s="93">
        <v>0</v>
      </c>
      <c r="N40" s="97">
        <f t="shared" si="3"/>
        <v>0</v>
      </c>
      <c r="O40" s="93">
        <v>32385</v>
      </c>
      <c r="P40" s="93">
        <v>14238</v>
      </c>
      <c r="Q40" s="97">
        <f t="shared" si="4"/>
        <v>78.31354436195682</v>
      </c>
      <c r="R40" s="93">
        <v>467</v>
      </c>
      <c r="S40" s="94" t="s">
        <v>269</v>
      </c>
      <c r="T40" s="94"/>
      <c r="U40" s="94"/>
      <c r="V40" s="94"/>
      <c r="W40" s="94" t="s">
        <v>269</v>
      </c>
      <c r="X40" s="94"/>
      <c r="Y40" s="94"/>
      <c r="Z40" s="94"/>
      <c r="AB40" s="106"/>
      <c r="AC40" s="92" t="s">
        <v>271</v>
      </c>
    </row>
    <row r="41" spans="1:29" s="92" customFormat="1" ht="11.25">
      <c r="A41" s="94" t="s">
        <v>113</v>
      </c>
      <c r="B41" s="95" t="s">
        <v>338</v>
      </c>
      <c r="C41" s="94" t="s">
        <v>339</v>
      </c>
      <c r="D41" s="93">
        <v>87350</v>
      </c>
      <c r="E41" s="93">
        <v>12991</v>
      </c>
      <c r="F41" s="97">
        <f t="shared" si="0"/>
        <v>14.872352604464798</v>
      </c>
      <c r="G41" s="93">
        <v>11331</v>
      </c>
      <c r="H41" s="93">
        <v>1660</v>
      </c>
      <c r="I41" s="93">
        <v>74359</v>
      </c>
      <c r="J41" s="97">
        <f t="shared" si="1"/>
        <v>85.1276473955352</v>
      </c>
      <c r="K41" s="93">
        <v>19660</v>
      </c>
      <c r="L41" s="97">
        <f t="shared" si="2"/>
        <v>22.507155123068117</v>
      </c>
      <c r="M41" s="93">
        <v>0</v>
      </c>
      <c r="N41" s="97">
        <f t="shared" si="3"/>
        <v>0</v>
      </c>
      <c r="O41" s="93">
        <v>54699</v>
      </c>
      <c r="P41" s="93">
        <v>19947</v>
      </c>
      <c r="Q41" s="97">
        <f t="shared" si="4"/>
        <v>62.62049227246709</v>
      </c>
      <c r="R41" s="93">
        <v>1446</v>
      </c>
      <c r="S41" s="94" t="s">
        <v>269</v>
      </c>
      <c r="T41" s="94"/>
      <c r="U41" s="94"/>
      <c r="V41" s="94"/>
      <c r="W41" s="94" t="s">
        <v>269</v>
      </c>
      <c r="X41" s="94"/>
      <c r="Y41" s="94"/>
      <c r="Z41" s="94"/>
      <c r="AB41" s="106"/>
      <c r="AC41" s="92" t="s">
        <v>271</v>
      </c>
    </row>
    <row r="42" spans="1:29" s="92" customFormat="1" ht="11.25">
      <c r="A42" s="94" t="s">
        <v>113</v>
      </c>
      <c r="B42" s="95" t="s">
        <v>340</v>
      </c>
      <c r="C42" s="94" t="s">
        <v>341</v>
      </c>
      <c r="D42" s="93">
        <v>59353</v>
      </c>
      <c r="E42" s="93">
        <v>10281</v>
      </c>
      <c r="F42" s="97">
        <f t="shared" si="0"/>
        <v>17.321786598823984</v>
      </c>
      <c r="G42" s="93">
        <v>10281</v>
      </c>
      <c r="H42" s="93">
        <v>0</v>
      </c>
      <c r="I42" s="93">
        <v>49072</v>
      </c>
      <c r="J42" s="97">
        <f t="shared" si="1"/>
        <v>82.67821340117601</v>
      </c>
      <c r="K42" s="93">
        <v>0</v>
      </c>
      <c r="L42" s="97">
        <f t="shared" si="2"/>
        <v>0</v>
      </c>
      <c r="M42" s="93">
        <v>0</v>
      </c>
      <c r="N42" s="97">
        <f t="shared" si="3"/>
        <v>0</v>
      </c>
      <c r="O42" s="93">
        <v>49072</v>
      </c>
      <c r="P42" s="93">
        <v>27401</v>
      </c>
      <c r="Q42" s="97">
        <f t="shared" si="4"/>
        <v>82.67821340117601</v>
      </c>
      <c r="R42" s="93">
        <v>776</v>
      </c>
      <c r="S42" s="94" t="s">
        <v>269</v>
      </c>
      <c r="T42" s="94"/>
      <c r="U42" s="94"/>
      <c r="V42" s="94"/>
      <c r="W42" s="94" t="s">
        <v>269</v>
      </c>
      <c r="X42" s="94"/>
      <c r="Y42" s="94"/>
      <c r="Z42" s="94"/>
      <c r="AB42" s="106"/>
      <c r="AC42" s="92" t="s">
        <v>271</v>
      </c>
    </row>
    <row r="43" spans="1:29" s="92" customFormat="1" ht="11.25">
      <c r="A43" s="94" t="s">
        <v>113</v>
      </c>
      <c r="B43" s="95" t="s">
        <v>342</v>
      </c>
      <c r="C43" s="94" t="s">
        <v>343</v>
      </c>
      <c r="D43" s="93">
        <v>43019</v>
      </c>
      <c r="E43" s="93">
        <v>7724</v>
      </c>
      <c r="F43" s="97">
        <f t="shared" si="0"/>
        <v>17.95485715614031</v>
      </c>
      <c r="G43" s="93">
        <v>7576</v>
      </c>
      <c r="H43" s="93">
        <v>148</v>
      </c>
      <c r="I43" s="93">
        <v>35295</v>
      </c>
      <c r="J43" s="97">
        <f t="shared" si="1"/>
        <v>82.04514284385968</v>
      </c>
      <c r="K43" s="93">
        <v>0</v>
      </c>
      <c r="L43" s="97">
        <f t="shared" si="2"/>
        <v>0</v>
      </c>
      <c r="M43" s="93">
        <v>0</v>
      </c>
      <c r="N43" s="97">
        <f t="shared" si="3"/>
        <v>0</v>
      </c>
      <c r="O43" s="93">
        <v>35295</v>
      </c>
      <c r="P43" s="93">
        <v>13572</v>
      </c>
      <c r="Q43" s="97">
        <f t="shared" si="4"/>
        <v>82.04514284385968</v>
      </c>
      <c r="R43" s="93">
        <v>486</v>
      </c>
      <c r="S43" s="94" t="s">
        <v>269</v>
      </c>
      <c r="T43" s="94"/>
      <c r="U43" s="94"/>
      <c r="V43" s="94"/>
      <c r="W43" s="94"/>
      <c r="X43" s="94" t="s">
        <v>269</v>
      </c>
      <c r="Y43" s="94"/>
      <c r="Z43" s="94"/>
      <c r="AB43" s="106"/>
      <c r="AC43" s="92" t="s">
        <v>271</v>
      </c>
    </row>
    <row r="44" spans="1:29" s="92" customFormat="1" ht="11.25">
      <c r="A44" s="94" t="s">
        <v>113</v>
      </c>
      <c r="B44" s="95" t="s">
        <v>344</v>
      </c>
      <c r="C44" s="94" t="s">
        <v>345</v>
      </c>
      <c r="D44" s="93">
        <v>21625</v>
      </c>
      <c r="E44" s="93">
        <v>1468</v>
      </c>
      <c r="F44" s="97">
        <f t="shared" si="0"/>
        <v>6.788439306358382</v>
      </c>
      <c r="G44" s="93">
        <v>1468</v>
      </c>
      <c r="H44" s="93">
        <v>0</v>
      </c>
      <c r="I44" s="93">
        <v>20157</v>
      </c>
      <c r="J44" s="97">
        <f t="shared" si="1"/>
        <v>93.21156069364162</v>
      </c>
      <c r="K44" s="93">
        <v>19105</v>
      </c>
      <c r="L44" s="97">
        <f t="shared" si="2"/>
        <v>88.34682080924856</v>
      </c>
      <c r="M44" s="93">
        <v>0</v>
      </c>
      <c r="N44" s="97">
        <f t="shared" si="3"/>
        <v>0</v>
      </c>
      <c r="O44" s="93">
        <v>1052</v>
      </c>
      <c r="P44" s="93">
        <v>527</v>
      </c>
      <c r="Q44" s="97">
        <f t="shared" si="4"/>
        <v>4.864739884393064</v>
      </c>
      <c r="R44" s="93">
        <v>256</v>
      </c>
      <c r="S44" s="94" t="s">
        <v>269</v>
      </c>
      <c r="T44" s="94"/>
      <c r="U44" s="94"/>
      <c r="V44" s="94"/>
      <c r="W44" s="94" t="s">
        <v>269</v>
      </c>
      <c r="X44" s="94"/>
      <c r="Y44" s="94"/>
      <c r="Z44" s="94"/>
      <c r="AB44" s="106"/>
      <c r="AC44" s="92" t="s">
        <v>271</v>
      </c>
    </row>
    <row r="45" spans="1:29" s="92" customFormat="1" ht="11.25">
      <c r="A45" s="94" t="s">
        <v>113</v>
      </c>
      <c r="B45" s="95" t="s">
        <v>346</v>
      </c>
      <c r="C45" s="94" t="s">
        <v>347</v>
      </c>
      <c r="D45" s="93">
        <v>12982</v>
      </c>
      <c r="E45" s="93">
        <v>261</v>
      </c>
      <c r="F45" s="97">
        <f t="shared" si="0"/>
        <v>2.0104760437528886</v>
      </c>
      <c r="G45" s="93">
        <v>261</v>
      </c>
      <c r="H45" s="93">
        <v>0</v>
      </c>
      <c r="I45" s="93">
        <v>12721</v>
      </c>
      <c r="J45" s="97">
        <f t="shared" si="1"/>
        <v>97.98952395624711</v>
      </c>
      <c r="K45" s="93">
        <v>6684</v>
      </c>
      <c r="L45" s="97">
        <f t="shared" si="2"/>
        <v>51.48667385610845</v>
      </c>
      <c r="M45" s="93">
        <v>0</v>
      </c>
      <c r="N45" s="97">
        <f t="shared" si="3"/>
        <v>0</v>
      </c>
      <c r="O45" s="93">
        <v>6037</v>
      </c>
      <c r="P45" s="93">
        <v>4322</v>
      </c>
      <c r="Q45" s="97">
        <f t="shared" si="4"/>
        <v>46.50285010013865</v>
      </c>
      <c r="R45" s="93">
        <v>83</v>
      </c>
      <c r="S45" s="94" t="s">
        <v>269</v>
      </c>
      <c r="T45" s="94"/>
      <c r="U45" s="94"/>
      <c r="V45" s="94"/>
      <c r="W45" s="94" t="s">
        <v>269</v>
      </c>
      <c r="X45" s="94"/>
      <c r="Y45" s="94"/>
      <c r="Z45" s="94"/>
      <c r="AB45" s="106"/>
      <c r="AC45" s="92" t="s">
        <v>271</v>
      </c>
    </row>
    <row r="46" spans="1:29" s="92" customFormat="1" ht="11.25">
      <c r="A46" s="94" t="s">
        <v>113</v>
      </c>
      <c r="B46" s="95" t="s">
        <v>348</v>
      </c>
      <c r="C46" s="94" t="s">
        <v>349</v>
      </c>
      <c r="D46" s="93">
        <v>9015</v>
      </c>
      <c r="E46" s="93">
        <v>593</v>
      </c>
      <c r="F46" s="97">
        <f t="shared" si="0"/>
        <v>6.577925679423184</v>
      </c>
      <c r="G46" s="93">
        <v>593</v>
      </c>
      <c r="H46" s="93">
        <v>0</v>
      </c>
      <c r="I46" s="93">
        <v>8422</v>
      </c>
      <c r="J46" s="97">
        <f t="shared" si="1"/>
        <v>93.42207432057683</v>
      </c>
      <c r="K46" s="93">
        <v>4842</v>
      </c>
      <c r="L46" s="97">
        <f t="shared" si="2"/>
        <v>53.71048252911813</v>
      </c>
      <c r="M46" s="93">
        <v>0</v>
      </c>
      <c r="N46" s="97">
        <f t="shared" si="3"/>
        <v>0</v>
      </c>
      <c r="O46" s="93">
        <v>3580</v>
      </c>
      <c r="P46" s="93">
        <v>2619</v>
      </c>
      <c r="Q46" s="97">
        <f t="shared" si="4"/>
        <v>39.71159179145868</v>
      </c>
      <c r="R46" s="93">
        <v>74</v>
      </c>
      <c r="S46" s="94" t="s">
        <v>269</v>
      </c>
      <c r="T46" s="94"/>
      <c r="U46" s="94"/>
      <c r="V46" s="94"/>
      <c r="W46" s="94" t="s">
        <v>269</v>
      </c>
      <c r="X46" s="94"/>
      <c r="Y46" s="94"/>
      <c r="Z46" s="94"/>
      <c r="AB46" s="106"/>
      <c r="AC46" s="92" t="s">
        <v>271</v>
      </c>
    </row>
    <row r="47" spans="1:29" s="92" customFormat="1" ht="11.25">
      <c r="A47" s="94" t="s">
        <v>113</v>
      </c>
      <c r="B47" s="95" t="s">
        <v>350</v>
      </c>
      <c r="C47" s="94" t="s">
        <v>351</v>
      </c>
      <c r="D47" s="93">
        <v>24064</v>
      </c>
      <c r="E47" s="93">
        <v>924</v>
      </c>
      <c r="F47" s="97">
        <f t="shared" si="0"/>
        <v>3.8397606382978724</v>
      </c>
      <c r="G47" s="93">
        <v>924</v>
      </c>
      <c r="H47" s="93">
        <v>0</v>
      </c>
      <c r="I47" s="93">
        <v>23140</v>
      </c>
      <c r="J47" s="97">
        <f t="shared" si="1"/>
        <v>96.16023936170212</v>
      </c>
      <c r="K47" s="93">
        <v>18751</v>
      </c>
      <c r="L47" s="97">
        <f t="shared" si="2"/>
        <v>77.92137632978722</v>
      </c>
      <c r="M47" s="93">
        <v>0</v>
      </c>
      <c r="N47" s="97">
        <f t="shared" si="3"/>
        <v>0</v>
      </c>
      <c r="O47" s="93">
        <v>4389</v>
      </c>
      <c r="P47" s="93">
        <v>1720</v>
      </c>
      <c r="Q47" s="97">
        <f t="shared" si="4"/>
        <v>18.238863031914892</v>
      </c>
      <c r="R47" s="93">
        <v>246</v>
      </c>
      <c r="S47" s="94"/>
      <c r="T47" s="94"/>
      <c r="U47" s="94"/>
      <c r="V47" s="94" t="s">
        <v>269</v>
      </c>
      <c r="W47" s="94"/>
      <c r="X47" s="94"/>
      <c r="Y47" s="94"/>
      <c r="Z47" s="94" t="s">
        <v>269</v>
      </c>
      <c r="AB47" s="106"/>
      <c r="AC47" s="92" t="s">
        <v>271</v>
      </c>
    </row>
    <row r="48" spans="1:29" s="92" customFormat="1" ht="11.25">
      <c r="A48" s="94" t="s">
        <v>113</v>
      </c>
      <c r="B48" s="95" t="s">
        <v>352</v>
      </c>
      <c r="C48" s="94" t="s">
        <v>353</v>
      </c>
      <c r="D48" s="93">
        <v>6718</v>
      </c>
      <c r="E48" s="93">
        <v>631</v>
      </c>
      <c r="F48" s="97">
        <f t="shared" si="0"/>
        <v>9.392676391783269</v>
      </c>
      <c r="G48" s="93">
        <v>631</v>
      </c>
      <c r="H48" s="93">
        <v>0</v>
      </c>
      <c r="I48" s="93">
        <v>6087</v>
      </c>
      <c r="J48" s="97">
        <f t="shared" si="1"/>
        <v>90.60732360821673</v>
      </c>
      <c r="K48" s="93">
        <v>0</v>
      </c>
      <c r="L48" s="97">
        <f t="shared" si="2"/>
        <v>0</v>
      </c>
      <c r="M48" s="93">
        <v>0</v>
      </c>
      <c r="N48" s="97">
        <f t="shared" si="3"/>
        <v>0</v>
      </c>
      <c r="O48" s="93">
        <v>6087</v>
      </c>
      <c r="P48" s="93">
        <v>2421</v>
      </c>
      <c r="Q48" s="97">
        <f t="shared" si="4"/>
        <v>90.60732360821673</v>
      </c>
      <c r="R48" s="93">
        <v>100</v>
      </c>
      <c r="S48" s="94" t="s">
        <v>269</v>
      </c>
      <c r="T48" s="94"/>
      <c r="U48" s="94"/>
      <c r="V48" s="94"/>
      <c r="W48" s="94" t="s">
        <v>269</v>
      </c>
      <c r="X48" s="94"/>
      <c r="Y48" s="94"/>
      <c r="Z48" s="94"/>
      <c r="AB48" s="106"/>
      <c r="AC48" s="92" t="s">
        <v>271</v>
      </c>
    </row>
    <row r="49" spans="1:29" s="92" customFormat="1" ht="11.25">
      <c r="A49" s="94" t="s">
        <v>113</v>
      </c>
      <c r="B49" s="95" t="s">
        <v>354</v>
      </c>
      <c r="C49" s="94" t="s">
        <v>355</v>
      </c>
      <c r="D49" s="93">
        <v>16901</v>
      </c>
      <c r="E49" s="93">
        <v>2568</v>
      </c>
      <c r="F49" s="97">
        <f t="shared" si="0"/>
        <v>15.194367197207265</v>
      </c>
      <c r="G49" s="93">
        <v>2361</v>
      </c>
      <c r="H49" s="93">
        <v>207</v>
      </c>
      <c r="I49" s="93">
        <v>14333</v>
      </c>
      <c r="J49" s="97">
        <f t="shared" si="1"/>
        <v>84.80563280279273</v>
      </c>
      <c r="K49" s="93">
        <v>0</v>
      </c>
      <c r="L49" s="97">
        <f t="shared" si="2"/>
        <v>0</v>
      </c>
      <c r="M49" s="93">
        <v>0</v>
      </c>
      <c r="N49" s="97">
        <f t="shared" si="3"/>
        <v>0</v>
      </c>
      <c r="O49" s="93">
        <v>14333</v>
      </c>
      <c r="P49" s="93">
        <v>6138</v>
      </c>
      <c r="Q49" s="97">
        <f t="shared" si="4"/>
        <v>84.80563280279273</v>
      </c>
      <c r="R49" s="93">
        <v>270</v>
      </c>
      <c r="S49" s="94" t="s">
        <v>269</v>
      </c>
      <c r="T49" s="94"/>
      <c r="U49" s="94"/>
      <c r="V49" s="94"/>
      <c r="W49" s="94" t="s">
        <v>269</v>
      </c>
      <c r="X49" s="94"/>
      <c r="Y49" s="94"/>
      <c r="Z49" s="94"/>
      <c r="AB49" s="106"/>
      <c r="AC49" s="92" t="s">
        <v>271</v>
      </c>
    </row>
    <row r="50" spans="1:29" s="92" customFormat="1" ht="11.25">
      <c r="A50" s="94" t="s">
        <v>113</v>
      </c>
      <c r="B50" s="95" t="s">
        <v>356</v>
      </c>
      <c r="C50" s="94" t="s">
        <v>357</v>
      </c>
      <c r="D50" s="93">
        <v>16172</v>
      </c>
      <c r="E50" s="93">
        <v>3796</v>
      </c>
      <c r="F50" s="97">
        <f t="shared" si="0"/>
        <v>23.47266881028939</v>
      </c>
      <c r="G50" s="93">
        <v>2057</v>
      </c>
      <c r="H50" s="93">
        <v>1739</v>
      </c>
      <c r="I50" s="93">
        <v>12376</v>
      </c>
      <c r="J50" s="97">
        <f t="shared" si="1"/>
        <v>76.52733118971061</v>
      </c>
      <c r="K50" s="93">
        <v>0</v>
      </c>
      <c r="L50" s="97">
        <f t="shared" si="2"/>
        <v>0</v>
      </c>
      <c r="M50" s="93">
        <v>0</v>
      </c>
      <c r="N50" s="97">
        <f t="shared" si="3"/>
        <v>0</v>
      </c>
      <c r="O50" s="93">
        <v>12376</v>
      </c>
      <c r="P50" s="93">
        <v>3822</v>
      </c>
      <c r="Q50" s="97">
        <f t="shared" si="4"/>
        <v>76.52733118971061</v>
      </c>
      <c r="R50" s="93">
        <v>136</v>
      </c>
      <c r="S50" s="94"/>
      <c r="T50" s="94" t="s">
        <v>269</v>
      </c>
      <c r="U50" s="94"/>
      <c r="V50" s="94"/>
      <c r="W50" s="94" t="s">
        <v>269</v>
      </c>
      <c r="X50" s="94"/>
      <c r="Y50" s="94"/>
      <c r="Z50" s="94"/>
      <c r="AB50" s="106"/>
      <c r="AC50" s="92" t="s">
        <v>271</v>
      </c>
    </row>
    <row r="51" spans="1:29" s="92" customFormat="1" ht="11.25">
      <c r="A51" s="94" t="s">
        <v>113</v>
      </c>
      <c r="B51" s="95" t="s">
        <v>358</v>
      </c>
      <c r="C51" s="94" t="s">
        <v>359</v>
      </c>
      <c r="D51" s="93">
        <v>50359</v>
      </c>
      <c r="E51" s="93">
        <v>6520</v>
      </c>
      <c r="F51" s="97">
        <f t="shared" si="0"/>
        <v>12.947040250997835</v>
      </c>
      <c r="G51" s="93">
        <v>6520</v>
      </c>
      <c r="H51" s="93">
        <v>0</v>
      </c>
      <c r="I51" s="93">
        <v>43839</v>
      </c>
      <c r="J51" s="97">
        <f t="shared" si="1"/>
        <v>87.05295974900217</v>
      </c>
      <c r="K51" s="93">
        <v>19183</v>
      </c>
      <c r="L51" s="97">
        <f t="shared" si="2"/>
        <v>38.09249587958458</v>
      </c>
      <c r="M51" s="93">
        <v>1736</v>
      </c>
      <c r="N51" s="97">
        <f t="shared" si="3"/>
        <v>3.4472487539466625</v>
      </c>
      <c r="O51" s="93">
        <v>22920</v>
      </c>
      <c r="P51" s="93">
        <v>8815</v>
      </c>
      <c r="Q51" s="97">
        <f t="shared" si="4"/>
        <v>45.51321511547092</v>
      </c>
      <c r="R51" s="93">
        <v>589</v>
      </c>
      <c r="S51" s="94" t="s">
        <v>269</v>
      </c>
      <c r="T51" s="94"/>
      <c r="U51" s="94"/>
      <c r="V51" s="94"/>
      <c r="W51" s="94" t="s">
        <v>269</v>
      </c>
      <c r="X51" s="94"/>
      <c r="Y51" s="94"/>
      <c r="Z51" s="94"/>
      <c r="AB51" s="106"/>
      <c r="AC51" s="92" t="s">
        <v>271</v>
      </c>
    </row>
    <row r="52" spans="1:29" s="92" customFormat="1" ht="11.25">
      <c r="A52" s="94" t="s">
        <v>113</v>
      </c>
      <c r="B52" s="95" t="s">
        <v>360</v>
      </c>
      <c r="C52" s="94" t="s">
        <v>361</v>
      </c>
      <c r="D52" s="93">
        <v>19206</v>
      </c>
      <c r="E52" s="93">
        <v>4924</v>
      </c>
      <c r="F52" s="97">
        <f t="shared" si="0"/>
        <v>25.637821514110176</v>
      </c>
      <c r="G52" s="93">
        <v>4924</v>
      </c>
      <c r="H52" s="93">
        <v>0</v>
      </c>
      <c r="I52" s="93">
        <v>14282</v>
      </c>
      <c r="J52" s="97">
        <f t="shared" si="1"/>
        <v>74.36217848588983</v>
      </c>
      <c r="K52" s="93">
        <v>0</v>
      </c>
      <c r="L52" s="97">
        <f t="shared" si="2"/>
        <v>0</v>
      </c>
      <c r="M52" s="93">
        <v>0</v>
      </c>
      <c r="N52" s="97">
        <f t="shared" si="3"/>
        <v>0</v>
      </c>
      <c r="O52" s="93">
        <v>14282</v>
      </c>
      <c r="P52" s="93">
        <v>7408</v>
      </c>
      <c r="Q52" s="97">
        <f t="shared" si="4"/>
        <v>74.36217848588983</v>
      </c>
      <c r="R52" s="93">
        <v>385</v>
      </c>
      <c r="S52" s="94" t="s">
        <v>269</v>
      </c>
      <c r="T52" s="94"/>
      <c r="U52" s="94"/>
      <c r="V52" s="94"/>
      <c r="W52" s="94" t="s">
        <v>269</v>
      </c>
      <c r="X52" s="94"/>
      <c r="Y52" s="94"/>
      <c r="Z52" s="94"/>
      <c r="AB52" s="106"/>
      <c r="AC52" s="92" t="s">
        <v>271</v>
      </c>
    </row>
    <row r="53" spans="1:29" s="92" customFormat="1" ht="11.25">
      <c r="A53" s="94" t="s">
        <v>113</v>
      </c>
      <c r="B53" s="95" t="s">
        <v>362</v>
      </c>
      <c r="C53" s="94" t="s">
        <v>363</v>
      </c>
      <c r="D53" s="93">
        <v>8308</v>
      </c>
      <c r="E53" s="93">
        <v>1865</v>
      </c>
      <c r="F53" s="97">
        <f t="shared" si="0"/>
        <v>22.448242657679344</v>
      </c>
      <c r="G53" s="93">
        <v>1865</v>
      </c>
      <c r="H53" s="93">
        <v>0</v>
      </c>
      <c r="I53" s="93">
        <v>6443</v>
      </c>
      <c r="J53" s="97">
        <f t="shared" si="1"/>
        <v>77.55175734232066</v>
      </c>
      <c r="K53" s="93">
        <v>1447</v>
      </c>
      <c r="L53" s="97">
        <f t="shared" si="2"/>
        <v>17.416947520462205</v>
      </c>
      <c r="M53" s="93">
        <v>0</v>
      </c>
      <c r="N53" s="97">
        <f t="shared" si="3"/>
        <v>0</v>
      </c>
      <c r="O53" s="93">
        <v>4996</v>
      </c>
      <c r="P53" s="93">
        <v>3972</v>
      </c>
      <c r="Q53" s="97">
        <f t="shared" si="4"/>
        <v>60.13480982185845</v>
      </c>
      <c r="R53" s="93">
        <v>173</v>
      </c>
      <c r="S53" s="94" t="s">
        <v>269</v>
      </c>
      <c r="T53" s="94"/>
      <c r="U53" s="94"/>
      <c r="V53" s="94"/>
      <c r="W53" s="94" t="s">
        <v>269</v>
      </c>
      <c r="X53" s="94"/>
      <c r="Y53" s="94"/>
      <c r="Z53" s="94"/>
      <c r="AB53" s="106"/>
      <c r="AC53" s="92" t="s">
        <v>271</v>
      </c>
    </row>
    <row r="54" spans="1:29" s="92" customFormat="1" ht="11.25">
      <c r="A54" s="94" t="s">
        <v>113</v>
      </c>
      <c r="B54" s="95" t="s">
        <v>364</v>
      </c>
      <c r="C54" s="94" t="s">
        <v>365</v>
      </c>
      <c r="D54" s="93">
        <v>26341</v>
      </c>
      <c r="E54" s="93">
        <v>6054</v>
      </c>
      <c r="F54" s="97">
        <f t="shared" si="0"/>
        <v>22.983182111537147</v>
      </c>
      <c r="G54" s="93">
        <v>5906</v>
      </c>
      <c r="H54" s="93">
        <v>148</v>
      </c>
      <c r="I54" s="93">
        <v>20287</v>
      </c>
      <c r="J54" s="97">
        <f t="shared" si="1"/>
        <v>77.01681788846285</v>
      </c>
      <c r="K54" s="93">
        <v>0</v>
      </c>
      <c r="L54" s="97">
        <f t="shared" si="2"/>
        <v>0</v>
      </c>
      <c r="M54" s="93">
        <v>0</v>
      </c>
      <c r="N54" s="97">
        <f t="shared" si="3"/>
        <v>0</v>
      </c>
      <c r="O54" s="93">
        <v>20287</v>
      </c>
      <c r="P54" s="93">
        <v>9857</v>
      </c>
      <c r="Q54" s="97">
        <f t="shared" si="4"/>
        <v>77.01681788846285</v>
      </c>
      <c r="R54" s="93">
        <v>324</v>
      </c>
      <c r="S54" s="94" t="s">
        <v>269</v>
      </c>
      <c r="T54" s="94"/>
      <c r="U54" s="94"/>
      <c r="V54" s="94"/>
      <c r="W54" s="94" t="s">
        <v>269</v>
      </c>
      <c r="X54" s="94"/>
      <c r="Y54" s="94"/>
      <c r="Z54" s="94"/>
      <c r="AB54" s="106"/>
      <c r="AC54" s="92" t="s">
        <v>271</v>
      </c>
    </row>
    <row r="55" spans="1:29" s="92" customFormat="1" ht="11.25">
      <c r="A55" s="94" t="s">
        <v>113</v>
      </c>
      <c r="B55" s="95" t="s">
        <v>366</v>
      </c>
      <c r="C55" s="94" t="s">
        <v>367</v>
      </c>
      <c r="D55" s="93">
        <v>12274</v>
      </c>
      <c r="E55" s="93">
        <v>1724</v>
      </c>
      <c r="F55" s="97">
        <f t="shared" si="0"/>
        <v>14.045950790288414</v>
      </c>
      <c r="G55" s="93">
        <v>1724</v>
      </c>
      <c r="H55" s="93">
        <v>0</v>
      </c>
      <c r="I55" s="93">
        <v>10550</v>
      </c>
      <c r="J55" s="97">
        <f t="shared" si="1"/>
        <v>85.95404920971158</v>
      </c>
      <c r="K55" s="93">
        <v>0</v>
      </c>
      <c r="L55" s="97">
        <f t="shared" si="2"/>
        <v>0</v>
      </c>
      <c r="M55" s="93">
        <v>0</v>
      </c>
      <c r="N55" s="97">
        <f t="shared" si="3"/>
        <v>0</v>
      </c>
      <c r="O55" s="93">
        <v>10550</v>
      </c>
      <c r="P55" s="93">
        <v>7912</v>
      </c>
      <c r="Q55" s="97">
        <f t="shared" si="4"/>
        <v>85.95404920971158</v>
      </c>
      <c r="R55" s="93">
        <v>78</v>
      </c>
      <c r="S55" s="94" t="s">
        <v>269</v>
      </c>
      <c r="T55" s="94"/>
      <c r="U55" s="94"/>
      <c r="V55" s="94"/>
      <c r="W55" s="94" t="s">
        <v>269</v>
      </c>
      <c r="X55" s="94"/>
      <c r="Y55" s="94"/>
      <c r="Z55" s="94"/>
      <c r="AB55" s="106"/>
      <c r="AC55" s="92" t="s">
        <v>271</v>
      </c>
    </row>
    <row r="56" spans="1:29" s="92" customFormat="1" ht="11.25">
      <c r="A56" s="94" t="s">
        <v>113</v>
      </c>
      <c r="B56" s="95" t="s">
        <v>368</v>
      </c>
      <c r="C56" s="94" t="s">
        <v>369</v>
      </c>
      <c r="D56" s="93">
        <v>7791</v>
      </c>
      <c r="E56" s="93">
        <v>456</v>
      </c>
      <c r="F56" s="97">
        <f t="shared" si="0"/>
        <v>5.852907200616095</v>
      </c>
      <c r="G56" s="93">
        <v>456</v>
      </c>
      <c r="H56" s="93">
        <v>0</v>
      </c>
      <c r="I56" s="93">
        <v>7335</v>
      </c>
      <c r="J56" s="97">
        <f t="shared" si="1"/>
        <v>94.1470927993839</v>
      </c>
      <c r="K56" s="93">
        <v>0</v>
      </c>
      <c r="L56" s="97">
        <f t="shared" si="2"/>
        <v>0</v>
      </c>
      <c r="M56" s="93">
        <v>0</v>
      </c>
      <c r="N56" s="97">
        <f t="shared" si="3"/>
        <v>0</v>
      </c>
      <c r="O56" s="93">
        <v>7335</v>
      </c>
      <c r="P56" s="93">
        <v>6888</v>
      </c>
      <c r="Q56" s="97">
        <f t="shared" si="4"/>
        <v>94.1470927993839</v>
      </c>
      <c r="R56" s="93">
        <v>29</v>
      </c>
      <c r="S56" s="94" t="s">
        <v>269</v>
      </c>
      <c r="T56" s="94"/>
      <c r="U56" s="94"/>
      <c r="V56" s="94"/>
      <c r="W56" s="94" t="s">
        <v>269</v>
      </c>
      <c r="X56" s="94"/>
      <c r="Y56" s="94"/>
      <c r="Z56" s="94"/>
      <c r="AB56" s="106"/>
      <c r="AC56" s="92" t="s">
        <v>271</v>
      </c>
    </row>
    <row r="57" spans="1:29" s="92" customFormat="1" ht="11.25">
      <c r="A57" s="94" t="s">
        <v>113</v>
      </c>
      <c r="B57" s="95" t="s">
        <v>370</v>
      </c>
      <c r="C57" s="94" t="s">
        <v>371</v>
      </c>
      <c r="D57" s="93">
        <v>15046</v>
      </c>
      <c r="E57" s="93">
        <v>1823</v>
      </c>
      <c r="F57" s="97">
        <f t="shared" si="0"/>
        <v>12.116177057025123</v>
      </c>
      <c r="G57" s="93">
        <v>1823</v>
      </c>
      <c r="H57" s="93">
        <v>0</v>
      </c>
      <c r="I57" s="93">
        <v>13223</v>
      </c>
      <c r="J57" s="97">
        <f t="shared" si="1"/>
        <v>87.88382294297487</v>
      </c>
      <c r="K57" s="93">
        <v>2472</v>
      </c>
      <c r="L57" s="97">
        <f t="shared" si="2"/>
        <v>16.42961584474279</v>
      </c>
      <c r="M57" s="93">
        <v>0</v>
      </c>
      <c r="N57" s="97">
        <f t="shared" si="3"/>
        <v>0</v>
      </c>
      <c r="O57" s="93">
        <v>10751</v>
      </c>
      <c r="P57" s="93">
        <v>6610</v>
      </c>
      <c r="Q57" s="97">
        <f t="shared" si="4"/>
        <v>71.45420709823209</v>
      </c>
      <c r="R57" s="93">
        <v>112</v>
      </c>
      <c r="S57" s="94" t="s">
        <v>269</v>
      </c>
      <c r="T57" s="94"/>
      <c r="U57" s="94"/>
      <c r="V57" s="94"/>
      <c r="W57" s="94" t="s">
        <v>269</v>
      </c>
      <c r="X57" s="94"/>
      <c r="Y57" s="94"/>
      <c r="Z57" s="94"/>
      <c r="AB57" s="106"/>
      <c r="AC57" s="92" t="s">
        <v>271</v>
      </c>
    </row>
    <row r="58" spans="1:29" s="92" customFormat="1" ht="11.25">
      <c r="A58" s="94" t="s">
        <v>113</v>
      </c>
      <c r="B58" s="95" t="s">
        <v>372</v>
      </c>
      <c r="C58" s="94" t="s">
        <v>373</v>
      </c>
      <c r="D58" s="93">
        <v>13085</v>
      </c>
      <c r="E58" s="93">
        <v>1652</v>
      </c>
      <c r="F58" s="97">
        <f t="shared" si="0"/>
        <v>12.625143293847918</v>
      </c>
      <c r="G58" s="93">
        <v>1652</v>
      </c>
      <c r="H58" s="93">
        <v>0</v>
      </c>
      <c r="I58" s="93">
        <v>11433</v>
      </c>
      <c r="J58" s="97">
        <f t="shared" si="1"/>
        <v>87.37485670615209</v>
      </c>
      <c r="K58" s="93">
        <v>0</v>
      </c>
      <c r="L58" s="97">
        <f t="shared" si="2"/>
        <v>0</v>
      </c>
      <c r="M58" s="93">
        <v>2543</v>
      </c>
      <c r="N58" s="97">
        <f t="shared" si="3"/>
        <v>19.43446694688575</v>
      </c>
      <c r="O58" s="93">
        <v>8890</v>
      </c>
      <c r="P58" s="93">
        <v>4371</v>
      </c>
      <c r="Q58" s="97">
        <f t="shared" si="4"/>
        <v>67.94038975926634</v>
      </c>
      <c r="R58" s="93">
        <v>144</v>
      </c>
      <c r="S58" s="94" t="s">
        <v>269</v>
      </c>
      <c r="T58" s="94"/>
      <c r="U58" s="94"/>
      <c r="V58" s="94"/>
      <c r="W58" s="94" t="s">
        <v>269</v>
      </c>
      <c r="X58" s="94"/>
      <c r="Y58" s="94"/>
      <c r="Z58" s="94"/>
      <c r="AB58" s="106"/>
      <c r="AC58" s="92" t="s">
        <v>271</v>
      </c>
    </row>
    <row r="59" spans="1:29" s="92" customFormat="1" ht="11.25">
      <c r="A59" s="94" t="s">
        <v>113</v>
      </c>
      <c r="B59" s="95" t="s">
        <v>374</v>
      </c>
      <c r="C59" s="94" t="s">
        <v>375</v>
      </c>
      <c r="D59" s="93">
        <v>8339</v>
      </c>
      <c r="E59" s="93">
        <v>875</v>
      </c>
      <c r="F59" s="97">
        <f t="shared" si="0"/>
        <v>10.492864851900707</v>
      </c>
      <c r="G59" s="93">
        <v>875</v>
      </c>
      <c r="H59" s="93">
        <v>0</v>
      </c>
      <c r="I59" s="93">
        <v>7464</v>
      </c>
      <c r="J59" s="97">
        <f t="shared" si="1"/>
        <v>89.5071351480993</v>
      </c>
      <c r="K59" s="93">
        <v>0</v>
      </c>
      <c r="L59" s="97">
        <f t="shared" si="2"/>
        <v>0</v>
      </c>
      <c r="M59" s="93">
        <v>0</v>
      </c>
      <c r="N59" s="97">
        <f t="shared" si="3"/>
        <v>0</v>
      </c>
      <c r="O59" s="93">
        <v>7464</v>
      </c>
      <c r="P59" s="93">
        <v>5125</v>
      </c>
      <c r="Q59" s="97">
        <f t="shared" si="4"/>
        <v>89.5071351480993</v>
      </c>
      <c r="R59" s="93">
        <v>78</v>
      </c>
      <c r="S59" s="94" t="s">
        <v>269</v>
      </c>
      <c r="T59" s="94"/>
      <c r="U59" s="94"/>
      <c r="V59" s="94"/>
      <c r="W59" s="94" t="s">
        <v>269</v>
      </c>
      <c r="X59" s="94"/>
      <c r="Y59" s="94"/>
      <c r="Z59" s="94"/>
      <c r="AB59" s="106"/>
      <c r="AC59" s="92" t="s">
        <v>271</v>
      </c>
    </row>
    <row r="60" spans="1:29" s="92" customFormat="1" ht="11.25">
      <c r="A60" s="94" t="s">
        <v>113</v>
      </c>
      <c r="B60" s="95" t="s">
        <v>376</v>
      </c>
      <c r="C60" s="94" t="s">
        <v>377</v>
      </c>
      <c r="D60" s="93">
        <v>9938</v>
      </c>
      <c r="E60" s="93">
        <v>386</v>
      </c>
      <c r="F60" s="97">
        <f t="shared" si="0"/>
        <v>3.8840813040853286</v>
      </c>
      <c r="G60" s="93">
        <v>386</v>
      </c>
      <c r="H60" s="93">
        <v>0</v>
      </c>
      <c r="I60" s="93">
        <v>9552</v>
      </c>
      <c r="J60" s="97">
        <f t="shared" si="1"/>
        <v>96.11591869591467</v>
      </c>
      <c r="K60" s="93">
        <v>0</v>
      </c>
      <c r="L60" s="97">
        <f t="shared" si="2"/>
        <v>0</v>
      </c>
      <c r="M60" s="93">
        <v>0</v>
      </c>
      <c r="N60" s="97">
        <f t="shared" si="3"/>
        <v>0</v>
      </c>
      <c r="O60" s="93">
        <v>9552</v>
      </c>
      <c r="P60" s="93">
        <v>6487</v>
      </c>
      <c r="Q60" s="97">
        <f t="shared" si="4"/>
        <v>96.11591869591467</v>
      </c>
      <c r="R60" s="93">
        <v>42</v>
      </c>
      <c r="S60" s="94" t="s">
        <v>269</v>
      </c>
      <c r="T60" s="94"/>
      <c r="U60" s="94"/>
      <c r="V60" s="94"/>
      <c r="W60" s="94" t="s">
        <v>269</v>
      </c>
      <c r="X60" s="94"/>
      <c r="Y60" s="94"/>
      <c r="Z60" s="94"/>
      <c r="AB60" s="106"/>
      <c r="AC60" s="92" t="s">
        <v>271</v>
      </c>
    </row>
    <row r="61" spans="1:29" s="92" customFormat="1" ht="11.25">
      <c r="A61" s="94" t="s">
        <v>113</v>
      </c>
      <c r="B61" s="95" t="s">
        <v>378</v>
      </c>
      <c r="C61" s="94" t="s">
        <v>379</v>
      </c>
      <c r="D61" s="93">
        <v>11110</v>
      </c>
      <c r="E61" s="93">
        <v>2026</v>
      </c>
      <c r="F61" s="97">
        <f t="shared" si="0"/>
        <v>18.235823582358236</v>
      </c>
      <c r="G61" s="93">
        <v>1917</v>
      </c>
      <c r="H61" s="93">
        <v>109</v>
      </c>
      <c r="I61" s="93">
        <v>9084</v>
      </c>
      <c r="J61" s="97">
        <f t="shared" si="1"/>
        <v>81.76417641764176</v>
      </c>
      <c r="K61" s="93">
        <v>0</v>
      </c>
      <c r="L61" s="97">
        <f t="shared" si="2"/>
        <v>0</v>
      </c>
      <c r="M61" s="93">
        <v>137</v>
      </c>
      <c r="N61" s="97">
        <f t="shared" si="3"/>
        <v>1.233123312331233</v>
      </c>
      <c r="O61" s="93">
        <v>8947</v>
      </c>
      <c r="P61" s="93">
        <v>3333</v>
      </c>
      <c r="Q61" s="97">
        <f t="shared" si="4"/>
        <v>80.53105310531053</v>
      </c>
      <c r="R61" s="93">
        <v>95</v>
      </c>
      <c r="S61" s="94" t="s">
        <v>269</v>
      </c>
      <c r="T61" s="94"/>
      <c r="U61" s="94"/>
      <c r="V61" s="94"/>
      <c r="W61" s="94"/>
      <c r="X61" s="94" t="s">
        <v>269</v>
      </c>
      <c r="Y61" s="94"/>
      <c r="Z61" s="94"/>
      <c r="AB61" s="106"/>
      <c r="AC61" s="92" t="s">
        <v>271</v>
      </c>
    </row>
    <row r="62" spans="1:29" s="92" customFormat="1" ht="11.25">
      <c r="A62" s="94" t="s">
        <v>113</v>
      </c>
      <c r="B62" s="95" t="s">
        <v>380</v>
      </c>
      <c r="C62" s="94" t="s">
        <v>381</v>
      </c>
      <c r="D62" s="93">
        <v>8079</v>
      </c>
      <c r="E62" s="93">
        <v>1712</v>
      </c>
      <c r="F62" s="97">
        <f t="shared" si="0"/>
        <v>21.190741428394603</v>
      </c>
      <c r="G62" s="93">
        <v>1683</v>
      </c>
      <c r="H62" s="93">
        <v>29</v>
      </c>
      <c r="I62" s="93">
        <v>6367</v>
      </c>
      <c r="J62" s="97">
        <f t="shared" si="1"/>
        <v>78.8092585716054</v>
      </c>
      <c r="K62" s="93">
        <v>0</v>
      </c>
      <c r="L62" s="97">
        <f t="shared" si="2"/>
        <v>0</v>
      </c>
      <c r="M62" s="93">
        <v>0</v>
      </c>
      <c r="N62" s="97">
        <f t="shared" si="3"/>
        <v>0</v>
      </c>
      <c r="O62" s="93">
        <v>6367</v>
      </c>
      <c r="P62" s="93">
        <v>2499</v>
      </c>
      <c r="Q62" s="97">
        <f t="shared" si="4"/>
        <v>78.8092585716054</v>
      </c>
      <c r="R62" s="93">
        <v>63</v>
      </c>
      <c r="S62" s="94" t="s">
        <v>269</v>
      </c>
      <c r="T62" s="94"/>
      <c r="U62" s="94"/>
      <c r="V62" s="94"/>
      <c r="W62" s="94"/>
      <c r="X62" s="94" t="s">
        <v>269</v>
      </c>
      <c r="Y62" s="94"/>
      <c r="Z62" s="94"/>
      <c r="AB62" s="106"/>
      <c r="AC62" s="92" t="s">
        <v>271</v>
      </c>
    </row>
    <row r="63" spans="1:29" s="92" customFormat="1" ht="11.25">
      <c r="A63" s="94" t="s">
        <v>113</v>
      </c>
      <c r="B63" s="95" t="s">
        <v>382</v>
      </c>
      <c r="C63" s="94" t="s">
        <v>383</v>
      </c>
      <c r="D63" s="93">
        <v>9726</v>
      </c>
      <c r="E63" s="93">
        <v>2500</v>
      </c>
      <c r="F63" s="97">
        <f t="shared" si="0"/>
        <v>25.704297758585238</v>
      </c>
      <c r="G63" s="93">
        <v>2457</v>
      </c>
      <c r="H63" s="93">
        <v>43</v>
      </c>
      <c r="I63" s="93">
        <v>7226</v>
      </c>
      <c r="J63" s="97">
        <f t="shared" si="1"/>
        <v>74.29570224141476</v>
      </c>
      <c r="K63" s="93">
        <v>0</v>
      </c>
      <c r="L63" s="97">
        <f t="shared" si="2"/>
        <v>0</v>
      </c>
      <c r="M63" s="93">
        <v>0</v>
      </c>
      <c r="N63" s="97">
        <f t="shared" si="3"/>
        <v>0</v>
      </c>
      <c r="O63" s="93">
        <v>7226</v>
      </c>
      <c r="P63" s="93">
        <v>2241</v>
      </c>
      <c r="Q63" s="97">
        <f t="shared" si="4"/>
        <v>74.29570224141476</v>
      </c>
      <c r="R63" s="93">
        <v>52</v>
      </c>
      <c r="S63" s="94" t="s">
        <v>269</v>
      </c>
      <c r="T63" s="94"/>
      <c r="U63" s="94"/>
      <c r="V63" s="94"/>
      <c r="W63" s="94" t="s">
        <v>269</v>
      </c>
      <c r="X63" s="94"/>
      <c r="Y63" s="94"/>
      <c r="Z63" s="94"/>
      <c r="AB63" s="106"/>
      <c r="AC63" s="92" t="s">
        <v>271</v>
      </c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5"/>
      <c r="T223" s="105"/>
      <c r="U223" s="105"/>
      <c r="V223" s="105"/>
      <c r="W223" s="105"/>
      <c r="X223" s="105"/>
      <c r="Y223" s="105"/>
      <c r="Z223" s="105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05"/>
      <c r="T224" s="105"/>
      <c r="U224" s="105"/>
      <c r="V224" s="105"/>
      <c r="W224" s="105"/>
      <c r="X224" s="105"/>
      <c r="Y224" s="105"/>
      <c r="Z224" s="105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105"/>
      <c r="T225" s="105"/>
      <c r="U225" s="105"/>
      <c r="V225" s="105"/>
      <c r="W225" s="105"/>
      <c r="X225" s="105"/>
      <c r="Y225" s="105"/>
      <c r="Z225" s="105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105"/>
      <c r="T226" s="105"/>
      <c r="U226" s="105"/>
      <c r="V226" s="105"/>
      <c r="W226" s="105"/>
      <c r="X226" s="105"/>
      <c r="Y226" s="105"/>
      <c r="Z226" s="105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105"/>
      <c r="T227" s="105"/>
      <c r="U227" s="105"/>
      <c r="V227" s="105"/>
      <c r="W227" s="105"/>
      <c r="X227" s="105"/>
      <c r="Y227" s="105"/>
      <c r="Z227" s="105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105"/>
      <c r="T228" s="105"/>
      <c r="U228" s="105"/>
      <c r="V228" s="105"/>
      <c r="W228" s="105"/>
      <c r="X228" s="105"/>
      <c r="Y228" s="105"/>
      <c r="Z228" s="105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105"/>
      <c r="T229" s="105"/>
      <c r="U229" s="105"/>
      <c r="V229" s="105"/>
      <c r="W229" s="105"/>
      <c r="X229" s="105"/>
      <c r="Y229" s="105"/>
      <c r="Z229" s="105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105"/>
      <c r="T230" s="105"/>
      <c r="U230" s="105"/>
      <c r="V230" s="105"/>
      <c r="W230" s="105"/>
      <c r="X230" s="105"/>
      <c r="Y230" s="105"/>
      <c r="Z230" s="105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105"/>
      <c r="T231" s="105"/>
      <c r="U231" s="105"/>
      <c r="V231" s="105"/>
      <c r="W231" s="105"/>
      <c r="X231" s="105"/>
      <c r="Y231" s="105"/>
      <c r="Z231" s="105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105"/>
      <c r="T232" s="105"/>
      <c r="U232" s="105"/>
      <c r="V232" s="105"/>
      <c r="W232" s="105"/>
      <c r="X232" s="105"/>
      <c r="Y232" s="105"/>
      <c r="Z232" s="105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105"/>
      <c r="T233" s="105"/>
      <c r="U233" s="105"/>
      <c r="V233" s="105"/>
      <c r="W233" s="105"/>
      <c r="X233" s="105"/>
      <c r="Y233" s="105"/>
      <c r="Z233" s="105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105"/>
      <c r="T234" s="105"/>
      <c r="U234" s="105"/>
      <c r="V234" s="105"/>
      <c r="W234" s="105"/>
      <c r="X234" s="105"/>
      <c r="Y234" s="105"/>
      <c r="Z234" s="105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105"/>
      <c r="T235" s="105"/>
      <c r="U235" s="105"/>
      <c r="V235" s="105"/>
      <c r="W235" s="105"/>
      <c r="X235" s="105"/>
      <c r="Y235" s="105"/>
      <c r="Z235" s="105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105"/>
      <c r="T236" s="105"/>
      <c r="U236" s="105"/>
      <c r="V236" s="105"/>
      <c r="W236" s="105"/>
      <c r="X236" s="105"/>
      <c r="Y236" s="105"/>
      <c r="Z236" s="105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105"/>
      <c r="T237" s="105"/>
      <c r="U237" s="105"/>
      <c r="V237" s="105"/>
      <c r="W237" s="105"/>
      <c r="X237" s="105"/>
      <c r="Y237" s="105"/>
      <c r="Z237" s="105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105"/>
      <c r="T238" s="105"/>
      <c r="U238" s="105"/>
      <c r="V238" s="105"/>
      <c r="W238" s="105"/>
      <c r="X238" s="105"/>
      <c r="Y238" s="105"/>
      <c r="Z238" s="105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105"/>
      <c r="T239" s="105"/>
      <c r="U239" s="105"/>
      <c r="V239" s="105"/>
      <c r="W239" s="105"/>
      <c r="X239" s="105"/>
      <c r="Y239" s="105"/>
      <c r="Z239" s="105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105"/>
      <c r="T240" s="105"/>
      <c r="U240" s="105"/>
      <c r="V240" s="105"/>
      <c r="W240" s="105"/>
      <c r="X240" s="105"/>
      <c r="Y240" s="105"/>
      <c r="Z240" s="105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105"/>
      <c r="T241" s="105"/>
      <c r="U241" s="105"/>
      <c r="V241" s="105"/>
      <c r="W241" s="105"/>
      <c r="X241" s="105"/>
      <c r="Y241" s="105"/>
      <c r="Z241" s="105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105"/>
      <c r="T242" s="105"/>
      <c r="U242" s="105"/>
      <c r="V242" s="105"/>
      <c r="W242" s="105"/>
      <c r="X242" s="105"/>
      <c r="Y242" s="105"/>
      <c r="Z242" s="105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105"/>
      <c r="T243" s="105"/>
      <c r="U243" s="105"/>
      <c r="V243" s="105"/>
      <c r="W243" s="105"/>
      <c r="X243" s="105"/>
      <c r="Y243" s="105"/>
      <c r="Z243" s="105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105"/>
      <c r="T244" s="105"/>
      <c r="U244" s="105"/>
      <c r="V244" s="105"/>
      <c r="W244" s="105"/>
      <c r="X244" s="105"/>
      <c r="Y244" s="105"/>
      <c r="Z244" s="105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105"/>
      <c r="T245" s="105"/>
      <c r="U245" s="105"/>
      <c r="V245" s="105"/>
      <c r="W245" s="105"/>
      <c r="X245" s="105"/>
      <c r="Y245" s="105"/>
      <c r="Z245" s="105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105"/>
      <c r="T246" s="105"/>
      <c r="U246" s="105"/>
      <c r="V246" s="105"/>
      <c r="W246" s="105"/>
      <c r="X246" s="105"/>
      <c r="Y246" s="105"/>
      <c r="Z246" s="105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105"/>
      <c r="T247" s="105"/>
      <c r="U247" s="105"/>
      <c r="V247" s="105"/>
      <c r="W247" s="105"/>
      <c r="X247" s="105"/>
      <c r="Y247" s="105"/>
      <c r="Z247" s="105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105"/>
      <c r="T248" s="105"/>
      <c r="U248" s="105"/>
      <c r="V248" s="105"/>
      <c r="W248" s="105"/>
      <c r="X248" s="105"/>
      <c r="Y248" s="105"/>
      <c r="Z248" s="105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105"/>
      <c r="T249" s="105"/>
      <c r="U249" s="105"/>
      <c r="V249" s="105"/>
      <c r="W249" s="105"/>
      <c r="X249" s="105"/>
      <c r="Y249" s="105"/>
      <c r="Z249" s="105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105"/>
      <c r="T250" s="105"/>
      <c r="U250" s="105"/>
      <c r="V250" s="105"/>
      <c r="W250" s="105"/>
      <c r="X250" s="105"/>
      <c r="Y250" s="105"/>
      <c r="Z250" s="105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105"/>
      <c r="T251" s="105"/>
      <c r="U251" s="105"/>
      <c r="V251" s="105"/>
      <c r="W251" s="105"/>
      <c r="X251" s="105"/>
      <c r="Y251" s="105"/>
      <c r="Z251" s="105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2" customFormat="1" ht="11.25">
      <c r="A1158" s="38"/>
      <c r="B1158" s="9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2" customFormat="1" ht="11.25">
      <c r="A1159" s="38"/>
      <c r="B1159" s="9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2" customFormat="1" ht="11.25">
      <c r="A1160" s="38"/>
      <c r="B1160" s="9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2" customFormat="1" ht="11.25">
      <c r="A1161" s="38"/>
      <c r="B1161" s="9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2" customFormat="1" ht="11.25">
      <c r="A1162" s="38"/>
      <c r="B1162" s="9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2" customFormat="1" ht="11.25">
      <c r="A1163" s="38"/>
      <c r="B1163" s="9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2" customFormat="1" ht="11.25">
      <c r="A1164" s="38"/>
      <c r="B1164" s="9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2" customFormat="1" ht="11.25">
      <c r="A1165" s="38"/>
      <c r="B1165" s="98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s="92" customFormat="1" ht="11.25">
      <c r="A1166" s="38"/>
      <c r="B1166" s="98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s="92" customFormat="1" ht="11.25">
      <c r="A1167" s="38"/>
      <c r="B1167" s="98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s="92" customFormat="1" ht="11.25">
      <c r="A1168" s="38"/>
      <c r="B1168" s="98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 s="92" customFormat="1" ht="11.25">
      <c r="A1169" s="38"/>
      <c r="B1169" s="98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 s="92" customFormat="1" ht="11.25">
      <c r="A1170" s="38"/>
      <c r="B1170" s="98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 s="92" customFormat="1" ht="11.25">
      <c r="A1171" s="38"/>
      <c r="B1171" s="98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 s="92" customFormat="1" ht="11.25">
      <c r="A1172" s="38"/>
      <c r="B1172" s="98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  <row r="1173" spans="1:26" s="92" customFormat="1" ht="11.25">
      <c r="A1173" s="38"/>
      <c r="B1173" s="98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</row>
    <row r="1174" spans="1:26" s="92" customFormat="1" ht="11.25">
      <c r="A1174" s="38"/>
      <c r="B1174" s="98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</row>
    <row r="1175" spans="1:26" s="92" customFormat="1" ht="11.25">
      <c r="A1175" s="38"/>
      <c r="B1175" s="98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</row>
    <row r="1176" spans="1:26" s="92" customFormat="1" ht="11.25">
      <c r="A1176" s="38"/>
      <c r="B1176" s="98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</row>
    <row r="1177" spans="1:26" s="92" customFormat="1" ht="11.25">
      <c r="A1177" s="38"/>
      <c r="B1177" s="98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</row>
    <row r="1178" spans="1:26" s="92" customFormat="1" ht="11.25">
      <c r="A1178" s="38"/>
      <c r="B1178" s="98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</row>
    <row r="1179" spans="1:26" s="92" customFormat="1" ht="11.25">
      <c r="A1179" s="38"/>
      <c r="B1179" s="98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</row>
    <row r="1180" spans="1:26" s="92" customFormat="1" ht="11.25">
      <c r="A1180" s="38"/>
      <c r="B1180" s="98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</row>
    <row r="1181" spans="1:26" s="92" customFormat="1" ht="11.25">
      <c r="A1181" s="38"/>
      <c r="B1181" s="98"/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</row>
    <row r="1182" spans="1:26" s="92" customFormat="1" ht="11.25">
      <c r="A1182" s="38"/>
      <c r="B1182" s="98"/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</row>
    <row r="1183" spans="1:26" s="92" customFormat="1" ht="11.25">
      <c r="A1183" s="38"/>
      <c r="B1183" s="98"/>
      <c r="C1183" s="38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</row>
    <row r="1184" spans="1:26" s="92" customFormat="1" ht="11.25">
      <c r="A1184" s="38"/>
      <c r="B1184" s="98"/>
      <c r="C1184" s="38"/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</row>
    <row r="1185" spans="1:26" s="92" customFormat="1" ht="11.25">
      <c r="A1185" s="38"/>
      <c r="B1185" s="98"/>
      <c r="C1185" s="38"/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</row>
    <row r="1186" spans="1:26" s="92" customFormat="1" ht="11.25">
      <c r="A1186" s="38"/>
      <c r="B1186" s="98"/>
      <c r="C1186" s="38"/>
      <c r="D1186" s="38"/>
      <c r="E1186" s="38"/>
      <c r="F1186" s="38"/>
      <c r="G1186" s="38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</row>
    <row r="1187" spans="1:26" s="92" customFormat="1" ht="11.25">
      <c r="A1187" s="38"/>
      <c r="B1187" s="98"/>
      <c r="C1187" s="38"/>
      <c r="D1187" s="38"/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</row>
    <row r="1188" spans="1:26" s="92" customFormat="1" ht="11.25">
      <c r="A1188" s="38"/>
      <c r="B1188" s="98"/>
      <c r="C1188" s="38"/>
      <c r="D1188" s="38"/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</row>
    <row r="1189" spans="1:26" s="92" customFormat="1" ht="11.25">
      <c r="A1189" s="38"/>
      <c r="B1189" s="98"/>
      <c r="C1189" s="38"/>
      <c r="D1189" s="38"/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</row>
    <row r="1190" spans="1:26" s="92" customFormat="1" ht="11.25">
      <c r="A1190" s="38"/>
      <c r="B1190" s="98"/>
      <c r="C1190" s="38"/>
      <c r="D1190" s="38"/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</row>
    <row r="1191" spans="1:26" s="92" customFormat="1" ht="11.25">
      <c r="A1191" s="38"/>
      <c r="B1191" s="98"/>
      <c r="C1191" s="38"/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</row>
    <row r="1192" spans="1:26" s="92" customFormat="1" ht="11.25">
      <c r="A1192" s="38"/>
      <c r="B1192" s="98"/>
      <c r="C1192" s="38"/>
      <c r="D1192" s="38"/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</row>
    <row r="1193" spans="1:26" s="92" customFormat="1" ht="11.25">
      <c r="A1193" s="38"/>
      <c r="B1193" s="98"/>
      <c r="C1193" s="38"/>
      <c r="D1193" s="38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93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129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3" t="s">
        <v>12</v>
      </c>
      <c r="B2" s="113" t="s">
        <v>256</v>
      </c>
      <c r="C2" s="115" t="s">
        <v>257</v>
      </c>
      <c r="D2" s="19" t="s">
        <v>13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258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8" t="s">
        <v>14</v>
      </c>
      <c r="AG2" s="129"/>
      <c r="AH2" s="129"/>
      <c r="AI2" s="130"/>
      <c r="AJ2" s="128" t="s">
        <v>128</v>
      </c>
      <c r="AK2" s="129"/>
      <c r="AL2" s="129"/>
      <c r="AM2" s="129"/>
      <c r="AN2" s="129"/>
      <c r="AO2" s="129"/>
      <c r="AP2" s="129"/>
      <c r="AQ2" s="129"/>
      <c r="AR2" s="129"/>
      <c r="AS2" s="130"/>
      <c r="AT2" s="131" t="s">
        <v>15</v>
      </c>
      <c r="AU2" s="132"/>
      <c r="AV2" s="132"/>
      <c r="AW2" s="132"/>
      <c r="AX2" s="132"/>
      <c r="AY2" s="132"/>
      <c r="AZ2" s="128" t="s">
        <v>16</v>
      </c>
      <c r="BA2" s="129"/>
      <c r="BB2" s="129"/>
      <c r="BC2" s="130"/>
    </row>
    <row r="3" spans="1:55" s="8" customFormat="1" ht="18.75" customHeight="1">
      <c r="A3" s="112"/>
      <c r="B3" s="134"/>
      <c r="C3" s="135"/>
      <c r="D3" s="24" t="s">
        <v>17</v>
      </c>
      <c r="E3" s="136" t="s">
        <v>18</v>
      </c>
      <c r="F3" s="137"/>
      <c r="G3" s="138"/>
      <c r="H3" s="139" t="s">
        <v>19</v>
      </c>
      <c r="I3" s="140"/>
      <c r="J3" s="141"/>
      <c r="K3" s="136" t="s">
        <v>20</v>
      </c>
      <c r="L3" s="140"/>
      <c r="M3" s="141"/>
      <c r="N3" s="24" t="s">
        <v>17</v>
      </c>
      <c r="O3" s="25" t="s">
        <v>126</v>
      </c>
      <c r="P3" s="22"/>
      <c r="Q3" s="22"/>
      <c r="R3" s="22"/>
      <c r="S3" s="22"/>
      <c r="T3" s="22"/>
      <c r="U3" s="23"/>
      <c r="V3" s="25" t="s">
        <v>127</v>
      </c>
      <c r="W3" s="22"/>
      <c r="X3" s="22"/>
      <c r="Y3" s="22"/>
      <c r="Z3" s="22"/>
      <c r="AA3" s="22"/>
      <c r="AB3" s="23"/>
      <c r="AC3" s="25" t="s">
        <v>21</v>
      </c>
      <c r="AD3" s="22"/>
      <c r="AE3" s="23"/>
      <c r="AF3" s="127" t="s">
        <v>17</v>
      </c>
      <c r="AG3" s="125" t="s">
        <v>22</v>
      </c>
      <c r="AH3" s="125" t="s">
        <v>23</v>
      </c>
      <c r="AI3" s="125" t="s">
        <v>24</v>
      </c>
      <c r="AJ3" s="126" t="s">
        <v>17</v>
      </c>
      <c r="AK3" s="125" t="s">
        <v>259</v>
      </c>
      <c r="AL3" s="125" t="s">
        <v>25</v>
      </c>
      <c r="AM3" s="125" t="s">
        <v>26</v>
      </c>
      <c r="AN3" s="125" t="s">
        <v>23</v>
      </c>
      <c r="AO3" s="125" t="s">
        <v>27</v>
      </c>
      <c r="AP3" s="125" t="s">
        <v>28</v>
      </c>
      <c r="AQ3" s="125" t="s">
        <v>29</v>
      </c>
      <c r="AR3" s="125" t="s">
        <v>30</v>
      </c>
      <c r="AS3" s="125" t="s">
        <v>31</v>
      </c>
      <c r="AT3" s="127" t="s">
        <v>17</v>
      </c>
      <c r="AU3" s="125" t="s">
        <v>259</v>
      </c>
      <c r="AV3" s="125" t="s">
        <v>25</v>
      </c>
      <c r="AW3" s="125" t="s">
        <v>26</v>
      </c>
      <c r="AX3" s="125" t="s">
        <v>23</v>
      </c>
      <c r="AY3" s="125" t="s">
        <v>27</v>
      </c>
      <c r="AZ3" s="127" t="s">
        <v>17</v>
      </c>
      <c r="BA3" s="125" t="s">
        <v>22</v>
      </c>
      <c r="BB3" s="125" t="s">
        <v>23</v>
      </c>
      <c r="BC3" s="125" t="s">
        <v>24</v>
      </c>
    </row>
    <row r="4" spans="1:55" s="8" customFormat="1" ht="26.25" customHeight="1">
      <c r="A4" s="112"/>
      <c r="B4" s="134"/>
      <c r="C4" s="135"/>
      <c r="D4" s="26"/>
      <c r="E4" s="24" t="s">
        <v>17</v>
      </c>
      <c r="F4" s="27" t="s">
        <v>260</v>
      </c>
      <c r="G4" s="27" t="s">
        <v>261</v>
      </c>
      <c r="H4" s="24" t="s">
        <v>17</v>
      </c>
      <c r="I4" s="27" t="s">
        <v>260</v>
      </c>
      <c r="J4" s="27" t="s">
        <v>261</v>
      </c>
      <c r="K4" s="24" t="s">
        <v>17</v>
      </c>
      <c r="L4" s="27" t="s">
        <v>260</v>
      </c>
      <c r="M4" s="27" t="s">
        <v>261</v>
      </c>
      <c r="N4" s="26"/>
      <c r="O4" s="24" t="s">
        <v>17</v>
      </c>
      <c r="P4" s="27" t="s">
        <v>262</v>
      </c>
      <c r="Q4" s="28" t="s">
        <v>23</v>
      </c>
      <c r="R4" s="28" t="s">
        <v>24</v>
      </c>
      <c r="S4" s="27" t="s">
        <v>263</v>
      </c>
      <c r="T4" s="27" t="s">
        <v>264</v>
      </c>
      <c r="U4" s="27" t="s">
        <v>265</v>
      </c>
      <c r="V4" s="24" t="s">
        <v>17</v>
      </c>
      <c r="W4" s="27" t="s">
        <v>262</v>
      </c>
      <c r="X4" s="28" t="s">
        <v>23</v>
      </c>
      <c r="Y4" s="28" t="s">
        <v>24</v>
      </c>
      <c r="Z4" s="27" t="s">
        <v>263</v>
      </c>
      <c r="AA4" s="27" t="s">
        <v>264</v>
      </c>
      <c r="AB4" s="27" t="s">
        <v>265</v>
      </c>
      <c r="AC4" s="24" t="s">
        <v>17</v>
      </c>
      <c r="AD4" s="27" t="s">
        <v>260</v>
      </c>
      <c r="AE4" s="27" t="s">
        <v>261</v>
      </c>
      <c r="AF4" s="127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7"/>
      <c r="AU4" s="126"/>
      <c r="AV4" s="126"/>
      <c r="AW4" s="126"/>
      <c r="AX4" s="126"/>
      <c r="AY4" s="126"/>
      <c r="AZ4" s="127"/>
      <c r="BA4" s="126"/>
      <c r="BB4" s="126"/>
      <c r="BC4" s="126"/>
    </row>
    <row r="5" spans="1:55" s="35" customFormat="1" ht="23.25" customHeight="1">
      <c r="A5" s="112"/>
      <c r="B5" s="134"/>
      <c r="C5" s="135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2"/>
      <c r="B6" s="134"/>
      <c r="C6" s="135"/>
      <c r="D6" s="24" t="s">
        <v>266</v>
      </c>
      <c r="E6" s="24" t="s">
        <v>266</v>
      </c>
      <c r="F6" s="24" t="s">
        <v>266</v>
      </c>
      <c r="G6" s="24" t="s">
        <v>266</v>
      </c>
      <c r="H6" s="24" t="s">
        <v>266</v>
      </c>
      <c r="I6" s="24" t="s">
        <v>266</v>
      </c>
      <c r="J6" s="24" t="s">
        <v>266</v>
      </c>
      <c r="K6" s="24" t="s">
        <v>266</v>
      </c>
      <c r="L6" s="24" t="s">
        <v>266</v>
      </c>
      <c r="M6" s="24" t="s">
        <v>266</v>
      </c>
      <c r="N6" s="24" t="s">
        <v>266</v>
      </c>
      <c r="O6" s="24" t="s">
        <v>266</v>
      </c>
      <c r="P6" s="24" t="s">
        <v>266</v>
      </c>
      <c r="Q6" s="24" t="s">
        <v>266</v>
      </c>
      <c r="R6" s="24" t="s">
        <v>266</v>
      </c>
      <c r="S6" s="24" t="s">
        <v>266</v>
      </c>
      <c r="T6" s="24" t="s">
        <v>266</v>
      </c>
      <c r="U6" s="24" t="s">
        <v>266</v>
      </c>
      <c r="V6" s="24" t="s">
        <v>266</v>
      </c>
      <c r="W6" s="24" t="s">
        <v>266</v>
      </c>
      <c r="X6" s="24" t="s">
        <v>32</v>
      </c>
      <c r="Y6" s="24" t="s">
        <v>32</v>
      </c>
      <c r="Z6" s="24" t="s">
        <v>266</v>
      </c>
      <c r="AA6" s="24" t="s">
        <v>266</v>
      </c>
      <c r="AB6" s="24" t="s">
        <v>266</v>
      </c>
      <c r="AC6" s="24" t="s">
        <v>266</v>
      </c>
      <c r="AD6" s="24" t="s">
        <v>266</v>
      </c>
      <c r="AE6" s="24" t="s">
        <v>266</v>
      </c>
      <c r="AF6" s="12" t="s">
        <v>267</v>
      </c>
      <c r="AG6" s="12" t="s">
        <v>267</v>
      </c>
      <c r="AH6" s="12" t="s">
        <v>267</v>
      </c>
      <c r="AI6" s="12" t="s">
        <v>267</v>
      </c>
      <c r="AJ6" s="12" t="s">
        <v>267</v>
      </c>
      <c r="AK6" s="12" t="s">
        <v>267</v>
      </c>
      <c r="AL6" s="12" t="s">
        <v>267</v>
      </c>
      <c r="AM6" s="12" t="s">
        <v>267</v>
      </c>
      <c r="AN6" s="12" t="s">
        <v>267</v>
      </c>
      <c r="AO6" s="12" t="s">
        <v>267</v>
      </c>
      <c r="AP6" s="12" t="s">
        <v>267</v>
      </c>
      <c r="AQ6" s="12" t="s">
        <v>267</v>
      </c>
      <c r="AR6" s="12" t="s">
        <v>267</v>
      </c>
      <c r="AS6" s="12" t="s">
        <v>267</v>
      </c>
      <c r="AT6" s="12" t="s">
        <v>267</v>
      </c>
      <c r="AU6" s="12" t="s">
        <v>267</v>
      </c>
      <c r="AV6" s="12" t="s">
        <v>267</v>
      </c>
      <c r="AW6" s="12" t="s">
        <v>267</v>
      </c>
      <c r="AX6" s="12" t="s">
        <v>267</v>
      </c>
      <c r="AY6" s="12" t="s">
        <v>267</v>
      </c>
      <c r="AZ6" s="12" t="s">
        <v>267</v>
      </c>
      <c r="BA6" s="12" t="s">
        <v>267</v>
      </c>
      <c r="BB6" s="12" t="s">
        <v>267</v>
      </c>
      <c r="BC6" s="12" t="s">
        <v>267</v>
      </c>
    </row>
    <row r="7" spans="1:55" s="92" customFormat="1" ht="11.25">
      <c r="A7" s="177" t="s">
        <v>113</v>
      </c>
      <c r="B7" s="178" t="s">
        <v>270</v>
      </c>
      <c r="C7" s="174" t="s">
        <v>268</v>
      </c>
      <c r="D7" s="99">
        <f>SUM(D8:D300)</f>
        <v>927541</v>
      </c>
      <c r="E7" s="99">
        <f>SUM(E8:E300)</f>
        <v>59693</v>
      </c>
      <c r="F7" s="99">
        <f>SUM(F8:F300)</f>
        <v>33002</v>
      </c>
      <c r="G7" s="99">
        <f>SUM(G8:G300)</f>
        <v>26691</v>
      </c>
      <c r="H7" s="99">
        <f>SUM(H8:H300)</f>
        <v>114023</v>
      </c>
      <c r="I7" s="99">
        <f>SUM(I8:I300)</f>
        <v>92499</v>
      </c>
      <c r="J7" s="99">
        <f>SUM(J8:J300)</f>
        <v>21524</v>
      </c>
      <c r="K7" s="99">
        <f>SUM(K8:K300)</f>
        <v>753825</v>
      </c>
      <c r="L7" s="99">
        <f>SUM(L8:L300)</f>
        <v>81978</v>
      </c>
      <c r="M7" s="99">
        <f>SUM(M8:M300)</f>
        <v>671847</v>
      </c>
      <c r="N7" s="99">
        <f>SUM(N8:N300)</f>
        <v>935888</v>
      </c>
      <c r="O7" s="99">
        <f>SUM(O8:O300)</f>
        <v>207892</v>
      </c>
      <c r="P7" s="99">
        <f>SUM(P8:P300)</f>
        <v>205414</v>
      </c>
      <c r="Q7" s="99">
        <f>SUM(Q8:Q300)</f>
        <v>0</v>
      </c>
      <c r="R7" s="99">
        <f>SUM(R8:R300)</f>
        <v>0</v>
      </c>
      <c r="S7" s="99">
        <f>SUM(S8:S300)</f>
        <v>2478</v>
      </c>
      <c r="T7" s="99">
        <f>SUM(T8:T300)</f>
        <v>0</v>
      </c>
      <c r="U7" s="99">
        <f>SUM(U8:U300)</f>
        <v>0</v>
      </c>
      <c r="V7" s="99">
        <f>SUM(V8:V300)</f>
        <v>722893</v>
      </c>
      <c r="W7" s="99">
        <f>SUM(W8:W300)</f>
        <v>711390</v>
      </c>
      <c r="X7" s="99">
        <f>SUM(X8:X300)</f>
        <v>0</v>
      </c>
      <c r="Y7" s="99">
        <f>SUM(Y8:Y300)</f>
        <v>0</v>
      </c>
      <c r="Z7" s="99">
        <f>SUM(Z8:Z300)</f>
        <v>11503</v>
      </c>
      <c r="AA7" s="99">
        <f>SUM(AA8:AA300)</f>
        <v>0</v>
      </c>
      <c r="AB7" s="99">
        <f>SUM(AB8:AB300)</f>
        <v>0</v>
      </c>
      <c r="AC7" s="99">
        <f>SUM(AC8:AC300)</f>
        <v>5103</v>
      </c>
      <c r="AD7" s="99">
        <f>SUM(AD8:AD300)</f>
        <v>5103</v>
      </c>
      <c r="AE7" s="99">
        <f>SUM(AE8:AE300)</f>
        <v>0</v>
      </c>
      <c r="AF7" s="99">
        <f>SUM(AF8:AF300)</f>
        <v>24084</v>
      </c>
      <c r="AG7" s="99">
        <f>SUM(AG8:AG300)</f>
        <v>24084</v>
      </c>
      <c r="AH7" s="99">
        <f>SUM(AH8:AH300)</f>
        <v>0</v>
      </c>
      <c r="AI7" s="99">
        <f>SUM(AI8:AI300)</f>
        <v>0</v>
      </c>
      <c r="AJ7" s="99">
        <f>SUM(AJ8:AJ300)</f>
        <v>42630</v>
      </c>
      <c r="AK7" s="99">
        <f>SUM(AK8:AK300)</f>
        <v>19879</v>
      </c>
      <c r="AL7" s="99">
        <f>SUM(AL8:AL300)</f>
        <v>0</v>
      </c>
      <c r="AM7" s="99">
        <f>SUM(AM8:AM300)</f>
        <v>14682</v>
      </c>
      <c r="AN7" s="99">
        <f>SUM(AN8:AN300)</f>
        <v>5113</v>
      </c>
      <c r="AO7" s="99">
        <f>SUM(AO8:AO300)</f>
        <v>0</v>
      </c>
      <c r="AP7" s="99">
        <f>SUM(AP8:AP300)</f>
        <v>0</v>
      </c>
      <c r="AQ7" s="99">
        <f>SUM(AQ8:AQ300)</f>
        <v>1514</v>
      </c>
      <c r="AR7" s="99">
        <f>SUM(AR8:AR300)</f>
        <v>1089</v>
      </c>
      <c r="AS7" s="99">
        <f>SUM(AS8:AS300)</f>
        <v>353</v>
      </c>
      <c r="AT7" s="99">
        <f>SUM(AT8:AT300)</f>
        <v>1679</v>
      </c>
      <c r="AU7" s="99">
        <f>SUM(AU8:AU300)</f>
        <v>1333</v>
      </c>
      <c r="AV7" s="99">
        <f>SUM(AV8:AV300)</f>
        <v>0</v>
      </c>
      <c r="AW7" s="99">
        <f>SUM(AW8:AW300)</f>
        <v>337</v>
      </c>
      <c r="AX7" s="99">
        <f>SUM(AX8:AX300)</f>
        <v>9</v>
      </c>
      <c r="AY7" s="99">
        <f>SUM(AY8:AY300)</f>
        <v>0</v>
      </c>
      <c r="AZ7" s="99">
        <f>SUM(AZ8:AZ300)</f>
        <v>1745</v>
      </c>
      <c r="BA7" s="99">
        <f>SUM(BA8:BA300)</f>
        <v>1745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113</v>
      </c>
      <c r="B8" s="102" t="s">
        <v>272</v>
      </c>
      <c r="C8" s="94" t="s">
        <v>273</v>
      </c>
      <c r="D8" s="100">
        <f aca="true" t="shared" si="0" ref="D7:D63">E8+H8+K8</f>
        <v>40222</v>
      </c>
      <c r="E8" s="100">
        <f aca="true" t="shared" si="1" ref="E7:E63">SUM(F8:G8)</f>
        <v>0</v>
      </c>
      <c r="F8" s="93">
        <v>0</v>
      </c>
      <c r="G8" s="93">
        <v>0</v>
      </c>
      <c r="H8" s="100">
        <f aca="true" t="shared" si="2" ref="H7:H63">SUM(I8:J8)</f>
        <v>94</v>
      </c>
      <c r="I8" s="93">
        <v>94</v>
      </c>
      <c r="J8" s="93">
        <v>0</v>
      </c>
      <c r="K8" s="100">
        <f aca="true" t="shared" si="3" ref="K7:K63">SUM(L8:M8)</f>
        <v>40128</v>
      </c>
      <c r="L8" s="93">
        <v>9735</v>
      </c>
      <c r="M8" s="93">
        <v>30393</v>
      </c>
      <c r="N8" s="100">
        <f aca="true" t="shared" si="4" ref="N7:N63">O8+V8+AC8</f>
        <v>40222</v>
      </c>
      <c r="O8" s="100">
        <f aca="true" t="shared" si="5" ref="O7:O63">SUM(P8:U8)</f>
        <v>9829</v>
      </c>
      <c r="P8" s="93">
        <v>9829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100">
        <f aca="true" t="shared" si="6" ref="V7:V63">SUM(W8:AB8)</f>
        <v>30393</v>
      </c>
      <c r="W8" s="93">
        <v>28387</v>
      </c>
      <c r="X8" s="93">
        <v>0</v>
      </c>
      <c r="Y8" s="93">
        <v>0</v>
      </c>
      <c r="Z8" s="93">
        <v>2006</v>
      </c>
      <c r="AA8" s="93">
        <v>0</v>
      </c>
      <c r="AB8" s="93">
        <v>0</v>
      </c>
      <c r="AC8" s="100">
        <f aca="true" t="shared" si="7" ref="AC7:AC63">SUM(AD8:AE8)</f>
        <v>0</v>
      </c>
      <c r="AD8" s="93">
        <v>0</v>
      </c>
      <c r="AE8" s="93">
        <v>0</v>
      </c>
      <c r="AF8" s="100">
        <f aca="true" t="shared" si="8" ref="AF7:AF63">SUM(AG8:AI8)</f>
        <v>178</v>
      </c>
      <c r="AG8" s="93">
        <v>178</v>
      </c>
      <c r="AH8" s="93">
        <v>0</v>
      </c>
      <c r="AI8" s="93">
        <v>0</v>
      </c>
      <c r="AJ8" s="100">
        <f aca="true" t="shared" si="9" ref="AJ7:AJ63">SUM(AK8:AS8)</f>
        <v>1681</v>
      </c>
      <c r="AK8" s="93">
        <v>1654</v>
      </c>
      <c r="AL8" s="93">
        <v>0</v>
      </c>
      <c r="AM8" s="93">
        <v>27</v>
      </c>
      <c r="AN8" s="93">
        <v>0</v>
      </c>
      <c r="AO8" s="93">
        <v>0</v>
      </c>
      <c r="AP8" s="93">
        <v>0</v>
      </c>
      <c r="AQ8" s="93">
        <v>0</v>
      </c>
      <c r="AR8" s="93">
        <v>0</v>
      </c>
      <c r="AS8" s="93">
        <v>0</v>
      </c>
      <c r="AT8" s="100">
        <f aca="true" t="shared" si="10" ref="AT7:AT63">SUM(AU8:AY8)</f>
        <v>151</v>
      </c>
      <c r="AU8" s="93">
        <v>151</v>
      </c>
      <c r="AV8" s="93">
        <v>0</v>
      </c>
      <c r="AW8" s="93">
        <v>0</v>
      </c>
      <c r="AX8" s="93">
        <v>0</v>
      </c>
      <c r="AY8" s="93">
        <v>0</v>
      </c>
      <c r="AZ8" s="100">
        <f aca="true" t="shared" si="11" ref="AZ7:AZ63">SUM(BA8:BC8)</f>
        <v>0</v>
      </c>
      <c r="BA8" s="93">
        <v>0</v>
      </c>
      <c r="BB8" s="93">
        <v>0</v>
      </c>
      <c r="BC8" s="93">
        <v>0</v>
      </c>
    </row>
    <row r="9" spans="1:55" s="92" customFormat="1" ht="11.25">
      <c r="A9" s="101" t="s">
        <v>113</v>
      </c>
      <c r="B9" s="102" t="s">
        <v>274</v>
      </c>
      <c r="C9" s="94" t="s">
        <v>275</v>
      </c>
      <c r="D9" s="100">
        <f t="shared" si="0"/>
        <v>23704</v>
      </c>
      <c r="E9" s="100">
        <f t="shared" si="1"/>
        <v>0</v>
      </c>
      <c r="F9" s="93">
        <v>0</v>
      </c>
      <c r="G9" s="93">
        <v>0</v>
      </c>
      <c r="H9" s="100">
        <f t="shared" si="2"/>
        <v>8460</v>
      </c>
      <c r="I9" s="93">
        <v>8460</v>
      </c>
      <c r="J9" s="93">
        <v>0</v>
      </c>
      <c r="K9" s="100">
        <f t="shared" si="3"/>
        <v>15244</v>
      </c>
      <c r="L9" s="93">
        <v>0</v>
      </c>
      <c r="M9" s="93">
        <v>15244</v>
      </c>
      <c r="N9" s="100">
        <f t="shared" si="4"/>
        <v>23704</v>
      </c>
      <c r="O9" s="100">
        <f t="shared" si="5"/>
        <v>8460</v>
      </c>
      <c r="P9" s="93">
        <v>8460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15244</v>
      </c>
      <c r="W9" s="93">
        <v>15244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00">
        <f t="shared" si="7"/>
        <v>0</v>
      </c>
      <c r="AD9" s="93">
        <v>0</v>
      </c>
      <c r="AE9" s="93">
        <v>0</v>
      </c>
      <c r="AF9" s="100">
        <f t="shared" si="8"/>
        <v>104</v>
      </c>
      <c r="AG9" s="93">
        <v>104</v>
      </c>
      <c r="AH9" s="93">
        <v>0</v>
      </c>
      <c r="AI9" s="93">
        <v>0</v>
      </c>
      <c r="AJ9" s="100">
        <f t="shared" si="9"/>
        <v>745</v>
      </c>
      <c r="AK9" s="93">
        <v>743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2</v>
      </c>
      <c r="AT9" s="100">
        <f t="shared" si="10"/>
        <v>102</v>
      </c>
      <c r="AU9" s="93">
        <v>102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0</v>
      </c>
      <c r="BA9" s="93">
        <v>0</v>
      </c>
      <c r="BB9" s="93">
        <v>0</v>
      </c>
      <c r="BC9" s="93">
        <v>0</v>
      </c>
    </row>
    <row r="10" spans="1:55" s="92" customFormat="1" ht="11.25">
      <c r="A10" s="101" t="s">
        <v>113</v>
      </c>
      <c r="B10" s="102" t="s">
        <v>276</v>
      </c>
      <c r="C10" s="94" t="s">
        <v>277</v>
      </c>
      <c r="D10" s="100">
        <f t="shared" si="0"/>
        <v>69637</v>
      </c>
      <c r="E10" s="100">
        <f t="shared" si="1"/>
        <v>0</v>
      </c>
      <c r="F10" s="93">
        <v>0</v>
      </c>
      <c r="G10" s="93">
        <v>0</v>
      </c>
      <c r="H10" s="100">
        <f t="shared" si="2"/>
        <v>4263</v>
      </c>
      <c r="I10" s="93">
        <v>4263</v>
      </c>
      <c r="J10" s="93">
        <v>0</v>
      </c>
      <c r="K10" s="100">
        <f t="shared" si="3"/>
        <v>65374</v>
      </c>
      <c r="L10" s="93">
        <v>1601</v>
      </c>
      <c r="M10" s="93">
        <v>63773</v>
      </c>
      <c r="N10" s="100">
        <f t="shared" si="4"/>
        <v>69637</v>
      </c>
      <c r="O10" s="100">
        <f t="shared" si="5"/>
        <v>5864</v>
      </c>
      <c r="P10" s="93">
        <v>5864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63773</v>
      </c>
      <c r="W10" s="93">
        <v>63773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0</v>
      </c>
      <c r="AD10" s="93">
        <v>0</v>
      </c>
      <c r="AE10" s="93">
        <v>0</v>
      </c>
      <c r="AF10" s="100">
        <f t="shared" si="8"/>
        <v>304</v>
      </c>
      <c r="AG10" s="93">
        <v>304</v>
      </c>
      <c r="AH10" s="93">
        <v>0</v>
      </c>
      <c r="AI10" s="93">
        <v>0</v>
      </c>
      <c r="AJ10" s="100">
        <f t="shared" si="9"/>
        <v>5568</v>
      </c>
      <c r="AK10" s="93">
        <v>5568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0</v>
      </c>
      <c r="AT10" s="100">
        <f t="shared" si="10"/>
        <v>304</v>
      </c>
      <c r="AU10" s="93">
        <v>304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0</v>
      </c>
      <c r="BA10" s="93">
        <v>0</v>
      </c>
      <c r="BB10" s="93">
        <v>0</v>
      </c>
      <c r="BC10" s="93">
        <v>0</v>
      </c>
    </row>
    <row r="11" spans="1:55" s="92" customFormat="1" ht="11.25">
      <c r="A11" s="101" t="s">
        <v>113</v>
      </c>
      <c r="B11" s="102" t="s">
        <v>278</v>
      </c>
      <c r="C11" s="94" t="s">
        <v>279</v>
      </c>
      <c r="D11" s="100">
        <f t="shared" si="0"/>
        <v>97950</v>
      </c>
      <c r="E11" s="100">
        <f t="shared" si="1"/>
        <v>0</v>
      </c>
      <c r="F11" s="93">
        <v>0</v>
      </c>
      <c r="G11" s="93">
        <v>0</v>
      </c>
      <c r="H11" s="100">
        <f t="shared" si="2"/>
        <v>8959</v>
      </c>
      <c r="I11" s="93">
        <v>8959</v>
      </c>
      <c r="J11" s="93">
        <v>0</v>
      </c>
      <c r="K11" s="100">
        <f t="shared" si="3"/>
        <v>88991</v>
      </c>
      <c r="L11" s="93">
        <v>0</v>
      </c>
      <c r="M11" s="93">
        <v>88991</v>
      </c>
      <c r="N11" s="100">
        <f t="shared" si="4"/>
        <v>97950</v>
      </c>
      <c r="O11" s="100">
        <f t="shared" si="5"/>
        <v>8959</v>
      </c>
      <c r="P11" s="93">
        <v>8959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88991</v>
      </c>
      <c r="W11" s="93">
        <v>88991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0</v>
      </c>
      <c r="AD11" s="93">
        <v>0</v>
      </c>
      <c r="AE11" s="93">
        <v>0</v>
      </c>
      <c r="AF11" s="100">
        <f t="shared" si="8"/>
        <v>3486</v>
      </c>
      <c r="AG11" s="93">
        <v>3486</v>
      </c>
      <c r="AH11" s="93">
        <v>0</v>
      </c>
      <c r="AI11" s="93">
        <v>0</v>
      </c>
      <c r="AJ11" s="100">
        <f t="shared" si="9"/>
        <v>3486</v>
      </c>
      <c r="AK11" s="93">
        <v>0</v>
      </c>
      <c r="AL11" s="93">
        <v>0</v>
      </c>
      <c r="AM11" s="93">
        <v>1349</v>
      </c>
      <c r="AN11" s="93">
        <v>2137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100">
        <f t="shared" si="10"/>
        <v>0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0</v>
      </c>
      <c r="BA11" s="93">
        <v>0</v>
      </c>
      <c r="BB11" s="93">
        <v>0</v>
      </c>
      <c r="BC11" s="93">
        <v>0</v>
      </c>
    </row>
    <row r="12" spans="1:55" s="92" customFormat="1" ht="11.25">
      <c r="A12" s="101" t="s">
        <v>113</v>
      </c>
      <c r="B12" s="102" t="s">
        <v>280</v>
      </c>
      <c r="C12" s="94" t="s">
        <v>281</v>
      </c>
      <c r="D12" s="100">
        <f t="shared" si="0"/>
        <v>26269</v>
      </c>
      <c r="E12" s="100">
        <f t="shared" si="1"/>
        <v>0</v>
      </c>
      <c r="F12" s="93">
        <v>0</v>
      </c>
      <c r="G12" s="93">
        <v>0</v>
      </c>
      <c r="H12" s="100">
        <f t="shared" si="2"/>
        <v>0</v>
      </c>
      <c r="I12" s="93">
        <v>0</v>
      </c>
      <c r="J12" s="93">
        <v>0</v>
      </c>
      <c r="K12" s="100">
        <f t="shared" si="3"/>
        <v>26269</v>
      </c>
      <c r="L12" s="93">
        <v>9570</v>
      </c>
      <c r="M12" s="93">
        <v>16699</v>
      </c>
      <c r="N12" s="100">
        <f t="shared" si="4"/>
        <v>26877</v>
      </c>
      <c r="O12" s="100">
        <f t="shared" si="5"/>
        <v>9570</v>
      </c>
      <c r="P12" s="93">
        <v>9570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16699</v>
      </c>
      <c r="W12" s="93">
        <v>16699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608</v>
      </c>
      <c r="AD12" s="93">
        <v>608</v>
      </c>
      <c r="AE12" s="93">
        <v>0</v>
      </c>
      <c r="AF12" s="100">
        <f t="shared" si="8"/>
        <v>6</v>
      </c>
      <c r="AG12" s="93">
        <v>6</v>
      </c>
      <c r="AH12" s="93">
        <v>0</v>
      </c>
      <c r="AI12" s="93">
        <v>0</v>
      </c>
      <c r="AJ12" s="100">
        <f t="shared" si="9"/>
        <v>114</v>
      </c>
      <c r="AK12" s="93">
        <v>114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100">
        <f t="shared" si="10"/>
        <v>6</v>
      </c>
      <c r="AU12" s="93">
        <v>6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1253</v>
      </c>
      <c r="BA12" s="93">
        <v>1253</v>
      </c>
      <c r="BB12" s="93">
        <v>0</v>
      </c>
      <c r="BC12" s="93">
        <v>0</v>
      </c>
    </row>
    <row r="13" spans="1:55" s="92" customFormat="1" ht="11.25">
      <c r="A13" s="101" t="s">
        <v>113</v>
      </c>
      <c r="B13" s="102" t="s">
        <v>282</v>
      </c>
      <c r="C13" s="94" t="s">
        <v>283</v>
      </c>
      <c r="D13" s="100">
        <f t="shared" si="0"/>
        <v>32878</v>
      </c>
      <c r="E13" s="100">
        <f t="shared" si="1"/>
        <v>0</v>
      </c>
      <c r="F13" s="93">
        <v>0</v>
      </c>
      <c r="G13" s="93">
        <v>0</v>
      </c>
      <c r="H13" s="100">
        <f t="shared" si="2"/>
        <v>0</v>
      </c>
      <c r="I13" s="93">
        <v>0</v>
      </c>
      <c r="J13" s="93">
        <v>0</v>
      </c>
      <c r="K13" s="100">
        <f t="shared" si="3"/>
        <v>32878</v>
      </c>
      <c r="L13" s="93">
        <v>5472</v>
      </c>
      <c r="M13" s="93">
        <v>27406</v>
      </c>
      <c r="N13" s="100">
        <f t="shared" si="4"/>
        <v>32878</v>
      </c>
      <c r="O13" s="100">
        <f t="shared" si="5"/>
        <v>5472</v>
      </c>
      <c r="P13" s="93">
        <v>5472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27406</v>
      </c>
      <c r="W13" s="93">
        <v>27406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0</v>
      </c>
      <c r="AD13" s="93">
        <v>0</v>
      </c>
      <c r="AE13" s="93">
        <v>0</v>
      </c>
      <c r="AF13" s="100">
        <f t="shared" si="8"/>
        <v>1825</v>
      </c>
      <c r="AG13" s="93">
        <v>1825</v>
      </c>
      <c r="AH13" s="93">
        <v>0</v>
      </c>
      <c r="AI13" s="93">
        <v>0</v>
      </c>
      <c r="AJ13" s="100">
        <f t="shared" si="9"/>
        <v>1825</v>
      </c>
      <c r="AK13" s="93">
        <v>0</v>
      </c>
      <c r="AL13" s="93">
        <v>0</v>
      </c>
      <c r="AM13" s="93">
        <v>1825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100">
        <f t="shared" si="10"/>
        <v>24</v>
      </c>
      <c r="AU13" s="93">
        <v>0</v>
      </c>
      <c r="AV13" s="93">
        <v>0</v>
      </c>
      <c r="AW13" s="93">
        <v>24</v>
      </c>
      <c r="AX13" s="93">
        <v>0</v>
      </c>
      <c r="AY13" s="93">
        <v>0</v>
      </c>
      <c r="AZ13" s="100">
        <f t="shared" si="11"/>
        <v>0</v>
      </c>
      <c r="BA13" s="93">
        <v>0</v>
      </c>
      <c r="BB13" s="93">
        <v>0</v>
      </c>
      <c r="BC13" s="93">
        <v>0</v>
      </c>
    </row>
    <row r="14" spans="1:55" s="92" customFormat="1" ht="11.25">
      <c r="A14" s="101" t="s">
        <v>113</v>
      </c>
      <c r="B14" s="102" t="s">
        <v>284</v>
      </c>
      <c r="C14" s="94" t="s">
        <v>285</v>
      </c>
      <c r="D14" s="100">
        <f t="shared" si="0"/>
        <v>37771</v>
      </c>
      <c r="E14" s="100">
        <f t="shared" si="1"/>
        <v>0</v>
      </c>
      <c r="F14" s="93">
        <v>0</v>
      </c>
      <c r="G14" s="93">
        <v>0</v>
      </c>
      <c r="H14" s="100">
        <f t="shared" si="2"/>
        <v>5754</v>
      </c>
      <c r="I14" s="93">
        <v>5754</v>
      </c>
      <c r="J14" s="93">
        <v>0</v>
      </c>
      <c r="K14" s="100">
        <f t="shared" si="3"/>
        <v>32017</v>
      </c>
      <c r="L14" s="93">
        <v>0</v>
      </c>
      <c r="M14" s="93">
        <v>32017</v>
      </c>
      <c r="N14" s="100">
        <f t="shared" si="4"/>
        <v>41075</v>
      </c>
      <c r="O14" s="100">
        <f t="shared" si="5"/>
        <v>6227</v>
      </c>
      <c r="P14" s="93">
        <v>6227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34848</v>
      </c>
      <c r="W14" s="93">
        <v>34848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0</v>
      </c>
      <c r="AD14" s="93">
        <v>0</v>
      </c>
      <c r="AE14" s="93">
        <v>0</v>
      </c>
      <c r="AF14" s="100">
        <f t="shared" si="8"/>
        <v>1702</v>
      </c>
      <c r="AG14" s="93">
        <v>1702</v>
      </c>
      <c r="AH14" s="93">
        <v>0</v>
      </c>
      <c r="AI14" s="93">
        <v>0</v>
      </c>
      <c r="AJ14" s="100">
        <f t="shared" si="9"/>
        <v>1702</v>
      </c>
      <c r="AK14" s="93">
        <v>0</v>
      </c>
      <c r="AL14" s="93">
        <v>0</v>
      </c>
      <c r="AM14" s="93">
        <v>1291</v>
      </c>
      <c r="AN14" s="93">
        <v>400</v>
      </c>
      <c r="AO14" s="93">
        <v>0</v>
      </c>
      <c r="AP14" s="93">
        <v>0</v>
      </c>
      <c r="AQ14" s="93">
        <v>0</v>
      </c>
      <c r="AR14" s="93">
        <v>11</v>
      </c>
      <c r="AS14" s="93">
        <v>0</v>
      </c>
      <c r="AT14" s="100">
        <f t="shared" si="10"/>
        <v>129</v>
      </c>
      <c r="AU14" s="93">
        <v>0</v>
      </c>
      <c r="AV14" s="93">
        <v>0</v>
      </c>
      <c r="AW14" s="93">
        <v>129</v>
      </c>
      <c r="AX14" s="93">
        <v>0</v>
      </c>
      <c r="AY14" s="93">
        <v>0</v>
      </c>
      <c r="AZ14" s="100">
        <f t="shared" si="11"/>
        <v>0</v>
      </c>
      <c r="BA14" s="93">
        <v>0</v>
      </c>
      <c r="BB14" s="93">
        <v>0</v>
      </c>
      <c r="BC14" s="93">
        <v>0</v>
      </c>
    </row>
    <row r="15" spans="1:55" s="92" customFormat="1" ht="11.25">
      <c r="A15" s="101" t="s">
        <v>113</v>
      </c>
      <c r="B15" s="102" t="s">
        <v>286</v>
      </c>
      <c r="C15" s="94" t="s">
        <v>287</v>
      </c>
      <c r="D15" s="100">
        <f t="shared" si="0"/>
        <v>50069</v>
      </c>
      <c r="E15" s="100">
        <f t="shared" si="1"/>
        <v>1945</v>
      </c>
      <c r="F15" s="93">
        <v>1945</v>
      </c>
      <c r="G15" s="93">
        <v>0</v>
      </c>
      <c r="H15" s="100">
        <f t="shared" si="2"/>
        <v>5464</v>
      </c>
      <c r="I15" s="93">
        <v>5464</v>
      </c>
      <c r="J15" s="93">
        <v>0</v>
      </c>
      <c r="K15" s="100">
        <f t="shared" si="3"/>
        <v>42660</v>
      </c>
      <c r="L15" s="93">
        <v>0</v>
      </c>
      <c r="M15" s="93">
        <v>42660</v>
      </c>
      <c r="N15" s="100">
        <f t="shared" si="4"/>
        <v>50085</v>
      </c>
      <c r="O15" s="100">
        <f t="shared" si="5"/>
        <v>7409</v>
      </c>
      <c r="P15" s="93">
        <v>7409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42660</v>
      </c>
      <c r="W15" s="93">
        <v>42660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16</v>
      </c>
      <c r="AD15" s="93">
        <v>16</v>
      </c>
      <c r="AE15" s="93">
        <v>0</v>
      </c>
      <c r="AF15" s="100">
        <f t="shared" si="8"/>
        <v>531</v>
      </c>
      <c r="AG15" s="93">
        <v>531</v>
      </c>
      <c r="AH15" s="93">
        <v>0</v>
      </c>
      <c r="AI15" s="93">
        <v>0</v>
      </c>
      <c r="AJ15" s="100">
        <f t="shared" si="9"/>
        <v>1875</v>
      </c>
      <c r="AK15" s="93">
        <v>1475</v>
      </c>
      <c r="AL15" s="93">
        <v>0</v>
      </c>
      <c r="AM15" s="93">
        <v>303</v>
      </c>
      <c r="AN15" s="93">
        <v>94</v>
      </c>
      <c r="AO15" s="93">
        <v>0</v>
      </c>
      <c r="AP15" s="93">
        <v>0</v>
      </c>
      <c r="AQ15" s="93">
        <v>0</v>
      </c>
      <c r="AR15" s="93">
        <v>3</v>
      </c>
      <c r="AS15" s="93">
        <v>0</v>
      </c>
      <c r="AT15" s="100">
        <f t="shared" si="10"/>
        <v>170</v>
      </c>
      <c r="AU15" s="93">
        <v>131</v>
      </c>
      <c r="AV15" s="93">
        <v>0</v>
      </c>
      <c r="AW15" s="93">
        <v>30</v>
      </c>
      <c r="AX15" s="93">
        <v>9</v>
      </c>
      <c r="AY15" s="93">
        <v>0</v>
      </c>
      <c r="AZ15" s="100">
        <f t="shared" si="11"/>
        <v>0</v>
      </c>
      <c r="BA15" s="93">
        <v>0</v>
      </c>
      <c r="BB15" s="93">
        <v>0</v>
      </c>
      <c r="BC15" s="93">
        <v>0</v>
      </c>
    </row>
    <row r="16" spans="1:55" s="92" customFormat="1" ht="11.25">
      <c r="A16" s="101" t="s">
        <v>113</v>
      </c>
      <c r="B16" s="102" t="s">
        <v>288</v>
      </c>
      <c r="C16" s="94" t="s">
        <v>289</v>
      </c>
      <c r="D16" s="100">
        <f t="shared" si="0"/>
        <v>17874</v>
      </c>
      <c r="E16" s="100">
        <f t="shared" si="1"/>
        <v>0</v>
      </c>
      <c r="F16" s="93">
        <v>0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17874</v>
      </c>
      <c r="L16" s="93">
        <v>4094</v>
      </c>
      <c r="M16" s="93">
        <v>13780</v>
      </c>
      <c r="N16" s="100">
        <f t="shared" si="4"/>
        <v>17874</v>
      </c>
      <c r="O16" s="100">
        <f t="shared" si="5"/>
        <v>4094</v>
      </c>
      <c r="P16" s="93">
        <v>4094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13780</v>
      </c>
      <c r="W16" s="93">
        <v>13780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0</v>
      </c>
      <c r="AD16" s="93">
        <v>0</v>
      </c>
      <c r="AE16" s="93">
        <v>0</v>
      </c>
      <c r="AF16" s="100">
        <f t="shared" si="8"/>
        <v>1456</v>
      </c>
      <c r="AG16" s="93">
        <v>1456</v>
      </c>
      <c r="AH16" s="93">
        <v>0</v>
      </c>
      <c r="AI16" s="93">
        <v>0</v>
      </c>
      <c r="AJ16" s="100">
        <f t="shared" si="9"/>
        <v>1456</v>
      </c>
      <c r="AK16" s="93">
        <v>0</v>
      </c>
      <c r="AL16" s="93">
        <v>0</v>
      </c>
      <c r="AM16" s="93">
        <v>1456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100">
        <f t="shared" si="10"/>
        <v>67</v>
      </c>
      <c r="AU16" s="93">
        <v>0</v>
      </c>
      <c r="AV16" s="93">
        <v>0</v>
      </c>
      <c r="AW16" s="93">
        <v>67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113</v>
      </c>
      <c r="B17" s="102" t="s">
        <v>290</v>
      </c>
      <c r="C17" s="94" t="s">
        <v>291</v>
      </c>
      <c r="D17" s="100">
        <f t="shared" si="0"/>
        <v>28890</v>
      </c>
      <c r="E17" s="100">
        <f t="shared" si="1"/>
        <v>13</v>
      </c>
      <c r="F17" s="93">
        <v>0</v>
      </c>
      <c r="G17" s="93">
        <v>13</v>
      </c>
      <c r="H17" s="100">
        <f t="shared" si="2"/>
        <v>5492</v>
      </c>
      <c r="I17" s="93">
        <v>5492</v>
      </c>
      <c r="J17" s="93">
        <v>0</v>
      </c>
      <c r="K17" s="100">
        <f t="shared" si="3"/>
        <v>23385</v>
      </c>
      <c r="L17" s="93">
        <v>0</v>
      </c>
      <c r="M17" s="93">
        <v>23385</v>
      </c>
      <c r="N17" s="100">
        <f t="shared" si="4"/>
        <v>28890</v>
      </c>
      <c r="O17" s="100">
        <f t="shared" si="5"/>
        <v>5492</v>
      </c>
      <c r="P17" s="93">
        <v>5492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23398</v>
      </c>
      <c r="W17" s="93">
        <v>23398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0</v>
      </c>
      <c r="AD17" s="93">
        <v>0</v>
      </c>
      <c r="AE17" s="93">
        <v>0</v>
      </c>
      <c r="AF17" s="100">
        <f t="shared" si="8"/>
        <v>71</v>
      </c>
      <c r="AG17" s="93">
        <v>71</v>
      </c>
      <c r="AH17" s="93">
        <v>0</v>
      </c>
      <c r="AI17" s="93">
        <v>0</v>
      </c>
      <c r="AJ17" s="100">
        <f t="shared" si="9"/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100">
        <f t="shared" si="10"/>
        <v>71</v>
      </c>
      <c r="AU17" s="93">
        <v>71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0</v>
      </c>
      <c r="BA17" s="93">
        <v>0</v>
      </c>
      <c r="BB17" s="93">
        <v>0</v>
      </c>
      <c r="BC17" s="93">
        <v>0</v>
      </c>
    </row>
    <row r="18" spans="1:55" s="92" customFormat="1" ht="11.25">
      <c r="A18" s="101" t="s">
        <v>113</v>
      </c>
      <c r="B18" s="102" t="s">
        <v>292</v>
      </c>
      <c r="C18" s="94" t="s">
        <v>293</v>
      </c>
      <c r="D18" s="100">
        <f t="shared" si="0"/>
        <v>11343</v>
      </c>
      <c r="E18" s="100">
        <f t="shared" si="1"/>
        <v>0</v>
      </c>
      <c r="F18" s="93">
        <v>0</v>
      </c>
      <c r="G18" s="93">
        <v>0</v>
      </c>
      <c r="H18" s="100">
        <f t="shared" si="2"/>
        <v>0</v>
      </c>
      <c r="I18" s="93">
        <v>0</v>
      </c>
      <c r="J18" s="93">
        <v>0</v>
      </c>
      <c r="K18" s="100">
        <f t="shared" si="3"/>
        <v>11343</v>
      </c>
      <c r="L18" s="93">
        <v>2949</v>
      </c>
      <c r="M18" s="93">
        <v>8394</v>
      </c>
      <c r="N18" s="100">
        <f t="shared" si="4"/>
        <v>11343</v>
      </c>
      <c r="O18" s="100">
        <f t="shared" si="5"/>
        <v>2949</v>
      </c>
      <c r="P18" s="93">
        <v>2949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8394</v>
      </c>
      <c r="W18" s="93">
        <v>8394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0</v>
      </c>
      <c r="AD18" s="93">
        <v>0</v>
      </c>
      <c r="AE18" s="93">
        <v>0</v>
      </c>
      <c r="AF18" s="100">
        <f t="shared" si="8"/>
        <v>284</v>
      </c>
      <c r="AG18" s="93">
        <v>284</v>
      </c>
      <c r="AH18" s="93">
        <v>0</v>
      </c>
      <c r="AI18" s="93">
        <v>0</v>
      </c>
      <c r="AJ18" s="100">
        <f t="shared" si="9"/>
        <v>284</v>
      </c>
      <c r="AK18" s="93">
        <v>0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284</v>
      </c>
      <c r="AR18" s="93">
        <v>0</v>
      </c>
      <c r="AS18" s="93">
        <v>0</v>
      </c>
      <c r="AT18" s="100">
        <f t="shared" si="10"/>
        <v>0</v>
      </c>
      <c r="AU18" s="93">
        <v>0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284</v>
      </c>
      <c r="BA18" s="93">
        <v>284</v>
      </c>
      <c r="BB18" s="93">
        <v>0</v>
      </c>
      <c r="BC18" s="93">
        <v>0</v>
      </c>
    </row>
    <row r="19" spans="1:55" s="92" customFormat="1" ht="11.25">
      <c r="A19" s="101" t="s">
        <v>113</v>
      </c>
      <c r="B19" s="102" t="s">
        <v>294</v>
      </c>
      <c r="C19" s="94" t="s">
        <v>295</v>
      </c>
      <c r="D19" s="100">
        <f t="shared" si="0"/>
        <v>11275</v>
      </c>
      <c r="E19" s="100">
        <f t="shared" si="1"/>
        <v>407</v>
      </c>
      <c r="F19" s="93">
        <v>0</v>
      </c>
      <c r="G19" s="93">
        <v>407</v>
      </c>
      <c r="H19" s="100">
        <f t="shared" si="2"/>
        <v>3176</v>
      </c>
      <c r="I19" s="93">
        <v>3176</v>
      </c>
      <c r="J19" s="93">
        <v>0</v>
      </c>
      <c r="K19" s="100">
        <f t="shared" si="3"/>
        <v>7692</v>
      </c>
      <c r="L19" s="93">
        <v>0</v>
      </c>
      <c r="M19" s="93">
        <v>7692</v>
      </c>
      <c r="N19" s="100">
        <f t="shared" si="4"/>
        <v>11275</v>
      </c>
      <c r="O19" s="100">
        <f t="shared" si="5"/>
        <v>3176</v>
      </c>
      <c r="P19" s="93">
        <v>3176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8099</v>
      </c>
      <c r="W19" s="93">
        <v>8099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0</v>
      </c>
      <c r="AD19" s="93">
        <v>0</v>
      </c>
      <c r="AE19" s="93">
        <v>0</v>
      </c>
      <c r="AF19" s="100">
        <f t="shared" si="8"/>
        <v>106</v>
      </c>
      <c r="AG19" s="93">
        <v>106</v>
      </c>
      <c r="AH19" s="93">
        <v>0</v>
      </c>
      <c r="AI19" s="93">
        <v>0</v>
      </c>
      <c r="AJ19" s="100">
        <f t="shared" si="9"/>
        <v>106</v>
      </c>
      <c r="AK19" s="93">
        <v>46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1</v>
      </c>
      <c r="AS19" s="93">
        <v>59</v>
      </c>
      <c r="AT19" s="100">
        <f t="shared" si="10"/>
        <v>46</v>
      </c>
      <c r="AU19" s="93">
        <v>46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0</v>
      </c>
      <c r="BA19" s="93">
        <v>0</v>
      </c>
      <c r="BB19" s="93">
        <v>0</v>
      </c>
      <c r="BC19" s="93">
        <v>0</v>
      </c>
    </row>
    <row r="20" spans="1:55" s="92" customFormat="1" ht="11.25">
      <c r="A20" s="101" t="s">
        <v>113</v>
      </c>
      <c r="B20" s="102" t="s">
        <v>296</v>
      </c>
      <c r="C20" s="94" t="s">
        <v>297</v>
      </c>
      <c r="D20" s="100">
        <f t="shared" si="0"/>
        <v>16378</v>
      </c>
      <c r="E20" s="100">
        <f t="shared" si="1"/>
        <v>0</v>
      </c>
      <c r="F20" s="93">
        <v>0</v>
      </c>
      <c r="G20" s="93">
        <v>0</v>
      </c>
      <c r="H20" s="100">
        <f t="shared" si="2"/>
        <v>4359</v>
      </c>
      <c r="I20" s="93">
        <v>4359</v>
      </c>
      <c r="J20" s="93">
        <v>0</v>
      </c>
      <c r="K20" s="100">
        <f t="shared" si="3"/>
        <v>12019</v>
      </c>
      <c r="L20" s="93">
        <v>0</v>
      </c>
      <c r="M20" s="93">
        <v>12019</v>
      </c>
      <c r="N20" s="100">
        <f t="shared" si="4"/>
        <v>17307</v>
      </c>
      <c r="O20" s="100">
        <f t="shared" si="5"/>
        <v>4359</v>
      </c>
      <c r="P20" s="93">
        <v>4359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12019</v>
      </c>
      <c r="W20" s="93">
        <v>12019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929</v>
      </c>
      <c r="AD20" s="93">
        <v>929</v>
      </c>
      <c r="AE20" s="93">
        <v>0</v>
      </c>
      <c r="AF20" s="100">
        <f t="shared" si="8"/>
        <v>86</v>
      </c>
      <c r="AG20" s="93">
        <v>86</v>
      </c>
      <c r="AH20" s="93">
        <v>0</v>
      </c>
      <c r="AI20" s="93">
        <v>0</v>
      </c>
      <c r="AJ20" s="100">
        <f t="shared" si="9"/>
        <v>0</v>
      </c>
      <c r="AK20" s="93">
        <v>0</v>
      </c>
      <c r="AL20" s="93">
        <v>0</v>
      </c>
      <c r="AM20" s="93">
        <v>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100">
        <f t="shared" si="10"/>
        <v>86</v>
      </c>
      <c r="AU20" s="93">
        <v>86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0</v>
      </c>
      <c r="BA20" s="93">
        <v>0</v>
      </c>
      <c r="BB20" s="93">
        <v>0</v>
      </c>
      <c r="BC20" s="93">
        <v>0</v>
      </c>
    </row>
    <row r="21" spans="1:55" s="92" customFormat="1" ht="11.25">
      <c r="A21" s="101" t="s">
        <v>113</v>
      </c>
      <c r="B21" s="102" t="s">
        <v>298</v>
      </c>
      <c r="C21" s="94" t="s">
        <v>299</v>
      </c>
      <c r="D21" s="100">
        <f t="shared" si="0"/>
        <v>11308</v>
      </c>
      <c r="E21" s="100">
        <f t="shared" si="1"/>
        <v>0</v>
      </c>
      <c r="F21" s="93">
        <v>0</v>
      </c>
      <c r="G21" s="93">
        <v>0</v>
      </c>
      <c r="H21" s="100">
        <f t="shared" si="2"/>
        <v>1240</v>
      </c>
      <c r="I21" s="93">
        <v>1240</v>
      </c>
      <c r="J21" s="93">
        <v>0</v>
      </c>
      <c r="K21" s="100">
        <f t="shared" si="3"/>
        <v>10068</v>
      </c>
      <c r="L21" s="93">
        <v>0</v>
      </c>
      <c r="M21" s="93">
        <v>10068</v>
      </c>
      <c r="N21" s="100">
        <f t="shared" si="4"/>
        <v>11308</v>
      </c>
      <c r="O21" s="100">
        <f t="shared" si="5"/>
        <v>1240</v>
      </c>
      <c r="P21" s="93">
        <v>1240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10068</v>
      </c>
      <c r="W21" s="93">
        <v>10068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0</v>
      </c>
      <c r="AD21" s="93">
        <v>0</v>
      </c>
      <c r="AE21" s="93">
        <v>0</v>
      </c>
      <c r="AF21" s="100">
        <f t="shared" si="8"/>
        <v>772</v>
      </c>
      <c r="AG21" s="93">
        <v>772</v>
      </c>
      <c r="AH21" s="93">
        <v>0</v>
      </c>
      <c r="AI21" s="93">
        <v>0</v>
      </c>
      <c r="AJ21" s="100">
        <f t="shared" si="9"/>
        <v>772</v>
      </c>
      <c r="AK21" s="93">
        <v>0</v>
      </c>
      <c r="AL21" s="93">
        <v>0</v>
      </c>
      <c r="AM21" s="93">
        <v>772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100">
        <f t="shared" si="10"/>
        <v>0</v>
      </c>
      <c r="AU21" s="93">
        <v>0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0</v>
      </c>
      <c r="BA21" s="93">
        <v>0</v>
      </c>
      <c r="BB21" s="93">
        <v>0</v>
      </c>
      <c r="BC21" s="93">
        <v>0</v>
      </c>
    </row>
    <row r="22" spans="1:55" s="92" customFormat="1" ht="11.25">
      <c r="A22" s="101" t="s">
        <v>113</v>
      </c>
      <c r="B22" s="102" t="s">
        <v>300</v>
      </c>
      <c r="C22" s="94" t="s">
        <v>301</v>
      </c>
      <c r="D22" s="100">
        <f t="shared" si="0"/>
        <v>29741</v>
      </c>
      <c r="E22" s="100">
        <f t="shared" si="1"/>
        <v>3324</v>
      </c>
      <c r="F22" s="93">
        <v>3324</v>
      </c>
      <c r="G22" s="93">
        <v>0</v>
      </c>
      <c r="H22" s="100">
        <f t="shared" si="2"/>
        <v>2262</v>
      </c>
      <c r="I22" s="93">
        <v>2262</v>
      </c>
      <c r="J22" s="93">
        <v>0</v>
      </c>
      <c r="K22" s="100">
        <f t="shared" si="3"/>
        <v>24155</v>
      </c>
      <c r="L22" s="93">
        <v>783</v>
      </c>
      <c r="M22" s="93">
        <v>23372</v>
      </c>
      <c r="N22" s="100">
        <f t="shared" si="4"/>
        <v>29741</v>
      </c>
      <c r="O22" s="100">
        <f t="shared" si="5"/>
        <v>6369</v>
      </c>
      <c r="P22" s="93">
        <v>6369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23372</v>
      </c>
      <c r="W22" s="93">
        <v>23372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0</v>
      </c>
      <c r="AD22" s="93">
        <v>0</v>
      </c>
      <c r="AE22" s="93">
        <v>0</v>
      </c>
      <c r="AF22" s="100">
        <f t="shared" si="8"/>
        <v>1243</v>
      </c>
      <c r="AG22" s="93">
        <v>1243</v>
      </c>
      <c r="AH22" s="93">
        <v>0</v>
      </c>
      <c r="AI22" s="93">
        <v>0</v>
      </c>
      <c r="AJ22" s="100">
        <f t="shared" si="9"/>
        <v>1243</v>
      </c>
      <c r="AK22" s="93">
        <v>0</v>
      </c>
      <c r="AL22" s="93">
        <v>0</v>
      </c>
      <c r="AM22" s="93">
        <v>0</v>
      </c>
      <c r="AN22" s="93">
        <v>1243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100">
        <f t="shared" si="10"/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0</v>
      </c>
      <c r="BA22" s="93">
        <v>0</v>
      </c>
      <c r="BB22" s="93">
        <v>0</v>
      </c>
      <c r="BC22" s="93">
        <v>0</v>
      </c>
    </row>
    <row r="23" spans="1:55" s="92" customFormat="1" ht="11.25">
      <c r="A23" s="101" t="s">
        <v>113</v>
      </c>
      <c r="B23" s="102" t="s">
        <v>302</v>
      </c>
      <c r="C23" s="94" t="s">
        <v>303</v>
      </c>
      <c r="D23" s="100">
        <f t="shared" si="0"/>
        <v>9339</v>
      </c>
      <c r="E23" s="100">
        <f t="shared" si="1"/>
        <v>0</v>
      </c>
      <c r="F23" s="93">
        <v>0</v>
      </c>
      <c r="G23" s="93">
        <v>0</v>
      </c>
      <c r="H23" s="100">
        <f t="shared" si="2"/>
        <v>2909</v>
      </c>
      <c r="I23" s="93">
        <v>2909</v>
      </c>
      <c r="J23" s="93">
        <v>0</v>
      </c>
      <c r="K23" s="100">
        <f t="shared" si="3"/>
        <v>6430</v>
      </c>
      <c r="L23" s="93">
        <v>0</v>
      </c>
      <c r="M23" s="93">
        <v>6430</v>
      </c>
      <c r="N23" s="100">
        <f t="shared" si="4"/>
        <v>9715</v>
      </c>
      <c r="O23" s="100">
        <f t="shared" si="5"/>
        <v>2909</v>
      </c>
      <c r="P23" s="93">
        <v>2909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6430</v>
      </c>
      <c r="W23" s="93">
        <v>6430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376</v>
      </c>
      <c r="AD23" s="93">
        <v>376</v>
      </c>
      <c r="AE23" s="93">
        <v>0</v>
      </c>
      <c r="AF23" s="100">
        <f t="shared" si="8"/>
        <v>521</v>
      </c>
      <c r="AG23" s="93">
        <v>521</v>
      </c>
      <c r="AH23" s="93">
        <v>0</v>
      </c>
      <c r="AI23" s="93">
        <v>0</v>
      </c>
      <c r="AJ23" s="100">
        <f t="shared" si="9"/>
        <v>521</v>
      </c>
      <c r="AK23" s="93">
        <v>0</v>
      </c>
      <c r="AL23" s="93">
        <v>0</v>
      </c>
      <c r="AM23" s="93">
        <v>0</v>
      </c>
      <c r="AN23" s="93">
        <v>521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100">
        <f t="shared" si="10"/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0</v>
      </c>
      <c r="BA23" s="93">
        <v>0</v>
      </c>
      <c r="BB23" s="93">
        <v>0</v>
      </c>
      <c r="BC23" s="93">
        <v>0</v>
      </c>
    </row>
    <row r="24" spans="1:55" s="92" customFormat="1" ht="11.25">
      <c r="A24" s="101" t="s">
        <v>113</v>
      </c>
      <c r="B24" s="102" t="s">
        <v>304</v>
      </c>
      <c r="C24" s="94" t="s">
        <v>305</v>
      </c>
      <c r="D24" s="100">
        <f t="shared" si="0"/>
        <v>71239</v>
      </c>
      <c r="E24" s="100">
        <f t="shared" si="1"/>
        <v>0</v>
      </c>
      <c r="F24" s="93">
        <v>0</v>
      </c>
      <c r="G24" s="93">
        <v>0</v>
      </c>
      <c r="H24" s="100">
        <f t="shared" si="2"/>
        <v>0</v>
      </c>
      <c r="I24" s="93">
        <v>0</v>
      </c>
      <c r="J24" s="93">
        <v>0</v>
      </c>
      <c r="K24" s="100">
        <f t="shared" si="3"/>
        <v>71239</v>
      </c>
      <c r="L24" s="93">
        <v>15561</v>
      </c>
      <c r="M24" s="93">
        <v>55678</v>
      </c>
      <c r="N24" s="100">
        <f t="shared" si="4"/>
        <v>71239</v>
      </c>
      <c r="O24" s="100">
        <f t="shared" si="5"/>
        <v>15561</v>
      </c>
      <c r="P24" s="93">
        <v>15561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55678</v>
      </c>
      <c r="W24" s="93">
        <v>55678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0</v>
      </c>
      <c r="AD24" s="93">
        <v>0</v>
      </c>
      <c r="AE24" s="93">
        <v>0</v>
      </c>
      <c r="AF24" s="100">
        <f t="shared" si="8"/>
        <v>3188</v>
      </c>
      <c r="AG24" s="93">
        <v>3188</v>
      </c>
      <c r="AH24" s="93">
        <v>0</v>
      </c>
      <c r="AI24" s="93">
        <v>0</v>
      </c>
      <c r="AJ24" s="100">
        <f t="shared" si="9"/>
        <v>3188</v>
      </c>
      <c r="AK24" s="93">
        <v>0</v>
      </c>
      <c r="AL24" s="93">
        <v>0</v>
      </c>
      <c r="AM24" s="93">
        <v>1821</v>
      </c>
      <c r="AN24" s="93">
        <v>298</v>
      </c>
      <c r="AO24" s="93">
        <v>0</v>
      </c>
      <c r="AP24" s="93">
        <v>0</v>
      </c>
      <c r="AQ24" s="93">
        <v>0</v>
      </c>
      <c r="AR24" s="93">
        <v>1069</v>
      </c>
      <c r="AS24" s="93">
        <v>0</v>
      </c>
      <c r="AT24" s="100">
        <f t="shared" si="10"/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0</v>
      </c>
      <c r="BA24" s="93">
        <v>0</v>
      </c>
      <c r="BB24" s="93">
        <v>0</v>
      </c>
      <c r="BC24" s="93">
        <v>0</v>
      </c>
    </row>
    <row r="25" spans="1:55" s="92" customFormat="1" ht="11.25">
      <c r="A25" s="101" t="s">
        <v>113</v>
      </c>
      <c r="B25" s="102" t="s">
        <v>306</v>
      </c>
      <c r="C25" s="94" t="s">
        <v>307</v>
      </c>
      <c r="D25" s="100">
        <f t="shared" si="0"/>
        <v>20495</v>
      </c>
      <c r="E25" s="100">
        <f t="shared" si="1"/>
        <v>0</v>
      </c>
      <c r="F25" s="93">
        <v>0</v>
      </c>
      <c r="G25" s="93">
        <v>0</v>
      </c>
      <c r="H25" s="100">
        <f t="shared" si="2"/>
        <v>3208</v>
      </c>
      <c r="I25" s="93">
        <v>3208</v>
      </c>
      <c r="J25" s="93">
        <v>0</v>
      </c>
      <c r="K25" s="100">
        <f t="shared" si="3"/>
        <v>17287</v>
      </c>
      <c r="L25" s="93">
        <v>0</v>
      </c>
      <c r="M25" s="93">
        <v>17287</v>
      </c>
      <c r="N25" s="100">
        <f t="shared" si="4"/>
        <v>20495</v>
      </c>
      <c r="O25" s="100">
        <f t="shared" si="5"/>
        <v>3208</v>
      </c>
      <c r="P25" s="93">
        <v>3208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0">
        <f t="shared" si="6"/>
        <v>17287</v>
      </c>
      <c r="W25" s="93">
        <v>17287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100">
        <f t="shared" si="7"/>
        <v>0</v>
      </c>
      <c r="AD25" s="93">
        <v>0</v>
      </c>
      <c r="AE25" s="93">
        <v>0</v>
      </c>
      <c r="AF25" s="100">
        <f t="shared" si="8"/>
        <v>1409</v>
      </c>
      <c r="AG25" s="93">
        <v>1409</v>
      </c>
      <c r="AH25" s="93">
        <v>0</v>
      </c>
      <c r="AI25" s="93">
        <v>0</v>
      </c>
      <c r="AJ25" s="100">
        <f t="shared" si="9"/>
        <v>1409</v>
      </c>
      <c r="AK25" s="93">
        <v>0</v>
      </c>
      <c r="AL25" s="93">
        <v>0</v>
      </c>
      <c r="AM25" s="93">
        <v>1409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100">
        <f t="shared" si="10"/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100">
        <f t="shared" si="11"/>
        <v>0</v>
      </c>
      <c r="BA25" s="93">
        <v>0</v>
      </c>
      <c r="BB25" s="93">
        <v>0</v>
      </c>
      <c r="BC25" s="93">
        <v>0</v>
      </c>
    </row>
    <row r="26" spans="1:55" s="92" customFormat="1" ht="11.25">
      <c r="A26" s="101" t="s">
        <v>113</v>
      </c>
      <c r="B26" s="102" t="s">
        <v>308</v>
      </c>
      <c r="C26" s="94" t="s">
        <v>309</v>
      </c>
      <c r="D26" s="100">
        <f t="shared" si="0"/>
        <v>10039</v>
      </c>
      <c r="E26" s="100">
        <f t="shared" si="1"/>
        <v>0</v>
      </c>
      <c r="F26" s="93">
        <v>0</v>
      </c>
      <c r="G26" s="93">
        <v>0</v>
      </c>
      <c r="H26" s="100">
        <f t="shared" si="2"/>
        <v>2443</v>
      </c>
      <c r="I26" s="93">
        <v>2443</v>
      </c>
      <c r="J26" s="93">
        <v>0</v>
      </c>
      <c r="K26" s="100">
        <f t="shared" si="3"/>
        <v>7596</v>
      </c>
      <c r="L26" s="93">
        <v>0</v>
      </c>
      <c r="M26" s="93">
        <v>7596</v>
      </c>
      <c r="N26" s="100">
        <f t="shared" si="4"/>
        <v>10039</v>
      </c>
      <c r="O26" s="100">
        <f t="shared" si="5"/>
        <v>2443</v>
      </c>
      <c r="P26" s="93">
        <v>2443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7596</v>
      </c>
      <c r="W26" s="93">
        <v>7596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0</v>
      </c>
      <c r="AD26" s="93">
        <v>0</v>
      </c>
      <c r="AE26" s="93">
        <v>0</v>
      </c>
      <c r="AF26" s="100">
        <f t="shared" si="8"/>
        <v>41</v>
      </c>
      <c r="AG26" s="93">
        <v>41</v>
      </c>
      <c r="AH26" s="93">
        <v>0</v>
      </c>
      <c r="AI26" s="93">
        <v>0</v>
      </c>
      <c r="AJ26" s="100">
        <f t="shared" si="9"/>
        <v>448</v>
      </c>
      <c r="AK26" s="93">
        <v>407</v>
      </c>
      <c r="AL26" s="93">
        <v>0</v>
      </c>
      <c r="AM26" s="93">
        <v>41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100">
        <f t="shared" si="10"/>
        <v>0</v>
      </c>
      <c r="AU26" s="93">
        <v>0</v>
      </c>
      <c r="AV26" s="93">
        <v>0</v>
      </c>
      <c r="AW26" s="93">
        <v>0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1" t="s">
        <v>113</v>
      </c>
      <c r="B27" s="102" t="s">
        <v>310</v>
      </c>
      <c r="C27" s="94" t="s">
        <v>311</v>
      </c>
      <c r="D27" s="100">
        <f t="shared" si="0"/>
        <v>13929</v>
      </c>
      <c r="E27" s="100">
        <f t="shared" si="1"/>
        <v>0</v>
      </c>
      <c r="F27" s="93">
        <v>0</v>
      </c>
      <c r="G27" s="93">
        <v>0</v>
      </c>
      <c r="H27" s="100">
        <f t="shared" si="2"/>
        <v>1797</v>
      </c>
      <c r="I27" s="93">
        <v>1797</v>
      </c>
      <c r="J27" s="93">
        <v>0</v>
      </c>
      <c r="K27" s="100">
        <f t="shared" si="3"/>
        <v>12132</v>
      </c>
      <c r="L27" s="93">
        <v>1349</v>
      </c>
      <c r="M27" s="93">
        <v>10783</v>
      </c>
      <c r="N27" s="100">
        <f t="shared" si="4"/>
        <v>13929</v>
      </c>
      <c r="O27" s="100">
        <f t="shared" si="5"/>
        <v>3146</v>
      </c>
      <c r="P27" s="93">
        <v>3146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0">
        <f t="shared" si="6"/>
        <v>10783</v>
      </c>
      <c r="W27" s="93">
        <v>10783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00">
        <f t="shared" si="7"/>
        <v>0</v>
      </c>
      <c r="AD27" s="93">
        <v>0</v>
      </c>
      <c r="AE27" s="93">
        <v>0</v>
      </c>
      <c r="AF27" s="100">
        <f t="shared" si="8"/>
        <v>773</v>
      </c>
      <c r="AG27" s="93">
        <v>773</v>
      </c>
      <c r="AH27" s="93">
        <v>0</v>
      </c>
      <c r="AI27" s="93">
        <v>0</v>
      </c>
      <c r="AJ27" s="100">
        <f t="shared" si="9"/>
        <v>773</v>
      </c>
      <c r="AK27" s="93">
        <v>0</v>
      </c>
      <c r="AL27" s="93">
        <v>0</v>
      </c>
      <c r="AM27" s="93">
        <v>773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100">
        <f t="shared" si="10"/>
        <v>0</v>
      </c>
      <c r="AU27" s="93">
        <v>0</v>
      </c>
      <c r="AV27" s="93">
        <v>0</v>
      </c>
      <c r="AW27" s="93">
        <v>0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1" t="s">
        <v>113</v>
      </c>
      <c r="B28" s="102" t="s">
        <v>312</v>
      </c>
      <c r="C28" s="94" t="s">
        <v>313</v>
      </c>
      <c r="D28" s="100">
        <f t="shared" si="0"/>
        <v>13067</v>
      </c>
      <c r="E28" s="100">
        <f t="shared" si="1"/>
        <v>13067</v>
      </c>
      <c r="F28" s="93">
        <v>6974</v>
      </c>
      <c r="G28" s="93">
        <v>6093</v>
      </c>
      <c r="H28" s="100">
        <f t="shared" si="2"/>
        <v>0</v>
      </c>
      <c r="I28" s="93">
        <v>0</v>
      </c>
      <c r="J28" s="93">
        <v>0</v>
      </c>
      <c r="K28" s="100">
        <f t="shared" si="3"/>
        <v>0</v>
      </c>
      <c r="L28" s="93">
        <v>0</v>
      </c>
      <c r="M28" s="93">
        <v>0</v>
      </c>
      <c r="N28" s="100">
        <f t="shared" si="4"/>
        <v>13074</v>
      </c>
      <c r="O28" s="100">
        <f t="shared" si="5"/>
        <v>6974</v>
      </c>
      <c r="P28" s="93">
        <v>6974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100">
        <f t="shared" si="6"/>
        <v>6093</v>
      </c>
      <c r="W28" s="93">
        <v>6093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100">
        <f t="shared" si="7"/>
        <v>7</v>
      </c>
      <c r="AD28" s="93">
        <v>7</v>
      </c>
      <c r="AE28" s="93">
        <v>0</v>
      </c>
      <c r="AF28" s="100">
        <f t="shared" si="8"/>
        <v>87</v>
      </c>
      <c r="AG28" s="93">
        <v>87</v>
      </c>
      <c r="AH28" s="93">
        <v>0</v>
      </c>
      <c r="AI28" s="93">
        <v>0</v>
      </c>
      <c r="AJ28" s="100">
        <f t="shared" si="9"/>
        <v>213</v>
      </c>
      <c r="AK28" s="93">
        <v>183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30</v>
      </c>
      <c r="AT28" s="100">
        <f t="shared" si="10"/>
        <v>57</v>
      </c>
      <c r="AU28" s="93">
        <v>57</v>
      </c>
      <c r="AV28" s="93">
        <v>0</v>
      </c>
      <c r="AW28" s="93">
        <v>0</v>
      </c>
      <c r="AX28" s="93">
        <v>0</v>
      </c>
      <c r="AY28" s="93">
        <v>0</v>
      </c>
      <c r="AZ28" s="100">
        <f t="shared" si="11"/>
        <v>0</v>
      </c>
      <c r="BA28" s="93">
        <v>0</v>
      </c>
      <c r="BB28" s="93">
        <v>0</v>
      </c>
      <c r="BC28" s="93">
        <v>0</v>
      </c>
    </row>
    <row r="29" spans="1:55" s="92" customFormat="1" ht="11.25">
      <c r="A29" s="101" t="s">
        <v>113</v>
      </c>
      <c r="B29" s="102" t="s">
        <v>314</v>
      </c>
      <c r="C29" s="94" t="s">
        <v>315</v>
      </c>
      <c r="D29" s="100">
        <f t="shared" si="0"/>
        <v>20934</v>
      </c>
      <c r="E29" s="100">
        <f t="shared" si="1"/>
        <v>0</v>
      </c>
      <c r="F29" s="93">
        <v>0</v>
      </c>
      <c r="G29" s="93">
        <v>0</v>
      </c>
      <c r="H29" s="100">
        <f t="shared" si="2"/>
        <v>4439</v>
      </c>
      <c r="I29" s="93">
        <v>4439</v>
      </c>
      <c r="J29" s="93">
        <v>0</v>
      </c>
      <c r="K29" s="100">
        <f t="shared" si="3"/>
        <v>16495</v>
      </c>
      <c r="L29" s="93">
        <v>0</v>
      </c>
      <c r="M29" s="93">
        <v>16495</v>
      </c>
      <c r="N29" s="100">
        <f t="shared" si="4"/>
        <v>20934</v>
      </c>
      <c r="O29" s="100">
        <f t="shared" si="5"/>
        <v>4439</v>
      </c>
      <c r="P29" s="93">
        <v>4439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100">
        <f t="shared" si="6"/>
        <v>16495</v>
      </c>
      <c r="W29" s="93">
        <v>16495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00">
        <f t="shared" si="7"/>
        <v>0</v>
      </c>
      <c r="AD29" s="93">
        <v>0</v>
      </c>
      <c r="AE29" s="93">
        <v>0</v>
      </c>
      <c r="AF29" s="100">
        <f t="shared" si="8"/>
        <v>48</v>
      </c>
      <c r="AG29" s="93">
        <v>48</v>
      </c>
      <c r="AH29" s="93">
        <v>0</v>
      </c>
      <c r="AI29" s="93">
        <v>0</v>
      </c>
      <c r="AJ29" s="100">
        <f t="shared" si="9"/>
        <v>1184</v>
      </c>
      <c r="AK29" s="93">
        <v>1184</v>
      </c>
      <c r="AL29" s="93">
        <v>0</v>
      </c>
      <c r="AM29" s="93">
        <v>0</v>
      </c>
      <c r="AN29" s="93">
        <v>0</v>
      </c>
      <c r="AO29" s="93">
        <v>0</v>
      </c>
      <c r="AP29" s="93">
        <v>0</v>
      </c>
      <c r="AQ29" s="93">
        <v>0</v>
      </c>
      <c r="AR29" s="93">
        <v>0</v>
      </c>
      <c r="AS29" s="93">
        <v>0</v>
      </c>
      <c r="AT29" s="100">
        <f t="shared" si="10"/>
        <v>48</v>
      </c>
      <c r="AU29" s="93">
        <v>48</v>
      </c>
      <c r="AV29" s="93">
        <v>0</v>
      </c>
      <c r="AW29" s="93">
        <v>0</v>
      </c>
      <c r="AX29" s="93">
        <v>0</v>
      </c>
      <c r="AY29" s="93">
        <v>0</v>
      </c>
      <c r="AZ29" s="100">
        <f t="shared" si="11"/>
        <v>0</v>
      </c>
      <c r="BA29" s="93">
        <v>0</v>
      </c>
      <c r="BB29" s="93">
        <v>0</v>
      </c>
      <c r="BC29" s="93">
        <v>0</v>
      </c>
    </row>
    <row r="30" spans="1:55" s="92" customFormat="1" ht="11.25">
      <c r="A30" s="101" t="s">
        <v>113</v>
      </c>
      <c r="B30" s="102" t="s">
        <v>316</v>
      </c>
      <c r="C30" s="94" t="s">
        <v>317</v>
      </c>
      <c r="D30" s="100">
        <f t="shared" si="0"/>
        <v>20330</v>
      </c>
      <c r="E30" s="100">
        <f t="shared" si="1"/>
        <v>0</v>
      </c>
      <c r="F30" s="93">
        <v>0</v>
      </c>
      <c r="G30" s="93">
        <v>0</v>
      </c>
      <c r="H30" s="100">
        <f t="shared" si="2"/>
        <v>0</v>
      </c>
      <c r="I30" s="93">
        <v>0</v>
      </c>
      <c r="J30" s="93">
        <v>0</v>
      </c>
      <c r="K30" s="100">
        <f t="shared" si="3"/>
        <v>20330</v>
      </c>
      <c r="L30" s="93">
        <v>2733</v>
      </c>
      <c r="M30" s="93">
        <v>17597</v>
      </c>
      <c r="N30" s="100">
        <f t="shared" si="4"/>
        <v>20330</v>
      </c>
      <c r="O30" s="100">
        <f t="shared" si="5"/>
        <v>2733</v>
      </c>
      <c r="P30" s="93">
        <v>2733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100">
        <f t="shared" si="6"/>
        <v>17597</v>
      </c>
      <c r="W30" s="93">
        <v>17597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00">
        <f t="shared" si="7"/>
        <v>0</v>
      </c>
      <c r="AD30" s="93">
        <v>0</v>
      </c>
      <c r="AE30" s="93">
        <v>0</v>
      </c>
      <c r="AF30" s="100">
        <f t="shared" si="8"/>
        <v>371</v>
      </c>
      <c r="AG30" s="93">
        <v>371</v>
      </c>
      <c r="AH30" s="93">
        <v>0</v>
      </c>
      <c r="AI30" s="93">
        <v>0</v>
      </c>
      <c r="AJ30" s="100">
        <f t="shared" si="9"/>
        <v>371</v>
      </c>
      <c r="AK30" s="93">
        <v>0</v>
      </c>
      <c r="AL30" s="93">
        <v>0</v>
      </c>
      <c r="AM30" s="93">
        <v>371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100">
        <f t="shared" si="10"/>
        <v>13</v>
      </c>
      <c r="AU30" s="93">
        <v>0</v>
      </c>
      <c r="AV30" s="93">
        <v>0</v>
      </c>
      <c r="AW30" s="93">
        <v>13</v>
      </c>
      <c r="AX30" s="93">
        <v>0</v>
      </c>
      <c r="AY30" s="93">
        <v>0</v>
      </c>
      <c r="AZ30" s="100">
        <f t="shared" si="11"/>
        <v>0</v>
      </c>
      <c r="BA30" s="93">
        <v>0</v>
      </c>
      <c r="BB30" s="93">
        <v>0</v>
      </c>
      <c r="BC30" s="93">
        <v>0</v>
      </c>
    </row>
    <row r="31" spans="1:55" s="92" customFormat="1" ht="11.25">
      <c r="A31" s="101" t="s">
        <v>113</v>
      </c>
      <c r="B31" s="102" t="s">
        <v>318</v>
      </c>
      <c r="C31" s="94" t="s">
        <v>319</v>
      </c>
      <c r="D31" s="100">
        <f t="shared" si="0"/>
        <v>19137</v>
      </c>
      <c r="E31" s="100">
        <f t="shared" si="1"/>
        <v>0</v>
      </c>
      <c r="F31" s="93">
        <v>0</v>
      </c>
      <c r="G31" s="93">
        <v>0</v>
      </c>
      <c r="H31" s="100">
        <f t="shared" si="2"/>
        <v>0</v>
      </c>
      <c r="I31" s="93">
        <v>0</v>
      </c>
      <c r="J31" s="93">
        <v>0</v>
      </c>
      <c r="K31" s="100">
        <f t="shared" si="3"/>
        <v>19137</v>
      </c>
      <c r="L31" s="93">
        <v>5741</v>
      </c>
      <c r="M31" s="93">
        <v>13396</v>
      </c>
      <c r="N31" s="100">
        <f t="shared" si="4"/>
        <v>19303</v>
      </c>
      <c r="O31" s="100">
        <f t="shared" si="5"/>
        <v>5741</v>
      </c>
      <c r="P31" s="93">
        <v>5741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100">
        <f t="shared" si="6"/>
        <v>13396</v>
      </c>
      <c r="W31" s="93">
        <v>13396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100">
        <f t="shared" si="7"/>
        <v>166</v>
      </c>
      <c r="AD31" s="93">
        <v>166</v>
      </c>
      <c r="AE31" s="93">
        <v>0</v>
      </c>
      <c r="AF31" s="100">
        <f t="shared" si="8"/>
        <v>985</v>
      </c>
      <c r="AG31" s="93">
        <v>985</v>
      </c>
      <c r="AH31" s="93">
        <v>0</v>
      </c>
      <c r="AI31" s="93">
        <v>0</v>
      </c>
      <c r="AJ31" s="100">
        <f t="shared" si="9"/>
        <v>985</v>
      </c>
      <c r="AK31" s="93">
        <v>0</v>
      </c>
      <c r="AL31" s="93">
        <v>0</v>
      </c>
      <c r="AM31" s="93">
        <v>985</v>
      </c>
      <c r="AN31" s="93">
        <v>0</v>
      </c>
      <c r="AO31" s="93">
        <v>0</v>
      </c>
      <c r="AP31" s="93">
        <v>0</v>
      </c>
      <c r="AQ31" s="93">
        <v>0</v>
      </c>
      <c r="AR31" s="93">
        <v>0</v>
      </c>
      <c r="AS31" s="93">
        <v>0</v>
      </c>
      <c r="AT31" s="100">
        <f t="shared" si="10"/>
        <v>19</v>
      </c>
      <c r="AU31" s="93">
        <v>0</v>
      </c>
      <c r="AV31" s="93">
        <v>0</v>
      </c>
      <c r="AW31" s="93">
        <v>19</v>
      </c>
      <c r="AX31" s="93">
        <v>0</v>
      </c>
      <c r="AY31" s="93">
        <v>0</v>
      </c>
      <c r="AZ31" s="100">
        <f t="shared" si="11"/>
        <v>0</v>
      </c>
      <c r="BA31" s="93">
        <v>0</v>
      </c>
      <c r="BB31" s="93">
        <v>0</v>
      </c>
      <c r="BC31" s="93">
        <v>0</v>
      </c>
    </row>
    <row r="32" spans="1:55" s="92" customFormat="1" ht="11.25">
      <c r="A32" s="101" t="s">
        <v>113</v>
      </c>
      <c r="B32" s="102" t="s">
        <v>320</v>
      </c>
      <c r="C32" s="94" t="s">
        <v>321</v>
      </c>
      <c r="D32" s="100">
        <f t="shared" si="0"/>
        <v>4507</v>
      </c>
      <c r="E32" s="100">
        <f t="shared" si="1"/>
        <v>0</v>
      </c>
      <c r="F32" s="93">
        <v>0</v>
      </c>
      <c r="G32" s="93">
        <v>0</v>
      </c>
      <c r="H32" s="100">
        <f t="shared" si="2"/>
        <v>529</v>
      </c>
      <c r="I32" s="93">
        <v>529</v>
      </c>
      <c r="J32" s="93">
        <v>0</v>
      </c>
      <c r="K32" s="100">
        <f t="shared" si="3"/>
        <v>3978</v>
      </c>
      <c r="L32" s="93">
        <v>304</v>
      </c>
      <c r="M32" s="93">
        <v>3674</v>
      </c>
      <c r="N32" s="100">
        <f t="shared" si="4"/>
        <v>4507</v>
      </c>
      <c r="O32" s="100">
        <f t="shared" si="5"/>
        <v>833</v>
      </c>
      <c r="P32" s="93">
        <v>833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100">
        <f t="shared" si="6"/>
        <v>3674</v>
      </c>
      <c r="W32" s="93">
        <v>3674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100">
        <f t="shared" si="7"/>
        <v>0</v>
      </c>
      <c r="AD32" s="93">
        <v>0</v>
      </c>
      <c r="AE32" s="93">
        <v>0</v>
      </c>
      <c r="AF32" s="100">
        <f t="shared" si="8"/>
        <v>0</v>
      </c>
      <c r="AG32" s="93">
        <v>0</v>
      </c>
      <c r="AH32" s="93">
        <v>0</v>
      </c>
      <c r="AI32" s="93">
        <v>0</v>
      </c>
      <c r="AJ32" s="100">
        <f t="shared" si="9"/>
        <v>0</v>
      </c>
      <c r="AK32" s="93">
        <v>0</v>
      </c>
      <c r="AL32" s="93">
        <v>0</v>
      </c>
      <c r="AM32" s="93">
        <v>0</v>
      </c>
      <c r="AN32" s="93">
        <v>0</v>
      </c>
      <c r="AO32" s="93">
        <v>0</v>
      </c>
      <c r="AP32" s="93">
        <v>0</v>
      </c>
      <c r="AQ32" s="93">
        <v>0</v>
      </c>
      <c r="AR32" s="93">
        <v>0</v>
      </c>
      <c r="AS32" s="93">
        <v>0</v>
      </c>
      <c r="AT32" s="100">
        <f t="shared" si="10"/>
        <v>0</v>
      </c>
      <c r="AU32" s="93">
        <v>0</v>
      </c>
      <c r="AV32" s="93">
        <v>0</v>
      </c>
      <c r="AW32" s="93">
        <v>0</v>
      </c>
      <c r="AX32" s="93">
        <v>0</v>
      </c>
      <c r="AY32" s="93">
        <v>0</v>
      </c>
      <c r="AZ32" s="100">
        <f t="shared" si="11"/>
        <v>0</v>
      </c>
      <c r="BA32" s="93">
        <v>0</v>
      </c>
      <c r="BB32" s="93">
        <v>0</v>
      </c>
      <c r="BC32" s="93">
        <v>0</v>
      </c>
    </row>
    <row r="33" spans="1:55" s="92" customFormat="1" ht="11.25">
      <c r="A33" s="101" t="s">
        <v>113</v>
      </c>
      <c r="B33" s="102" t="s">
        <v>322</v>
      </c>
      <c r="C33" s="94" t="s">
        <v>323</v>
      </c>
      <c r="D33" s="100">
        <f t="shared" si="0"/>
        <v>5156</v>
      </c>
      <c r="E33" s="100">
        <f t="shared" si="1"/>
        <v>0</v>
      </c>
      <c r="F33" s="93">
        <v>0</v>
      </c>
      <c r="G33" s="93">
        <v>0</v>
      </c>
      <c r="H33" s="100">
        <f t="shared" si="2"/>
        <v>0</v>
      </c>
      <c r="I33" s="93">
        <v>0</v>
      </c>
      <c r="J33" s="93">
        <v>0</v>
      </c>
      <c r="K33" s="100">
        <f t="shared" si="3"/>
        <v>5156</v>
      </c>
      <c r="L33" s="93">
        <v>3470</v>
      </c>
      <c r="M33" s="93">
        <v>1686</v>
      </c>
      <c r="N33" s="100">
        <f t="shared" si="4"/>
        <v>5156</v>
      </c>
      <c r="O33" s="100">
        <f t="shared" si="5"/>
        <v>3470</v>
      </c>
      <c r="P33" s="93">
        <v>3470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100">
        <f t="shared" si="6"/>
        <v>1686</v>
      </c>
      <c r="W33" s="93">
        <v>1686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100">
        <f t="shared" si="7"/>
        <v>0</v>
      </c>
      <c r="AD33" s="93">
        <v>0</v>
      </c>
      <c r="AE33" s="93">
        <v>0</v>
      </c>
      <c r="AF33" s="100">
        <f t="shared" si="8"/>
        <v>0</v>
      </c>
      <c r="AG33" s="93">
        <v>0</v>
      </c>
      <c r="AH33" s="93">
        <v>0</v>
      </c>
      <c r="AI33" s="93">
        <v>0</v>
      </c>
      <c r="AJ33" s="100">
        <f t="shared" si="9"/>
        <v>0</v>
      </c>
      <c r="AK33" s="93">
        <v>0</v>
      </c>
      <c r="AL33" s="93">
        <v>0</v>
      </c>
      <c r="AM33" s="93">
        <v>0</v>
      </c>
      <c r="AN33" s="93">
        <v>0</v>
      </c>
      <c r="AO33" s="93">
        <v>0</v>
      </c>
      <c r="AP33" s="93">
        <v>0</v>
      </c>
      <c r="AQ33" s="93">
        <v>0</v>
      </c>
      <c r="AR33" s="93">
        <v>0</v>
      </c>
      <c r="AS33" s="93">
        <v>0</v>
      </c>
      <c r="AT33" s="100">
        <f t="shared" si="10"/>
        <v>0</v>
      </c>
      <c r="AU33" s="93">
        <v>0</v>
      </c>
      <c r="AV33" s="93">
        <v>0</v>
      </c>
      <c r="AW33" s="93">
        <v>0</v>
      </c>
      <c r="AX33" s="93">
        <v>0</v>
      </c>
      <c r="AY33" s="93">
        <v>0</v>
      </c>
      <c r="AZ33" s="100">
        <f t="shared" si="11"/>
        <v>67</v>
      </c>
      <c r="BA33" s="93">
        <v>67</v>
      </c>
      <c r="BB33" s="93">
        <v>0</v>
      </c>
      <c r="BC33" s="93">
        <v>0</v>
      </c>
    </row>
    <row r="34" spans="1:55" s="92" customFormat="1" ht="11.25">
      <c r="A34" s="101" t="s">
        <v>113</v>
      </c>
      <c r="B34" s="102" t="s">
        <v>324</v>
      </c>
      <c r="C34" s="94" t="s">
        <v>325</v>
      </c>
      <c r="D34" s="100">
        <f t="shared" si="0"/>
        <v>11975</v>
      </c>
      <c r="E34" s="100">
        <f t="shared" si="1"/>
        <v>0</v>
      </c>
      <c r="F34" s="93">
        <v>0</v>
      </c>
      <c r="G34" s="93">
        <v>0</v>
      </c>
      <c r="H34" s="100">
        <f t="shared" si="2"/>
        <v>0</v>
      </c>
      <c r="I34" s="93">
        <v>0</v>
      </c>
      <c r="J34" s="93">
        <v>0</v>
      </c>
      <c r="K34" s="100">
        <f t="shared" si="3"/>
        <v>11975</v>
      </c>
      <c r="L34" s="93">
        <v>2478</v>
      </c>
      <c r="M34" s="93">
        <v>9497</v>
      </c>
      <c r="N34" s="100">
        <f t="shared" si="4"/>
        <v>11975</v>
      </c>
      <c r="O34" s="100">
        <f t="shared" si="5"/>
        <v>2478</v>
      </c>
      <c r="P34" s="93">
        <v>0</v>
      </c>
      <c r="Q34" s="93">
        <v>0</v>
      </c>
      <c r="R34" s="93">
        <v>0</v>
      </c>
      <c r="S34" s="93">
        <v>2478</v>
      </c>
      <c r="T34" s="93">
        <v>0</v>
      </c>
      <c r="U34" s="93">
        <v>0</v>
      </c>
      <c r="V34" s="100">
        <f t="shared" si="6"/>
        <v>9497</v>
      </c>
      <c r="W34" s="93">
        <v>0</v>
      </c>
      <c r="X34" s="93">
        <v>0</v>
      </c>
      <c r="Y34" s="93">
        <v>0</v>
      </c>
      <c r="Z34" s="93">
        <v>9497</v>
      </c>
      <c r="AA34" s="93">
        <v>0</v>
      </c>
      <c r="AB34" s="93">
        <v>0</v>
      </c>
      <c r="AC34" s="100">
        <f t="shared" si="7"/>
        <v>0</v>
      </c>
      <c r="AD34" s="93">
        <v>0</v>
      </c>
      <c r="AE34" s="93">
        <v>0</v>
      </c>
      <c r="AF34" s="100">
        <f t="shared" si="8"/>
        <v>0</v>
      </c>
      <c r="AG34" s="93">
        <v>0</v>
      </c>
      <c r="AH34" s="93">
        <v>0</v>
      </c>
      <c r="AI34" s="93">
        <v>0</v>
      </c>
      <c r="AJ34" s="100">
        <f t="shared" si="9"/>
        <v>0</v>
      </c>
      <c r="AK34" s="93">
        <v>0</v>
      </c>
      <c r="AL34" s="93">
        <v>0</v>
      </c>
      <c r="AM34" s="93">
        <v>0</v>
      </c>
      <c r="AN34" s="93">
        <v>0</v>
      </c>
      <c r="AO34" s="93">
        <v>0</v>
      </c>
      <c r="AP34" s="93">
        <v>0</v>
      </c>
      <c r="AQ34" s="93">
        <v>0</v>
      </c>
      <c r="AR34" s="93">
        <v>0</v>
      </c>
      <c r="AS34" s="93">
        <v>0</v>
      </c>
      <c r="AT34" s="100">
        <f t="shared" si="10"/>
        <v>0</v>
      </c>
      <c r="AU34" s="93">
        <v>0</v>
      </c>
      <c r="AV34" s="93">
        <v>0</v>
      </c>
      <c r="AW34" s="93">
        <v>0</v>
      </c>
      <c r="AX34" s="93">
        <v>0</v>
      </c>
      <c r="AY34" s="93">
        <v>0</v>
      </c>
      <c r="AZ34" s="100">
        <f t="shared" si="11"/>
        <v>0</v>
      </c>
      <c r="BA34" s="93">
        <v>0</v>
      </c>
      <c r="BB34" s="93">
        <v>0</v>
      </c>
      <c r="BC34" s="93">
        <v>0</v>
      </c>
    </row>
    <row r="35" spans="1:55" s="92" customFormat="1" ht="11.25">
      <c r="A35" s="101" t="s">
        <v>113</v>
      </c>
      <c r="B35" s="102" t="s">
        <v>326</v>
      </c>
      <c r="C35" s="94" t="s">
        <v>327</v>
      </c>
      <c r="D35" s="100">
        <f t="shared" si="0"/>
        <v>18175</v>
      </c>
      <c r="E35" s="100">
        <f t="shared" si="1"/>
        <v>0</v>
      </c>
      <c r="F35" s="93">
        <v>0</v>
      </c>
      <c r="G35" s="93">
        <v>0</v>
      </c>
      <c r="H35" s="100">
        <f t="shared" si="2"/>
        <v>0</v>
      </c>
      <c r="I35" s="93">
        <v>0</v>
      </c>
      <c r="J35" s="93">
        <v>0</v>
      </c>
      <c r="K35" s="100">
        <f t="shared" si="3"/>
        <v>18175</v>
      </c>
      <c r="L35" s="93">
        <v>4682</v>
      </c>
      <c r="M35" s="93">
        <v>13493</v>
      </c>
      <c r="N35" s="100">
        <f t="shared" si="4"/>
        <v>18175</v>
      </c>
      <c r="O35" s="100">
        <f t="shared" si="5"/>
        <v>4682</v>
      </c>
      <c r="P35" s="93">
        <v>4682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100">
        <f t="shared" si="6"/>
        <v>13493</v>
      </c>
      <c r="W35" s="93">
        <v>13493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100">
        <f t="shared" si="7"/>
        <v>0</v>
      </c>
      <c r="AD35" s="93">
        <v>0</v>
      </c>
      <c r="AE35" s="93">
        <v>0</v>
      </c>
      <c r="AF35" s="100">
        <f t="shared" si="8"/>
        <v>234</v>
      </c>
      <c r="AG35" s="93">
        <v>234</v>
      </c>
      <c r="AH35" s="93">
        <v>0</v>
      </c>
      <c r="AI35" s="93">
        <v>0</v>
      </c>
      <c r="AJ35" s="100">
        <f t="shared" si="9"/>
        <v>234</v>
      </c>
      <c r="AK35" s="93">
        <v>0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234</v>
      </c>
      <c r="AR35" s="93">
        <v>0</v>
      </c>
      <c r="AS35" s="93">
        <v>0</v>
      </c>
      <c r="AT35" s="100">
        <f t="shared" si="10"/>
        <v>0</v>
      </c>
      <c r="AU35" s="93">
        <v>0</v>
      </c>
      <c r="AV35" s="93">
        <v>0</v>
      </c>
      <c r="AW35" s="93">
        <v>0</v>
      </c>
      <c r="AX35" s="93">
        <v>0</v>
      </c>
      <c r="AY35" s="93">
        <v>0</v>
      </c>
      <c r="AZ35" s="100">
        <f t="shared" si="11"/>
        <v>0</v>
      </c>
      <c r="BA35" s="93">
        <v>0</v>
      </c>
      <c r="BB35" s="93">
        <v>0</v>
      </c>
      <c r="BC35" s="93">
        <v>0</v>
      </c>
    </row>
    <row r="36" spans="1:55" s="92" customFormat="1" ht="11.25">
      <c r="A36" s="101" t="s">
        <v>113</v>
      </c>
      <c r="B36" s="102" t="s">
        <v>328</v>
      </c>
      <c r="C36" s="94" t="s">
        <v>329</v>
      </c>
      <c r="D36" s="100">
        <f t="shared" si="0"/>
        <v>3385</v>
      </c>
      <c r="E36" s="100">
        <f t="shared" si="1"/>
        <v>0</v>
      </c>
      <c r="F36" s="93">
        <v>0</v>
      </c>
      <c r="G36" s="93">
        <v>0</v>
      </c>
      <c r="H36" s="100">
        <f t="shared" si="2"/>
        <v>0</v>
      </c>
      <c r="I36" s="93">
        <v>0</v>
      </c>
      <c r="J36" s="93">
        <v>0</v>
      </c>
      <c r="K36" s="100">
        <f t="shared" si="3"/>
        <v>3385</v>
      </c>
      <c r="L36" s="93">
        <v>719</v>
      </c>
      <c r="M36" s="93">
        <v>2666</v>
      </c>
      <c r="N36" s="100">
        <f t="shared" si="4"/>
        <v>3385</v>
      </c>
      <c r="O36" s="100">
        <f t="shared" si="5"/>
        <v>719</v>
      </c>
      <c r="P36" s="93">
        <v>719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100">
        <f t="shared" si="6"/>
        <v>2666</v>
      </c>
      <c r="W36" s="93">
        <v>2666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100">
        <f t="shared" si="7"/>
        <v>0</v>
      </c>
      <c r="AD36" s="93">
        <v>0</v>
      </c>
      <c r="AE36" s="93">
        <v>0</v>
      </c>
      <c r="AF36" s="100">
        <f t="shared" si="8"/>
        <v>251</v>
      </c>
      <c r="AG36" s="93">
        <v>251</v>
      </c>
      <c r="AH36" s="93">
        <v>0</v>
      </c>
      <c r="AI36" s="93">
        <v>0</v>
      </c>
      <c r="AJ36" s="100">
        <f t="shared" si="9"/>
        <v>251</v>
      </c>
      <c r="AK36" s="93">
        <v>0</v>
      </c>
      <c r="AL36" s="93">
        <v>0</v>
      </c>
      <c r="AM36" s="93">
        <v>103</v>
      </c>
      <c r="AN36" s="93">
        <v>148</v>
      </c>
      <c r="AO36" s="93">
        <v>0</v>
      </c>
      <c r="AP36" s="93">
        <v>0</v>
      </c>
      <c r="AQ36" s="93">
        <v>0</v>
      </c>
      <c r="AR36" s="93">
        <v>0</v>
      </c>
      <c r="AS36" s="93">
        <v>0</v>
      </c>
      <c r="AT36" s="100">
        <f t="shared" si="10"/>
        <v>0</v>
      </c>
      <c r="AU36" s="93">
        <v>0</v>
      </c>
      <c r="AV36" s="93">
        <v>0</v>
      </c>
      <c r="AW36" s="93">
        <v>0</v>
      </c>
      <c r="AX36" s="93">
        <v>0</v>
      </c>
      <c r="AY36" s="93">
        <v>0</v>
      </c>
      <c r="AZ36" s="100">
        <f t="shared" si="11"/>
        <v>0</v>
      </c>
      <c r="BA36" s="93">
        <v>0</v>
      </c>
      <c r="BB36" s="93">
        <v>0</v>
      </c>
      <c r="BC36" s="93">
        <v>0</v>
      </c>
    </row>
    <row r="37" spans="1:55" s="92" customFormat="1" ht="11.25">
      <c r="A37" s="101" t="s">
        <v>113</v>
      </c>
      <c r="B37" s="102" t="s">
        <v>330</v>
      </c>
      <c r="C37" s="94" t="s">
        <v>331</v>
      </c>
      <c r="D37" s="100">
        <f t="shared" si="0"/>
        <v>4334</v>
      </c>
      <c r="E37" s="100">
        <f t="shared" si="1"/>
        <v>0</v>
      </c>
      <c r="F37" s="93">
        <v>0</v>
      </c>
      <c r="G37" s="93">
        <v>0</v>
      </c>
      <c r="H37" s="100">
        <f t="shared" si="2"/>
        <v>0</v>
      </c>
      <c r="I37" s="93">
        <v>0</v>
      </c>
      <c r="J37" s="93">
        <v>0</v>
      </c>
      <c r="K37" s="100">
        <f t="shared" si="3"/>
        <v>4334</v>
      </c>
      <c r="L37" s="93">
        <v>1791</v>
      </c>
      <c r="M37" s="93">
        <v>2543</v>
      </c>
      <c r="N37" s="100">
        <f t="shared" si="4"/>
        <v>4334</v>
      </c>
      <c r="O37" s="100">
        <f t="shared" si="5"/>
        <v>1791</v>
      </c>
      <c r="P37" s="93">
        <v>1791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100">
        <f t="shared" si="6"/>
        <v>2543</v>
      </c>
      <c r="W37" s="93">
        <v>2543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100">
        <f t="shared" si="7"/>
        <v>0</v>
      </c>
      <c r="AD37" s="93">
        <v>0</v>
      </c>
      <c r="AE37" s="93">
        <v>0</v>
      </c>
      <c r="AF37" s="100">
        <f t="shared" si="8"/>
        <v>0</v>
      </c>
      <c r="AG37" s="93">
        <v>0</v>
      </c>
      <c r="AH37" s="93">
        <v>0</v>
      </c>
      <c r="AI37" s="93">
        <v>0</v>
      </c>
      <c r="AJ37" s="100">
        <f t="shared" si="9"/>
        <v>271</v>
      </c>
      <c r="AK37" s="93">
        <v>271</v>
      </c>
      <c r="AL37" s="93">
        <v>0</v>
      </c>
      <c r="AM37" s="93">
        <v>0</v>
      </c>
      <c r="AN37" s="93">
        <v>0</v>
      </c>
      <c r="AO37" s="93">
        <v>0</v>
      </c>
      <c r="AP37" s="93">
        <v>0</v>
      </c>
      <c r="AQ37" s="93">
        <v>0</v>
      </c>
      <c r="AR37" s="93">
        <v>0</v>
      </c>
      <c r="AS37" s="93">
        <v>0</v>
      </c>
      <c r="AT37" s="100">
        <f t="shared" si="10"/>
        <v>0</v>
      </c>
      <c r="AU37" s="93">
        <v>0</v>
      </c>
      <c r="AV37" s="93">
        <v>0</v>
      </c>
      <c r="AW37" s="93">
        <v>0</v>
      </c>
      <c r="AX37" s="93">
        <v>0</v>
      </c>
      <c r="AY37" s="93">
        <v>0</v>
      </c>
      <c r="AZ37" s="100">
        <f t="shared" si="11"/>
        <v>0</v>
      </c>
      <c r="BA37" s="93">
        <v>0</v>
      </c>
      <c r="BB37" s="93">
        <v>0</v>
      </c>
      <c r="BC37" s="93">
        <v>0</v>
      </c>
    </row>
    <row r="38" spans="1:55" s="92" customFormat="1" ht="11.25">
      <c r="A38" s="101" t="s">
        <v>113</v>
      </c>
      <c r="B38" s="102" t="s">
        <v>332</v>
      </c>
      <c r="C38" s="94" t="s">
        <v>333</v>
      </c>
      <c r="D38" s="100">
        <f t="shared" si="0"/>
        <v>9909</v>
      </c>
      <c r="E38" s="100">
        <f t="shared" si="1"/>
        <v>0</v>
      </c>
      <c r="F38" s="93">
        <v>0</v>
      </c>
      <c r="G38" s="93">
        <v>0</v>
      </c>
      <c r="H38" s="100">
        <f t="shared" si="2"/>
        <v>0</v>
      </c>
      <c r="I38" s="93">
        <v>0</v>
      </c>
      <c r="J38" s="93">
        <v>0</v>
      </c>
      <c r="K38" s="100">
        <f t="shared" si="3"/>
        <v>9909</v>
      </c>
      <c r="L38" s="93">
        <v>3410</v>
      </c>
      <c r="M38" s="93">
        <v>6499</v>
      </c>
      <c r="N38" s="100">
        <f t="shared" si="4"/>
        <v>9909</v>
      </c>
      <c r="O38" s="100">
        <f t="shared" si="5"/>
        <v>3410</v>
      </c>
      <c r="P38" s="93">
        <v>3410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100">
        <f t="shared" si="6"/>
        <v>6499</v>
      </c>
      <c r="W38" s="93">
        <v>6499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100">
        <f t="shared" si="7"/>
        <v>0</v>
      </c>
      <c r="AD38" s="93">
        <v>0</v>
      </c>
      <c r="AE38" s="93">
        <v>0</v>
      </c>
      <c r="AF38" s="100">
        <f t="shared" si="8"/>
        <v>128</v>
      </c>
      <c r="AG38" s="93">
        <v>128</v>
      </c>
      <c r="AH38" s="93">
        <v>0</v>
      </c>
      <c r="AI38" s="93">
        <v>0</v>
      </c>
      <c r="AJ38" s="100">
        <f t="shared" si="9"/>
        <v>128</v>
      </c>
      <c r="AK38" s="93">
        <v>0</v>
      </c>
      <c r="AL38" s="93">
        <v>0</v>
      </c>
      <c r="AM38" s="93">
        <v>0</v>
      </c>
      <c r="AN38" s="93">
        <v>0</v>
      </c>
      <c r="AO38" s="93">
        <v>0</v>
      </c>
      <c r="AP38" s="93">
        <v>0</v>
      </c>
      <c r="AQ38" s="93">
        <v>128</v>
      </c>
      <c r="AR38" s="93">
        <v>0</v>
      </c>
      <c r="AS38" s="93">
        <v>0</v>
      </c>
      <c r="AT38" s="100">
        <f t="shared" si="10"/>
        <v>0</v>
      </c>
      <c r="AU38" s="93">
        <v>0</v>
      </c>
      <c r="AV38" s="93">
        <v>0</v>
      </c>
      <c r="AW38" s="93">
        <v>0</v>
      </c>
      <c r="AX38" s="93">
        <v>0</v>
      </c>
      <c r="AY38" s="93">
        <v>0</v>
      </c>
      <c r="AZ38" s="100">
        <f t="shared" si="11"/>
        <v>0</v>
      </c>
      <c r="BA38" s="93">
        <v>0</v>
      </c>
      <c r="BB38" s="93">
        <v>0</v>
      </c>
      <c r="BC38" s="93">
        <v>0</v>
      </c>
    </row>
    <row r="39" spans="1:55" s="92" customFormat="1" ht="11.25">
      <c r="A39" s="101" t="s">
        <v>113</v>
      </c>
      <c r="B39" s="102" t="s">
        <v>334</v>
      </c>
      <c r="C39" s="94" t="s">
        <v>335</v>
      </c>
      <c r="D39" s="100">
        <f t="shared" si="0"/>
        <v>27774</v>
      </c>
      <c r="E39" s="100">
        <f t="shared" si="1"/>
        <v>16564</v>
      </c>
      <c r="F39" s="93">
        <v>10804</v>
      </c>
      <c r="G39" s="93">
        <v>5760</v>
      </c>
      <c r="H39" s="100">
        <f t="shared" si="2"/>
        <v>1437</v>
      </c>
      <c r="I39" s="93">
        <v>1437</v>
      </c>
      <c r="J39" s="93">
        <v>0</v>
      </c>
      <c r="K39" s="100">
        <f t="shared" si="3"/>
        <v>9773</v>
      </c>
      <c r="L39" s="93">
        <v>0</v>
      </c>
      <c r="M39" s="93">
        <v>9773</v>
      </c>
      <c r="N39" s="100">
        <f t="shared" si="4"/>
        <v>28001</v>
      </c>
      <c r="O39" s="100">
        <f t="shared" si="5"/>
        <v>12241</v>
      </c>
      <c r="P39" s="93">
        <v>12241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100">
        <f t="shared" si="6"/>
        <v>15533</v>
      </c>
      <c r="W39" s="93">
        <v>15533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100">
        <f t="shared" si="7"/>
        <v>227</v>
      </c>
      <c r="AD39" s="93">
        <v>227</v>
      </c>
      <c r="AE39" s="93">
        <v>0</v>
      </c>
      <c r="AF39" s="100">
        <f t="shared" si="8"/>
        <v>133</v>
      </c>
      <c r="AG39" s="93">
        <v>133</v>
      </c>
      <c r="AH39" s="93">
        <v>0</v>
      </c>
      <c r="AI39" s="93">
        <v>0</v>
      </c>
      <c r="AJ39" s="100">
        <f t="shared" si="9"/>
        <v>208</v>
      </c>
      <c r="AK39" s="93">
        <v>127</v>
      </c>
      <c r="AL39" s="93">
        <v>0</v>
      </c>
      <c r="AM39" s="93">
        <v>13</v>
      </c>
      <c r="AN39" s="93">
        <v>0</v>
      </c>
      <c r="AO39" s="93">
        <v>0</v>
      </c>
      <c r="AP39" s="93">
        <v>0</v>
      </c>
      <c r="AQ39" s="93">
        <v>0</v>
      </c>
      <c r="AR39" s="93">
        <v>0</v>
      </c>
      <c r="AS39" s="93">
        <v>68</v>
      </c>
      <c r="AT39" s="100">
        <f t="shared" si="10"/>
        <v>53</v>
      </c>
      <c r="AU39" s="93">
        <v>52</v>
      </c>
      <c r="AV39" s="93">
        <v>0</v>
      </c>
      <c r="AW39" s="93">
        <v>1</v>
      </c>
      <c r="AX39" s="93">
        <v>0</v>
      </c>
      <c r="AY39" s="93">
        <v>0</v>
      </c>
      <c r="AZ39" s="100">
        <f t="shared" si="11"/>
        <v>47</v>
      </c>
      <c r="BA39" s="93">
        <v>47</v>
      </c>
      <c r="BB39" s="93">
        <v>0</v>
      </c>
      <c r="BC39" s="93">
        <v>0</v>
      </c>
    </row>
    <row r="40" spans="1:55" s="92" customFormat="1" ht="11.25">
      <c r="A40" s="101" t="s">
        <v>113</v>
      </c>
      <c r="B40" s="102" t="s">
        <v>336</v>
      </c>
      <c r="C40" s="94" t="s">
        <v>337</v>
      </c>
      <c r="D40" s="100">
        <f t="shared" si="0"/>
        <v>10565</v>
      </c>
      <c r="E40" s="100">
        <f t="shared" si="1"/>
        <v>0</v>
      </c>
      <c r="F40" s="93">
        <v>0</v>
      </c>
      <c r="G40" s="93">
        <v>0</v>
      </c>
      <c r="H40" s="100">
        <f t="shared" si="2"/>
        <v>3007</v>
      </c>
      <c r="I40" s="93">
        <v>3007</v>
      </c>
      <c r="J40" s="93">
        <v>0</v>
      </c>
      <c r="K40" s="100">
        <f t="shared" si="3"/>
        <v>7558</v>
      </c>
      <c r="L40" s="93">
        <v>0</v>
      </c>
      <c r="M40" s="93">
        <v>7558</v>
      </c>
      <c r="N40" s="100">
        <f t="shared" si="4"/>
        <v>11019</v>
      </c>
      <c r="O40" s="100">
        <f t="shared" si="5"/>
        <v>3007</v>
      </c>
      <c r="P40" s="93">
        <v>3007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100">
        <f t="shared" si="6"/>
        <v>7558</v>
      </c>
      <c r="W40" s="93">
        <v>7558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100">
        <f t="shared" si="7"/>
        <v>454</v>
      </c>
      <c r="AD40" s="93">
        <v>454</v>
      </c>
      <c r="AE40" s="93">
        <v>0</v>
      </c>
      <c r="AF40" s="100">
        <f t="shared" si="8"/>
        <v>55</v>
      </c>
      <c r="AG40" s="93">
        <v>55</v>
      </c>
      <c r="AH40" s="93">
        <v>0</v>
      </c>
      <c r="AI40" s="93">
        <v>0</v>
      </c>
      <c r="AJ40" s="100">
        <f t="shared" si="9"/>
        <v>124</v>
      </c>
      <c r="AK40" s="93">
        <v>124</v>
      </c>
      <c r="AL40" s="93">
        <v>0</v>
      </c>
      <c r="AM40" s="93">
        <v>0</v>
      </c>
      <c r="AN40" s="93">
        <v>0</v>
      </c>
      <c r="AO40" s="93">
        <v>0</v>
      </c>
      <c r="AP40" s="93">
        <v>0</v>
      </c>
      <c r="AQ40" s="93">
        <v>0</v>
      </c>
      <c r="AR40" s="93">
        <v>0</v>
      </c>
      <c r="AS40" s="93">
        <v>0</v>
      </c>
      <c r="AT40" s="100">
        <f t="shared" si="10"/>
        <v>55</v>
      </c>
      <c r="AU40" s="93">
        <v>55</v>
      </c>
      <c r="AV40" s="93">
        <v>0</v>
      </c>
      <c r="AW40" s="93">
        <v>0</v>
      </c>
      <c r="AX40" s="93">
        <v>0</v>
      </c>
      <c r="AY40" s="93">
        <v>0</v>
      </c>
      <c r="AZ40" s="100">
        <f t="shared" si="11"/>
        <v>0</v>
      </c>
      <c r="BA40" s="93">
        <v>0</v>
      </c>
      <c r="BB40" s="93">
        <v>0</v>
      </c>
      <c r="BC40" s="93">
        <v>0</v>
      </c>
    </row>
    <row r="41" spans="1:55" s="92" customFormat="1" ht="11.25">
      <c r="A41" s="101" t="s">
        <v>113</v>
      </c>
      <c r="B41" s="102" t="s">
        <v>338</v>
      </c>
      <c r="C41" s="94" t="s">
        <v>339</v>
      </c>
      <c r="D41" s="100">
        <f t="shared" si="0"/>
        <v>26695</v>
      </c>
      <c r="E41" s="100">
        <f t="shared" si="1"/>
        <v>3578</v>
      </c>
      <c r="F41" s="93">
        <v>0</v>
      </c>
      <c r="G41" s="93">
        <v>3578</v>
      </c>
      <c r="H41" s="100">
        <f t="shared" si="2"/>
        <v>14620</v>
      </c>
      <c r="I41" s="93">
        <v>8057</v>
      </c>
      <c r="J41" s="93">
        <v>6563</v>
      </c>
      <c r="K41" s="100">
        <f t="shared" si="3"/>
        <v>8497</v>
      </c>
      <c r="L41" s="93">
        <v>0</v>
      </c>
      <c r="M41" s="93">
        <v>8497</v>
      </c>
      <c r="N41" s="100">
        <f t="shared" si="4"/>
        <v>27776</v>
      </c>
      <c r="O41" s="100">
        <f t="shared" si="5"/>
        <v>8057</v>
      </c>
      <c r="P41" s="93">
        <v>8057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100">
        <f t="shared" si="6"/>
        <v>18638</v>
      </c>
      <c r="W41" s="93">
        <v>18638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100">
        <f t="shared" si="7"/>
        <v>1081</v>
      </c>
      <c r="AD41" s="93">
        <v>1081</v>
      </c>
      <c r="AE41" s="93">
        <v>0</v>
      </c>
      <c r="AF41" s="100">
        <f t="shared" si="8"/>
        <v>1340</v>
      </c>
      <c r="AG41" s="93">
        <v>1340</v>
      </c>
      <c r="AH41" s="93">
        <v>0</v>
      </c>
      <c r="AI41" s="93">
        <v>0</v>
      </c>
      <c r="AJ41" s="100">
        <f t="shared" si="9"/>
        <v>1340</v>
      </c>
      <c r="AK41" s="93">
        <v>0</v>
      </c>
      <c r="AL41" s="93">
        <v>0</v>
      </c>
      <c r="AM41" s="93">
        <v>488</v>
      </c>
      <c r="AN41" s="93">
        <v>0</v>
      </c>
      <c r="AO41" s="93">
        <v>0</v>
      </c>
      <c r="AP41" s="93">
        <v>0</v>
      </c>
      <c r="AQ41" s="93">
        <v>852</v>
      </c>
      <c r="AR41" s="93">
        <v>0</v>
      </c>
      <c r="AS41" s="93">
        <v>0</v>
      </c>
      <c r="AT41" s="100">
        <f t="shared" si="10"/>
        <v>0</v>
      </c>
      <c r="AU41" s="93">
        <v>0</v>
      </c>
      <c r="AV41" s="93">
        <v>0</v>
      </c>
      <c r="AW41" s="93">
        <v>0</v>
      </c>
      <c r="AX41" s="93">
        <v>0</v>
      </c>
      <c r="AY41" s="93">
        <v>0</v>
      </c>
      <c r="AZ41" s="100">
        <f t="shared" si="11"/>
        <v>0</v>
      </c>
      <c r="BA41" s="93">
        <v>0</v>
      </c>
      <c r="BB41" s="93">
        <v>0</v>
      </c>
      <c r="BC41" s="93">
        <v>0</v>
      </c>
    </row>
    <row r="42" spans="1:55" s="92" customFormat="1" ht="11.25">
      <c r="A42" s="101" t="s">
        <v>113</v>
      </c>
      <c r="B42" s="102" t="s">
        <v>340</v>
      </c>
      <c r="C42" s="94" t="s">
        <v>341</v>
      </c>
      <c r="D42" s="100">
        <f t="shared" si="0"/>
        <v>15575</v>
      </c>
      <c r="E42" s="100">
        <f t="shared" si="1"/>
        <v>287</v>
      </c>
      <c r="F42" s="93">
        <v>0</v>
      </c>
      <c r="G42" s="93">
        <v>287</v>
      </c>
      <c r="H42" s="100">
        <f t="shared" si="2"/>
        <v>4029</v>
      </c>
      <c r="I42" s="93">
        <v>4029</v>
      </c>
      <c r="J42" s="93">
        <v>0</v>
      </c>
      <c r="K42" s="100">
        <f t="shared" si="3"/>
        <v>11259</v>
      </c>
      <c r="L42" s="93">
        <v>0</v>
      </c>
      <c r="M42" s="93">
        <v>11259</v>
      </c>
      <c r="N42" s="100">
        <f t="shared" si="4"/>
        <v>15575</v>
      </c>
      <c r="O42" s="100">
        <f t="shared" si="5"/>
        <v>4029</v>
      </c>
      <c r="P42" s="93">
        <v>4029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100">
        <f t="shared" si="6"/>
        <v>11546</v>
      </c>
      <c r="W42" s="93">
        <v>11546</v>
      </c>
      <c r="X42" s="93">
        <v>0</v>
      </c>
      <c r="Y42" s="93">
        <v>0</v>
      </c>
      <c r="Z42" s="93">
        <v>0</v>
      </c>
      <c r="AA42" s="93">
        <v>0</v>
      </c>
      <c r="AB42" s="93">
        <v>0</v>
      </c>
      <c r="AC42" s="100">
        <f t="shared" si="7"/>
        <v>0</v>
      </c>
      <c r="AD42" s="93">
        <v>0</v>
      </c>
      <c r="AE42" s="93">
        <v>0</v>
      </c>
      <c r="AF42" s="100">
        <f t="shared" si="8"/>
        <v>146</v>
      </c>
      <c r="AG42" s="93">
        <v>146</v>
      </c>
      <c r="AH42" s="93">
        <v>0</v>
      </c>
      <c r="AI42" s="93">
        <v>0</v>
      </c>
      <c r="AJ42" s="100">
        <f t="shared" si="9"/>
        <v>146</v>
      </c>
      <c r="AK42" s="93">
        <v>63</v>
      </c>
      <c r="AL42" s="93">
        <v>0</v>
      </c>
      <c r="AM42" s="93">
        <v>0</v>
      </c>
      <c r="AN42" s="93">
        <v>0</v>
      </c>
      <c r="AO42" s="93">
        <v>0</v>
      </c>
      <c r="AP42" s="93">
        <v>0</v>
      </c>
      <c r="AQ42" s="93">
        <v>0</v>
      </c>
      <c r="AR42" s="93">
        <v>2</v>
      </c>
      <c r="AS42" s="93">
        <v>81</v>
      </c>
      <c r="AT42" s="100">
        <f t="shared" si="10"/>
        <v>63</v>
      </c>
      <c r="AU42" s="93">
        <v>63</v>
      </c>
      <c r="AV42" s="93">
        <v>0</v>
      </c>
      <c r="AW42" s="93">
        <v>0</v>
      </c>
      <c r="AX42" s="93">
        <v>0</v>
      </c>
      <c r="AY42" s="93">
        <v>0</v>
      </c>
      <c r="AZ42" s="100">
        <f t="shared" si="11"/>
        <v>0</v>
      </c>
      <c r="BA42" s="93">
        <v>0</v>
      </c>
      <c r="BB42" s="93">
        <v>0</v>
      </c>
      <c r="BC42" s="93">
        <v>0</v>
      </c>
    </row>
    <row r="43" spans="1:55" s="92" customFormat="1" ht="11.25">
      <c r="A43" s="101" t="s">
        <v>113</v>
      </c>
      <c r="B43" s="102" t="s">
        <v>342</v>
      </c>
      <c r="C43" s="94" t="s">
        <v>343</v>
      </c>
      <c r="D43" s="100">
        <f t="shared" si="0"/>
        <v>17149</v>
      </c>
      <c r="E43" s="100">
        <f t="shared" si="1"/>
        <v>8938</v>
      </c>
      <c r="F43" s="93">
        <v>4893</v>
      </c>
      <c r="G43" s="93">
        <v>4045</v>
      </c>
      <c r="H43" s="100">
        <f t="shared" si="2"/>
        <v>8211</v>
      </c>
      <c r="I43" s="93">
        <v>0</v>
      </c>
      <c r="J43" s="93">
        <v>8211</v>
      </c>
      <c r="K43" s="100">
        <f t="shared" si="3"/>
        <v>0</v>
      </c>
      <c r="L43" s="93">
        <v>0</v>
      </c>
      <c r="M43" s="93">
        <v>0</v>
      </c>
      <c r="N43" s="100">
        <f t="shared" si="4"/>
        <v>17225</v>
      </c>
      <c r="O43" s="100">
        <f t="shared" si="5"/>
        <v>4893</v>
      </c>
      <c r="P43" s="93">
        <v>4893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100">
        <f t="shared" si="6"/>
        <v>12256</v>
      </c>
      <c r="W43" s="93">
        <v>12256</v>
      </c>
      <c r="X43" s="93">
        <v>0</v>
      </c>
      <c r="Y43" s="93">
        <v>0</v>
      </c>
      <c r="Z43" s="93">
        <v>0</v>
      </c>
      <c r="AA43" s="93">
        <v>0</v>
      </c>
      <c r="AB43" s="93">
        <v>0</v>
      </c>
      <c r="AC43" s="100">
        <f t="shared" si="7"/>
        <v>76</v>
      </c>
      <c r="AD43" s="93">
        <v>76</v>
      </c>
      <c r="AE43" s="93">
        <v>0</v>
      </c>
      <c r="AF43" s="100">
        <f t="shared" si="8"/>
        <v>0</v>
      </c>
      <c r="AG43" s="93">
        <v>0</v>
      </c>
      <c r="AH43" s="93">
        <v>0</v>
      </c>
      <c r="AI43" s="93">
        <v>0</v>
      </c>
      <c r="AJ43" s="100">
        <f t="shared" si="9"/>
        <v>42</v>
      </c>
      <c r="AK43" s="93">
        <v>42</v>
      </c>
      <c r="AL43" s="93">
        <v>0</v>
      </c>
      <c r="AM43" s="93">
        <v>0</v>
      </c>
      <c r="AN43" s="93">
        <v>0</v>
      </c>
      <c r="AO43" s="93">
        <v>0</v>
      </c>
      <c r="AP43" s="93">
        <v>0</v>
      </c>
      <c r="AQ43" s="93">
        <v>0</v>
      </c>
      <c r="AR43" s="93">
        <v>0</v>
      </c>
      <c r="AS43" s="93">
        <v>0</v>
      </c>
      <c r="AT43" s="100">
        <f t="shared" si="10"/>
        <v>0</v>
      </c>
      <c r="AU43" s="93">
        <v>0</v>
      </c>
      <c r="AV43" s="93">
        <v>0</v>
      </c>
      <c r="AW43" s="93">
        <v>0</v>
      </c>
      <c r="AX43" s="93">
        <v>0</v>
      </c>
      <c r="AY43" s="93">
        <v>0</v>
      </c>
      <c r="AZ43" s="100">
        <f t="shared" si="11"/>
        <v>42</v>
      </c>
      <c r="BA43" s="93">
        <v>42</v>
      </c>
      <c r="BB43" s="93">
        <v>0</v>
      </c>
      <c r="BC43" s="93">
        <v>0</v>
      </c>
    </row>
    <row r="44" spans="1:55" s="92" customFormat="1" ht="11.25">
      <c r="A44" s="101" t="s">
        <v>113</v>
      </c>
      <c r="B44" s="102" t="s">
        <v>344</v>
      </c>
      <c r="C44" s="94" t="s">
        <v>345</v>
      </c>
      <c r="D44" s="100">
        <f t="shared" si="0"/>
        <v>1261</v>
      </c>
      <c r="E44" s="100">
        <f t="shared" si="1"/>
        <v>0</v>
      </c>
      <c r="F44" s="93">
        <v>0</v>
      </c>
      <c r="G44" s="93">
        <v>0</v>
      </c>
      <c r="H44" s="100">
        <f t="shared" si="2"/>
        <v>0</v>
      </c>
      <c r="I44" s="93">
        <v>0</v>
      </c>
      <c r="J44" s="93">
        <v>0</v>
      </c>
      <c r="K44" s="100">
        <f t="shared" si="3"/>
        <v>1261</v>
      </c>
      <c r="L44" s="93">
        <v>983</v>
      </c>
      <c r="M44" s="93">
        <v>278</v>
      </c>
      <c r="N44" s="100">
        <f t="shared" si="4"/>
        <v>1261</v>
      </c>
      <c r="O44" s="100">
        <f t="shared" si="5"/>
        <v>983</v>
      </c>
      <c r="P44" s="93">
        <v>983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100">
        <f t="shared" si="6"/>
        <v>278</v>
      </c>
      <c r="W44" s="93">
        <v>278</v>
      </c>
      <c r="X44" s="93">
        <v>0</v>
      </c>
      <c r="Y44" s="93">
        <v>0</v>
      </c>
      <c r="Z44" s="93">
        <v>0</v>
      </c>
      <c r="AA44" s="93">
        <v>0</v>
      </c>
      <c r="AB44" s="93">
        <v>0</v>
      </c>
      <c r="AC44" s="100">
        <f t="shared" si="7"/>
        <v>0</v>
      </c>
      <c r="AD44" s="93">
        <v>0</v>
      </c>
      <c r="AE44" s="93">
        <v>0</v>
      </c>
      <c r="AF44" s="100">
        <f t="shared" si="8"/>
        <v>16</v>
      </c>
      <c r="AG44" s="93">
        <v>16</v>
      </c>
      <c r="AH44" s="93">
        <v>0</v>
      </c>
      <c r="AI44" s="93">
        <v>0</v>
      </c>
      <c r="AJ44" s="100">
        <f t="shared" si="9"/>
        <v>16</v>
      </c>
      <c r="AK44" s="93">
        <v>0</v>
      </c>
      <c r="AL44" s="93">
        <v>0</v>
      </c>
      <c r="AM44" s="93">
        <v>0</v>
      </c>
      <c r="AN44" s="93">
        <v>0</v>
      </c>
      <c r="AO44" s="93">
        <v>0</v>
      </c>
      <c r="AP44" s="93">
        <v>0</v>
      </c>
      <c r="AQ44" s="93">
        <v>16</v>
      </c>
      <c r="AR44" s="93">
        <v>0</v>
      </c>
      <c r="AS44" s="93">
        <v>0</v>
      </c>
      <c r="AT44" s="100">
        <f t="shared" si="10"/>
        <v>0</v>
      </c>
      <c r="AU44" s="93">
        <v>0</v>
      </c>
      <c r="AV44" s="93">
        <v>0</v>
      </c>
      <c r="AW44" s="93">
        <v>0</v>
      </c>
      <c r="AX44" s="93">
        <v>0</v>
      </c>
      <c r="AY44" s="93">
        <v>0</v>
      </c>
      <c r="AZ44" s="100">
        <f t="shared" si="11"/>
        <v>16</v>
      </c>
      <c r="BA44" s="93">
        <v>16</v>
      </c>
      <c r="BB44" s="93">
        <v>0</v>
      </c>
      <c r="BC44" s="93">
        <v>0</v>
      </c>
    </row>
    <row r="45" spans="1:55" s="92" customFormat="1" ht="11.25">
      <c r="A45" s="101" t="s">
        <v>113</v>
      </c>
      <c r="B45" s="102" t="s">
        <v>346</v>
      </c>
      <c r="C45" s="94" t="s">
        <v>347</v>
      </c>
      <c r="D45" s="100">
        <f t="shared" si="0"/>
        <v>1830</v>
      </c>
      <c r="E45" s="100">
        <f t="shared" si="1"/>
        <v>0</v>
      </c>
      <c r="F45" s="93">
        <v>0</v>
      </c>
      <c r="G45" s="93">
        <v>0</v>
      </c>
      <c r="H45" s="100">
        <f t="shared" si="2"/>
        <v>0</v>
      </c>
      <c r="I45" s="93">
        <v>0</v>
      </c>
      <c r="J45" s="93">
        <v>0</v>
      </c>
      <c r="K45" s="100">
        <f t="shared" si="3"/>
        <v>1830</v>
      </c>
      <c r="L45" s="93">
        <v>313</v>
      </c>
      <c r="M45" s="93">
        <v>1517</v>
      </c>
      <c r="N45" s="100">
        <f t="shared" si="4"/>
        <v>1830</v>
      </c>
      <c r="O45" s="100">
        <f t="shared" si="5"/>
        <v>313</v>
      </c>
      <c r="P45" s="93">
        <v>313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100">
        <f t="shared" si="6"/>
        <v>1517</v>
      </c>
      <c r="W45" s="93">
        <v>1517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100">
        <f t="shared" si="7"/>
        <v>0</v>
      </c>
      <c r="AD45" s="93">
        <v>0</v>
      </c>
      <c r="AE45" s="93">
        <v>0</v>
      </c>
      <c r="AF45" s="100">
        <f t="shared" si="8"/>
        <v>136</v>
      </c>
      <c r="AG45" s="93">
        <v>136</v>
      </c>
      <c r="AH45" s="93">
        <v>0</v>
      </c>
      <c r="AI45" s="93">
        <v>0</v>
      </c>
      <c r="AJ45" s="100">
        <f t="shared" si="9"/>
        <v>136</v>
      </c>
      <c r="AK45" s="93">
        <v>0</v>
      </c>
      <c r="AL45" s="93">
        <v>0</v>
      </c>
      <c r="AM45" s="93">
        <v>56</v>
      </c>
      <c r="AN45" s="93">
        <v>80</v>
      </c>
      <c r="AO45" s="93">
        <v>0</v>
      </c>
      <c r="AP45" s="93">
        <v>0</v>
      </c>
      <c r="AQ45" s="93">
        <v>0</v>
      </c>
      <c r="AR45" s="93">
        <v>0</v>
      </c>
      <c r="AS45" s="93">
        <v>0</v>
      </c>
      <c r="AT45" s="100">
        <f t="shared" si="10"/>
        <v>0</v>
      </c>
      <c r="AU45" s="93">
        <v>0</v>
      </c>
      <c r="AV45" s="93">
        <v>0</v>
      </c>
      <c r="AW45" s="93">
        <v>0</v>
      </c>
      <c r="AX45" s="93">
        <v>0</v>
      </c>
      <c r="AY45" s="93">
        <v>0</v>
      </c>
      <c r="AZ45" s="100">
        <f t="shared" si="11"/>
        <v>0</v>
      </c>
      <c r="BA45" s="93">
        <v>0</v>
      </c>
      <c r="BB45" s="93">
        <v>0</v>
      </c>
      <c r="BC45" s="93">
        <v>0</v>
      </c>
    </row>
    <row r="46" spans="1:55" s="92" customFormat="1" ht="11.25">
      <c r="A46" s="101" t="s">
        <v>113</v>
      </c>
      <c r="B46" s="102" t="s">
        <v>348</v>
      </c>
      <c r="C46" s="94" t="s">
        <v>349</v>
      </c>
      <c r="D46" s="100">
        <f t="shared" si="0"/>
        <v>1540</v>
      </c>
      <c r="E46" s="100">
        <f t="shared" si="1"/>
        <v>0</v>
      </c>
      <c r="F46" s="93">
        <v>0</v>
      </c>
      <c r="G46" s="93">
        <v>0</v>
      </c>
      <c r="H46" s="100">
        <f t="shared" si="2"/>
        <v>0</v>
      </c>
      <c r="I46" s="93">
        <v>0</v>
      </c>
      <c r="J46" s="93">
        <v>0</v>
      </c>
      <c r="K46" s="100">
        <f t="shared" si="3"/>
        <v>1540</v>
      </c>
      <c r="L46" s="93">
        <v>217</v>
      </c>
      <c r="M46" s="93">
        <v>1323</v>
      </c>
      <c r="N46" s="100">
        <f t="shared" si="4"/>
        <v>1540</v>
      </c>
      <c r="O46" s="100">
        <f t="shared" si="5"/>
        <v>217</v>
      </c>
      <c r="P46" s="93">
        <v>217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100">
        <f t="shared" si="6"/>
        <v>1323</v>
      </c>
      <c r="W46" s="93">
        <v>1323</v>
      </c>
      <c r="X46" s="93">
        <v>0</v>
      </c>
      <c r="Y46" s="93">
        <v>0</v>
      </c>
      <c r="Z46" s="93">
        <v>0</v>
      </c>
      <c r="AA46" s="93">
        <v>0</v>
      </c>
      <c r="AB46" s="93">
        <v>0</v>
      </c>
      <c r="AC46" s="100">
        <f t="shared" si="7"/>
        <v>0</v>
      </c>
      <c r="AD46" s="93">
        <v>0</v>
      </c>
      <c r="AE46" s="93">
        <v>0</v>
      </c>
      <c r="AF46" s="100">
        <f t="shared" si="8"/>
        <v>114</v>
      </c>
      <c r="AG46" s="93">
        <v>114</v>
      </c>
      <c r="AH46" s="93">
        <v>0</v>
      </c>
      <c r="AI46" s="93">
        <v>0</v>
      </c>
      <c r="AJ46" s="100">
        <f t="shared" si="9"/>
        <v>67</v>
      </c>
      <c r="AK46" s="93">
        <v>0</v>
      </c>
      <c r="AL46" s="93">
        <v>0</v>
      </c>
      <c r="AM46" s="93">
        <v>0</v>
      </c>
      <c r="AN46" s="93">
        <v>67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100">
        <f t="shared" si="10"/>
        <v>47</v>
      </c>
      <c r="AU46" s="93">
        <v>47</v>
      </c>
      <c r="AV46" s="93">
        <v>0</v>
      </c>
      <c r="AW46" s="93">
        <v>0</v>
      </c>
      <c r="AX46" s="93">
        <v>0</v>
      </c>
      <c r="AY46" s="93">
        <v>0</v>
      </c>
      <c r="AZ46" s="100">
        <f t="shared" si="11"/>
        <v>0</v>
      </c>
      <c r="BA46" s="93">
        <v>0</v>
      </c>
      <c r="BB46" s="93">
        <v>0</v>
      </c>
      <c r="BC46" s="93">
        <v>0</v>
      </c>
    </row>
    <row r="47" spans="1:55" s="92" customFormat="1" ht="11.25">
      <c r="A47" s="101" t="s">
        <v>113</v>
      </c>
      <c r="B47" s="102" t="s">
        <v>350</v>
      </c>
      <c r="C47" s="94" t="s">
        <v>351</v>
      </c>
      <c r="D47" s="100">
        <f t="shared" si="0"/>
        <v>1929</v>
      </c>
      <c r="E47" s="100">
        <f t="shared" si="1"/>
        <v>0</v>
      </c>
      <c r="F47" s="93">
        <v>0</v>
      </c>
      <c r="G47" s="93">
        <v>0</v>
      </c>
      <c r="H47" s="100">
        <f t="shared" si="2"/>
        <v>0</v>
      </c>
      <c r="I47" s="93">
        <v>0</v>
      </c>
      <c r="J47" s="93">
        <v>0</v>
      </c>
      <c r="K47" s="100">
        <f t="shared" si="3"/>
        <v>1929</v>
      </c>
      <c r="L47" s="93">
        <v>286</v>
      </c>
      <c r="M47" s="93">
        <v>1643</v>
      </c>
      <c r="N47" s="100">
        <f t="shared" si="4"/>
        <v>1929</v>
      </c>
      <c r="O47" s="100">
        <f t="shared" si="5"/>
        <v>286</v>
      </c>
      <c r="P47" s="93">
        <v>286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100">
        <f t="shared" si="6"/>
        <v>1643</v>
      </c>
      <c r="W47" s="93">
        <v>1643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100">
        <f t="shared" si="7"/>
        <v>0</v>
      </c>
      <c r="AD47" s="93">
        <v>0</v>
      </c>
      <c r="AE47" s="93">
        <v>0</v>
      </c>
      <c r="AF47" s="100">
        <f t="shared" si="8"/>
        <v>143</v>
      </c>
      <c r="AG47" s="93">
        <v>143</v>
      </c>
      <c r="AH47" s="93">
        <v>0</v>
      </c>
      <c r="AI47" s="93">
        <v>0</v>
      </c>
      <c r="AJ47" s="100">
        <f t="shared" si="9"/>
        <v>143</v>
      </c>
      <c r="AK47" s="93">
        <v>0</v>
      </c>
      <c r="AL47" s="93">
        <v>0</v>
      </c>
      <c r="AM47" s="93">
        <v>143</v>
      </c>
      <c r="AN47" s="93">
        <v>0</v>
      </c>
      <c r="AO47" s="93">
        <v>0</v>
      </c>
      <c r="AP47" s="93">
        <v>0</v>
      </c>
      <c r="AQ47" s="93">
        <v>0</v>
      </c>
      <c r="AR47" s="93">
        <v>0</v>
      </c>
      <c r="AS47" s="93">
        <v>0</v>
      </c>
      <c r="AT47" s="100">
        <f t="shared" si="10"/>
        <v>0</v>
      </c>
      <c r="AU47" s="93">
        <v>0</v>
      </c>
      <c r="AV47" s="93">
        <v>0</v>
      </c>
      <c r="AW47" s="93">
        <v>0</v>
      </c>
      <c r="AX47" s="93">
        <v>0</v>
      </c>
      <c r="AY47" s="93">
        <v>0</v>
      </c>
      <c r="AZ47" s="100">
        <f t="shared" si="11"/>
        <v>0</v>
      </c>
      <c r="BA47" s="93">
        <v>0</v>
      </c>
      <c r="BB47" s="93">
        <v>0</v>
      </c>
      <c r="BC47" s="93">
        <v>0</v>
      </c>
    </row>
    <row r="48" spans="1:55" s="92" customFormat="1" ht="11.25">
      <c r="A48" s="101" t="s">
        <v>113</v>
      </c>
      <c r="B48" s="102" t="s">
        <v>352</v>
      </c>
      <c r="C48" s="94" t="s">
        <v>353</v>
      </c>
      <c r="D48" s="100">
        <f t="shared" si="0"/>
        <v>2421</v>
      </c>
      <c r="E48" s="100">
        <f t="shared" si="1"/>
        <v>110</v>
      </c>
      <c r="F48" s="93">
        <v>0</v>
      </c>
      <c r="G48" s="93">
        <v>110</v>
      </c>
      <c r="H48" s="100">
        <f t="shared" si="2"/>
        <v>484</v>
      </c>
      <c r="I48" s="93">
        <v>484</v>
      </c>
      <c r="J48" s="93">
        <v>0</v>
      </c>
      <c r="K48" s="100">
        <f t="shared" si="3"/>
        <v>1827</v>
      </c>
      <c r="L48" s="93">
        <v>0</v>
      </c>
      <c r="M48" s="93">
        <v>1827</v>
      </c>
      <c r="N48" s="100">
        <f t="shared" si="4"/>
        <v>2421</v>
      </c>
      <c r="O48" s="100">
        <f t="shared" si="5"/>
        <v>484</v>
      </c>
      <c r="P48" s="93">
        <v>484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100">
        <f t="shared" si="6"/>
        <v>1937</v>
      </c>
      <c r="W48" s="93">
        <v>1937</v>
      </c>
      <c r="X48" s="93">
        <v>0</v>
      </c>
      <c r="Y48" s="93">
        <v>0</v>
      </c>
      <c r="Z48" s="93">
        <v>0</v>
      </c>
      <c r="AA48" s="93">
        <v>0</v>
      </c>
      <c r="AB48" s="93">
        <v>0</v>
      </c>
      <c r="AC48" s="100">
        <f t="shared" si="7"/>
        <v>0</v>
      </c>
      <c r="AD48" s="93">
        <v>0</v>
      </c>
      <c r="AE48" s="93">
        <v>0</v>
      </c>
      <c r="AF48" s="100">
        <f t="shared" si="8"/>
        <v>125</v>
      </c>
      <c r="AG48" s="93">
        <v>125</v>
      </c>
      <c r="AH48" s="93">
        <v>0</v>
      </c>
      <c r="AI48" s="93">
        <v>0</v>
      </c>
      <c r="AJ48" s="100">
        <f t="shared" si="9"/>
        <v>125</v>
      </c>
      <c r="AK48" s="93">
        <v>0</v>
      </c>
      <c r="AL48" s="93">
        <v>0</v>
      </c>
      <c r="AM48" s="93">
        <v>0</v>
      </c>
      <c r="AN48" s="93">
        <v>125</v>
      </c>
      <c r="AO48" s="93">
        <v>0</v>
      </c>
      <c r="AP48" s="93">
        <v>0</v>
      </c>
      <c r="AQ48" s="93">
        <v>0</v>
      </c>
      <c r="AR48" s="93">
        <v>0</v>
      </c>
      <c r="AS48" s="93">
        <v>0</v>
      </c>
      <c r="AT48" s="100">
        <f t="shared" si="10"/>
        <v>0</v>
      </c>
      <c r="AU48" s="93">
        <v>0</v>
      </c>
      <c r="AV48" s="93">
        <v>0</v>
      </c>
      <c r="AW48" s="93">
        <v>0</v>
      </c>
      <c r="AX48" s="93">
        <v>0</v>
      </c>
      <c r="AY48" s="93">
        <v>0</v>
      </c>
      <c r="AZ48" s="100">
        <f t="shared" si="11"/>
        <v>0</v>
      </c>
      <c r="BA48" s="93">
        <v>0</v>
      </c>
      <c r="BB48" s="93">
        <v>0</v>
      </c>
      <c r="BC48" s="93">
        <v>0</v>
      </c>
    </row>
    <row r="49" spans="1:55" s="92" customFormat="1" ht="11.25">
      <c r="A49" s="101" t="s">
        <v>113</v>
      </c>
      <c r="B49" s="102" t="s">
        <v>354</v>
      </c>
      <c r="C49" s="94" t="s">
        <v>355</v>
      </c>
      <c r="D49" s="100">
        <f t="shared" si="0"/>
        <v>4045</v>
      </c>
      <c r="E49" s="100">
        <f t="shared" si="1"/>
        <v>0</v>
      </c>
      <c r="F49" s="93">
        <v>0</v>
      </c>
      <c r="G49" s="93">
        <v>0</v>
      </c>
      <c r="H49" s="100">
        <f t="shared" si="2"/>
        <v>879</v>
      </c>
      <c r="I49" s="93">
        <v>879</v>
      </c>
      <c r="J49" s="93">
        <v>0</v>
      </c>
      <c r="K49" s="100">
        <f t="shared" si="3"/>
        <v>3166</v>
      </c>
      <c r="L49" s="93">
        <v>0</v>
      </c>
      <c r="M49" s="93">
        <v>3166</v>
      </c>
      <c r="N49" s="100">
        <f t="shared" si="4"/>
        <v>4151</v>
      </c>
      <c r="O49" s="100">
        <f t="shared" si="5"/>
        <v>879</v>
      </c>
      <c r="P49" s="93">
        <v>879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100">
        <f t="shared" si="6"/>
        <v>3166</v>
      </c>
      <c r="W49" s="93">
        <v>3166</v>
      </c>
      <c r="X49" s="93">
        <v>0</v>
      </c>
      <c r="Y49" s="93">
        <v>0</v>
      </c>
      <c r="Z49" s="93">
        <v>0</v>
      </c>
      <c r="AA49" s="93">
        <v>0</v>
      </c>
      <c r="AB49" s="93">
        <v>0</v>
      </c>
      <c r="AC49" s="100">
        <f t="shared" si="7"/>
        <v>106</v>
      </c>
      <c r="AD49" s="93">
        <v>106</v>
      </c>
      <c r="AE49" s="93">
        <v>0</v>
      </c>
      <c r="AF49" s="100">
        <f t="shared" si="8"/>
        <v>22</v>
      </c>
      <c r="AG49" s="93">
        <v>22</v>
      </c>
      <c r="AH49" s="93">
        <v>0</v>
      </c>
      <c r="AI49" s="93">
        <v>0</v>
      </c>
      <c r="AJ49" s="100">
        <f t="shared" si="9"/>
        <v>47</v>
      </c>
      <c r="AK49" s="93">
        <v>47</v>
      </c>
      <c r="AL49" s="93">
        <v>0</v>
      </c>
      <c r="AM49" s="93">
        <v>0</v>
      </c>
      <c r="AN49" s="93">
        <v>0</v>
      </c>
      <c r="AO49" s="93">
        <v>0</v>
      </c>
      <c r="AP49" s="93">
        <v>0</v>
      </c>
      <c r="AQ49" s="93">
        <v>0</v>
      </c>
      <c r="AR49" s="93">
        <v>0</v>
      </c>
      <c r="AS49" s="93">
        <v>0</v>
      </c>
      <c r="AT49" s="100">
        <f t="shared" si="10"/>
        <v>22</v>
      </c>
      <c r="AU49" s="93">
        <v>22</v>
      </c>
      <c r="AV49" s="93">
        <v>0</v>
      </c>
      <c r="AW49" s="93">
        <v>0</v>
      </c>
      <c r="AX49" s="93">
        <v>0</v>
      </c>
      <c r="AY49" s="93">
        <v>0</v>
      </c>
      <c r="AZ49" s="100">
        <f t="shared" si="11"/>
        <v>0</v>
      </c>
      <c r="BA49" s="93">
        <v>0</v>
      </c>
      <c r="BB49" s="93">
        <v>0</v>
      </c>
      <c r="BC49" s="93">
        <v>0</v>
      </c>
    </row>
    <row r="50" spans="1:55" s="92" customFormat="1" ht="11.25">
      <c r="A50" s="101" t="s">
        <v>113</v>
      </c>
      <c r="B50" s="102" t="s">
        <v>356</v>
      </c>
      <c r="C50" s="94" t="s">
        <v>357</v>
      </c>
      <c r="D50" s="100">
        <f t="shared" si="0"/>
        <v>6178</v>
      </c>
      <c r="E50" s="100">
        <f t="shared" si="1"/>
        <v>0</v>
      </c>
      <c r="F50" s="93">
        <v>0</v>
      </c>
      <c r="G50" s="93">
        <v>0</v>
      </c>
      <c r="H50" s="100">
        <f t="shared" si="2"/>
        <v>6178</v>
      </c>
      <c r="I50" s="93">
        <v>1792</v>
      </c>
      <c r="J50" s="93">
        <v>4386</v>
      </c>
      <c r="K50" s="100">
        <f t="shared" si="3"/>
        <v>0</v>
      </c>
      <c r="L50" s="93">
        <v>0</v>
      </c>
      <c r="M50" s="93">
        <v>0</v>
      </c>
      <c r="N50" s="100">
        <f t="shared" si="4"/>
        <v>7067</v>
      </c>
      <c r="O50" s="100">
        <f t="shared" si="5"/>
        <v>1792</v>
      </c>
      <c r="P50" s="93">
        <v>1792</v>
      </c>
      <c r="Q50" s="93">
        <v>0</v>
      </c>
      <c r="R50" s="93">
        <v>0</v>
      </c>
      <c r="S50" s="93">
        <v>0</v>
      </c>
      <c r="T50" s="93">
        <v>0</v>
      </c>
      <c r="U50" s="93">
        <v>0</v>
      </c>
      <c r="V50" s="100">
        <f t="shared" si="6"/>
        <v>4386</v>
      </c>
      <c r="W50" s="93">
        <v>4386</v>
      </c>
      <c r="X50" s="93">
        <v>0</v>
      </c>
      <c r="Y50" s="93">
        <v>0</v>
      </c>
      <c r="Z50" s="93">
        <v>0</v>
      </c>
      <c r="AA50" s="93">
        <v>0</v>
      </c>
      <c r="AB50" s="93">
        <v>0</v>
      </c>
      <c r="AC50" s="100">
        <f t="shared" si="7"/>
        <v>889</v>
      </c>
      <c r="AD50" s="93">
        <v>889</v>
      </c>
      <c r="AE50" s="93">
        <v>0</v>
      </c>
      <c r="AF50" s="100">
        <f t="shared" si="8"/>
        <v>293</v>
      </c>
      <c r="AG50" s="93">
        <v>293</v>
      </c>
      <c r="AH50" s="93">
        <v>0</v>
      </c>
      <c r="AI50" s="93">
        <v>0</v>
      </c>
      <c r="AJ50" s="100">
        <f t="shared" si="9"/>
        <v>293</v>
      </c>
      <c r="AK50" s="93">
        <v>0</v>
      </c>
      <c r="AL50" s="93">
        <v>0</v>
      </c>
      <c r="AM50" s="93">
        <v>293</v>
      </c>
      <c r="AN50" s="93">
        <v>0</v>
      </c>
      <c r="AO50" s="93">
        <v>0</v>
      </c>
      <c r="AP50" s="93">
        <v>0</v>
      </c>
      <c r="AQ50" s="93">
        <v>0</v>
      </c>
      <c r="AR50" s="93">
        <v>0</v>
      </c>
      <c r="AS50" s="93">
        <v>0</v>
      </c>
      <c r="AT50" s="100">
        <f t="shared" si="10"/>
        <v>0</v>
      </c>
      <c r="AU50" s="93">
        <v>0</v>
      </c>
      <c r="AV50" s="93">
        <v>0</v>
      </c>
      <c r="AW50" s="93">
        <v>0</v>
      </c>
      <c r="AX50" s="93">
        <v>0</v>
      </c>
      <c r="AY50" s="93">
        <v>0</v>
      </c>
      <c r="AZ50" s="100">
        <f t="shared" si="11"/>
        <v>0</v>
      </c>
      <c r="BA50" s="93">
        <v>0</v>
      </c>
      <c r="BB50" s="93">
        <v>0</v>
      </c>
      <c r="BC50" s="93">
        <v>0</v>
      </c>
    </row>
    <row r="51" spans="1:55" s="92" customFormat="1" ht="11.25">
      <c r="A51" s="101" t="s">
        <v>113</v>
      </c>
      <c r="B51" s="102" t="s">
        <v>358</v>
      </c>
      <c r="C51" s="94" t="s">
        <v>359</v>
      </c>
      <c r="D51" s="100">
        <f t="shared" si="0"/>
        <v>7742</v>
      </c>
      <c r="E51" s="100">
        <f t="shared" si="1"/>
        <v>96</v>
      </c>
      <c r="F51" s="93">
        <v>0</v>
      </c>
      <c r="G51" s="93">
        <v>96</v>
      </c>
      <c r="H51" s="100">
        <f t="shared" si="2"/>
        <v>3520</v>
      </c>
      <c r="I51" s="93">
        <v>3520</v>
      </c>
      <c r="J51" s="93">
        <v>0</v>
      </c>
      <c r="K51" s="100">
        <f t="shared" si="3"/>
        <v>4126</v>
      </c>
      <c r="L51" s="93">
        <v>0</v>
      </c>
      <c r="M51" s="93">
        <v>4126</v>
      </c>
      <c r="N51" s="100">
        <f t="shared" si="4"/>
        <v>7742</v>
      </c>
      <c r="O51" s="100">
        <f t="shared" si="5"/>
        <v>3520</v>
      </c>
      <c r="P51" s="93">
        <v>3520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100">
        <f t="shared" si="6"/>
        <v>4222</v>
      </c>
      <c r="W51" s="93">
        <v>4222</v>
      </c>
      <c r="X51" s="93">
        <v>0</v>
      </c>
      <c r="Y51" s="93">
        <v>0</v>
      </c>
      <c r="Z51" s="93">
        <v>0</v>
      </c>
      <c r="AA51" s="93">
        <v>0</v>
      </c>
      <c r="AB51" s="93">
        <v>0</v>
      </c>
      <c r="AC51" s="100">
        <f t="shared" si="7"/>
        <v>0</v>
      </c>
      <c r="AD51" s="93">
        <v>0</v>
      </c>
      <c r="AE51" s="93">
        <v>0</v>
      </c>
      <c r="AF51" s="100">
        <f t="shared" si="8"/>
        <v>73</v>
      </c>
      <c r="AG51" s="93">
        <v>73</v>
      </c>
      <c r="AH51" s="93">
        <v>0</v>
      </c>
      <c r="AI51" s="93">
        <v>0</v>
      </c>
      <c r="AJ51" s="100">
        <f t="shared" si="9"/>
        <v>7783</v>
      </c>
      <c r="AK51" s="93">
        <v>7742</v>
      </c>
      <c r="AL51" s="93">
        <v>0</v>
      </c>
      <c r="AM51" s="93">
        <v>0</v>
      </c>
      <c r="AN51" s="93">
        <v>0</v>
      </c>
      <c r="AO51" s="93">
        <v>0</v>
      </c>
      <c r="AP51" s="93">
        <v>0</v>
      </c>
      <c r="AQ51" s="93">
        <v>0</v>
      </c>
      <c r="AR51" s="93">
        <v>1</v>
      </c>
      <c r="AS51" s="93">
        <v>40</v>
      </c>
      <c r="AT51" s="100">
        <f t="shared" si="10"/>
        <v>32</v>
      </c>
      <c r="AU51" s="93">
        <v>32</v>
      </c>
      <c r="AV51" s="93">
        <v>0</v>
      </c>
      <c r="AW51" s="93">
        <v>0</v>
      </c>
      <c r="AX51" s="93">
        <v>0</v>
      </c>
      <c r="AY51" s="93">
        <v>0</v>
      </c>
      <c r="AZ51" s="100">
        <f t="shared" si="11"/>
        <v>0</v>
      </c>
      <c r="BA51" s="93">
        <v>0</v>
      </c>
      <c r="BB51" s="93">
        <v>0</v>
      </c>
      <c r="BC51" s="93">
        <v>0</v>
      </c>
    </row>
    <row r="52" spans="1:55" s="92" customFormat="1" ht="11.25">
      <c r="A52" s="101" t="s">
        <v>113</v>
      </c>
      <c r="B52" s="102" t="s">
        <v>360</v>
      </c>
      <c r="C52" s="94" t="s">
        <v>361</v>
      </c>
      <c r="D52" s="100">
        <f t="shared" si="0"/>
        <v>5335</v>
      </c>
      <c r="E52" s="100">
        <f t="shared" si="1"/>
        <v>219</v>
      </c>
      <c r="F52" s="93">
        <v>0</v>
      </c>
      <c r="G52" s="93">
        <v>219</v>
      </c>
      <c r="H52" s="100">
        <f t="shared" si="2"/>
        <v>2012</v>
      </c>
      <c r="I52" s="93">
        <v>2012</v>
      </c>
      <c r="J52" s="93">
        <v>0</v>
      </c>
      <c r="K52" s="100">
        <f t="shared" si="3"/>
        <v>3104</v>
      </c>
      <c r="L52" s="93">
        <v>0</v>
      </c>
      <c r="M52" s="93">
        <v>3104</v>
      </c>
      <c r="N52" s="100">
        <f t="shared" si="4"/>
        <v>5335</v>
      </c>
      <c r="O52" s="100">
        <f t="shared" si="5"/>
        <v>2012</v>
      </c>
      <c r="P52" s="93">
        <v>2012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  <c r="V52" s="100">
        <f t="shared" si="6"/>
        <v>3323</v>
      </c>
      <c r="W52" s="93">
        <v>3323</v>
      </c>
      <c r="X52" s="93">
        <v>0</v>
      </c>
      <c r="Y52" s="93">
        <v>0</v>
      </c>
      <c r="Z52" s="93">
        <v>0</v>
      </c>
      <c r="AA52" s="93">
        <v>0</v>
      </c>
      <c r="AB52" s="93">
        <v>0</v>
      </c>
      <c r="AC52" s="100">
        <f t="shared" si="7"/>
        <v>0</v>
      </c>
      <c r="AD52" s="93">
        <v>0</v>
      </c>
      <c r="AE52" s="93">
        <v>0</v>
      </c>
      <c r="AF52" s="100">
        <f t="shared" si="8"/>
        <v>51</v>
      </c>
      <c r="AG52" s="93">
        <v>51</v>
      </c>
      <c r="AH52" s="93">
        <v>0</v>
      </c>
      <c r="AI52" s="93">
        <v>0</v>
      </c>
      <c r="AJ52" s="100">
        <f t="shared" si="9"/>
        <v>51</v>
      </c>
      <c r="AK52" s="93">
        <v>22</v>
      </c>
      <c r="AL52" s="93">
        <v>0</v>
      </c>
      <c r="AM52" s="93">
        <v>0</v>
      </c>
      <c r="AN52" s="93">
        <v>0</v>
      </c>
      <c r="AO52" s="93">
        <v>0</v>
      </c>
      <c r="AP52" s="93">
        <v>0</v>
      </c>
      <c r="AQ52" s="93">
        <v>0</v>
      </c>
      <c r="AR52" s="93">
        <v>1</v>
      </c>
      <c r="AS52" s="93">
        <v>28</v>
      </c>
      <c r="AT52" s="100">
        <f t="shared" si="10"/>
        <v>22</v>
      </c>
      <c r="AU52" s="93">
        <v>22</v>
      </c>
      <c r="AV52" s="93">
        <v>0</v>
      </c>
      <c r="AW52" s="93">
        <v>0</v>
      </c>
      <c r="AX52" s="93">
        <v>0</v>
      </c>
      <c r="AY52" s="93">
        <v>0</v>
      </c>
      <c r="AZ52" s="100">
        <f t="shared" si="11"/>
        <v>0</v>
      </c>
      <c r="BA52" s="93">
        <v>0</v>
      </c>
      <c r="BB52" s="93">
        <v>0</v>
      </c>
      <c r="BC52" s="93">
        <v>0</v>
      </c>
    </row>
    <row r="53" spans="1:55" s="92" customFormat="1" ht="11.25">
      <c r="A53" s="101" t="s">
        <v>113</v>
      </c>
      <c r="B53" s="102" t="s">
        <v>362</v>
      </c>
      <c r="C53" s="94" t="s">
        <v>363</v>
      </c>
      <c r="D53" s="100">
        <f t="shared" si="0"/>
        <v>2786</v>
      </c>
      <c r="E53" s="100">
        <f t="shared" si="1"/>
        <v>66</v>
      </c>
      <c r="F53" s="93">
        <v>0</v>
      </c>
      <c r="G53" s="93">
        <v>66</v>
      </c>
      <c r="H53" s="100">
        <f t="shared" si="2"/>
        <v>502</v>
      </c>
      <c r="I53" s="93">
        <v>502</v>
      </c>
      <c r="J53" s="93">
        <v>0</v>
      </c>
      <c r="K53" s="100">
        <f t="shared" si="3"/>
        <v>2218</v>
      </c>
      <c r="L53" s="93">
        <v>0</v>
      </c>
      <c r="M53" s="93">
        <v>2218</v>
      </c>
      <c r="N53" s="100">
        <f t="shared" si="4"/>
        <v>2786</v>
      </c>
      <c r="O53" s="100">
        <f t="shared" si="5"/>
        <v>502</v>
      </c>
      <c r="P53" s="93">
        <v>502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100">
        <f t="shared" si="6"/>
        <v>2284</v>
      </c>
      <c r="W53" s="93">
        <v>2284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100">
        <f t="shared" si="7"/>
        <v>0</v>
      </c>
      <c r="AD53" s="93">
        <v>0</v>
      </c>
      <c r="AE53" s="93">
        <v>0</v>
      </c>
      <c r="AF53" s="100">
        <f t="shared" si="8"/>
        <v>25</v>
      </c>
      <c r="AG53" s="93">
        <v>25</v>
      </c>
      <c r="AH53" s="93">
        <v>0</v>
      </c>
      <c r="AI53" s="93">
        <v>0</v>
      </c>
      <c r="AJ53" s="100">
        <f t="shared" si="9"/>
        <v>14</v>
      </c>
      <c r="AK53" s="93">
        <v>0</v>
      </c>
      <c r="AL53" s="93"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14</v>
      </c>
      <c r="AT53" s="100">
        <f t="shared" si="10"/>
        <v>11</v>
      </c>
      <c r="AU53" s="93">
        <v>11</v>
      </c>
      <c r="AV53" s="93">
        <v>0</v>
      </c>
      <c r="AW53" s="93">
        <v>0</v>
      </c>
      <c r="AX53" s="93">
        <v>0</v>
      </c>
      <c r="AY53" s="93">
        <v>0</v>
      </c>
      <c r="AZ53" s="100">
        <f t="shared" si="11"/>
        <v>0</v>
      </c>
      <c r="BA53" s="93">
        <v>0</v>
      </c>
      <c r="BB53" s="93">
        <v>0</v>
      </c>
      <c r="BC53" s="93">
        <v>0</v>
      </c>
    </row>
    <row r="54" spans="1:55" s="92" customFormat="1" ht="11.25">
      <c r="A54" s="101" t="s">
        <v>113</v>
      </c>
      <c r="B54" s="102" t="s">
        <v>364</v>
      </c>
      <c r="C54" s="94" t="s">
        <v>365</v>
      </c>
      <c r="D54" s="100">
        <f t="shared" si="0"/>
        <v>5969</v>
      </c>
      <c r="E54" s="100">
        <f t="shared" si="1"/>
        <v>200</v>
      </c>
      <c r="F54" s="93">
        <v>0</v>
      </c>
      <c r="G54" s="93">
        <v>200</v>
      </c>
      <c r="H54" s="100">
        <f t="shared" si="2"/>
        <v>1932</v>
      </c>
      <c r="I54" s="93">
        <v>1932</v>
      </c>
      <c r="J54" s="93">
        <v>0</v>
      </c>
      <c r="K54" s="100">
        <f t="shared" si="3"/>
        <v>3837</v>
      </c>
      <c r="L54" s="93">
        <v>0</v>
      </c>
      <c r="M54" s="93">
        <v>3837</v>
      </c>
      <c r="N54" s="100">
        <f t="shared" si="4"/>
        <v>6045</v>
      </c>
      <c r="O54" s="100">
        <f t="shared" si="5"/>
        <v>1932</v>
      </c>
      <c r="P54" s="93">
        <v>1932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100">
        <f t="shared" si="6"/>
        <v>4037</v>
      </c>
      <c r="W54" s="93">
        <v>4037</v>
      </c>
      <c r="X54" s="93">
        <v>0</v>
      </c>
      <c r="Y54" s="93">
        <v>0</v>
      </c>
      <c r="Z54" s="93">
        <v>0</v>
      </c>
      <c r="AA54" s="93">
        <v>0</v>
      </c>
      <c r="AB54" s="93">
        <v>0</v>
      </c>
      <c r="AC54" s="100">
        <f t="shared" si="7"/>
        <v>76</v>
      </c>
      <c r="AD54" s="93">
        <v>76</v>
      </c>
      <c r="AE54" s="93">
        <v>0</v>
      </c>
      <c r="AF54" s="100">
        <f t="shared" si="8"/>
        <v>45</v>
      </c>
      <c r="AG54" s="93">
        <v>45</v>
      </c>
      <c r="AH54" s="93">
        <v>0</v>
      </c>
      <c r="AI54" s="93">
        <v>0</v>
      </c>
      <c r="AJ54" s="100">
        <f t="shared" si="9"/>
        <v>63</v>
      </c>
      <c r="AK54" s="93">
        <v>45</v>
      </c>
      <c r="AL54" s="93">
        <v>0</v>
      </c>
      <c r="AM54" s="93">
        <v>0</v>
      </c>
      <c r="AN54" s="93">
        <v>0</v>
      </c>
      <c r="AO54" s="93">
        <v>0</v>
      </c>
      <c r="AP54" s="93">
        <v>0</v>
      </c>
      <c r="AQ54" s="93">
        <v>0</v>
      </c>
      <c r="AR54" s="93">
        <v>1</v>
      </c>
      <c r="AS54" s="93">
        <v>17</v>
      </c>
      <c r="AT54" s="100">
        <f t="shared" si="10"/>
        <v>27</v>
      </c>
      <c r="AU54" s="93">
        <v>27</v>
      </c>
      <c r="AV54" s="93">
        <v>0</v>
      </c>
      <c r="AW54" s="93">
        <v>0</v>
      </c>
      <c r="AX54" s="93">
        <v>0</v>
      </c>
      <c r="AY54" s="93">
        <v>0</v>
      </c>
      <c r="AZ54" s="100">
        <f t="shared" si="11"/>
        <v>0</v>
      </c>
      <c r="BA54" s="93">
        <v>0</v>
      </c>
      <c r="BB54" s="93">
        <v>0</v>
      </c>
      <c r="BC54" s="93">
        <v>0</v>
      </c>
    </row>
    <row r="55" spans="1:55" s="92" customFormat="1" ht="11.25">
      <c r="A55" s="101" t="s">
        <v>113</v>
      </c>
      <c r="B55" s="102" t="s">
        <v>366</v>
      </c>
      <c r="C55" s="94" t="s">
        <v>367</v>
      </c>
      <c r="D55" s="100">
        <f t="shared" si="0"/>
        <v>3000</v>
      </c>
      <c r="E55" s="100">
        <f t="shared" si="1"/>
        <v>0</v>
      </c>
      <c r="F55" s="93">
        <v>0</v>
      </c>
      <c r="G55" s="93">
        <v>0</v>
      </c>
      <c r="H55" s="100">
        <f t="shared" si="2"/>
        <v>0</v>
      </c>
      <c r="I55" s="93">
        <v>0</v>
      </c>
      <c r="J55" s="93">
        <v>0</v>
      </c>
      <c r="K55" s="100">
        <f t="shared" si="3"/>
        <v>3000</v>
      </c>
      <c r="L55" s="93">
        <v>978</v>
      </c>
      <c r="M55" s="93">
        <v>2022</v>
      </c>
      <c r="N55" s="100">
        <f t="shared" si="4"/>
        <v>3000</v>
      </c>
      <c r="O55" s="100">
        <f t="shared" si="5"/>
        <v>978</v>
      </c>
      <c r="P55" s="93">
        <v>978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100">
        <f t="shared" si="6"/>
        <v>2022</v>
      </c>
      <c r="W55" s="93">
        <v>2022</v>
      </c>
      <c r="X55" s="93">
        <v>0</v>
      </c>
      <c r="Y55" s="93">
        <v>0</v>
      </c>
      <c r="Z55" s="93">
        <v>0</v>
      </c>
      <c r="AA55" s="93">
        <v>0</v>
      </c>
      <c r="AB55" s="93">
        <v>0</v>
      </c>
      <c r="AC55" s="100">
        <f t="shared" si="7"/>
        <v>0</v>
      </c>
      <c r="AD55" s="93">
        <v>0</v>
      </c>
      <c r="AE55" s="93">
        <v>0</v>
      </c>
      <c r="AF55" s="100">
        <f t="shared" si="8"/>
        <v>244</v>
      </c>
      <c r="AG55" s="93">
        <v>244</v>
      </c>
      <c r="AH55" s="93">
        <v>0</v>
      </c>
      <c r="AI55" s="93">
        <v>0</v>
      </c>
      <c r="AJ55" s="100">
        <f t="shared" si="9"/>
        <v>244</v>
      </c>
      <c r="AK55" s="93">
        <v>0</v>
      </c>
      <c r="AL55" s="93">
        <v>0</v>
      </c>
      <c r="AM55" s="93">
        <v>244</v>
      </c>
      <c r="AN55" s="93">
        <v>0</v>
      </c>
      <c r="AO55" s="93">
        <v>0</v>
      </c>
      <c r="AP55" s="93">
        <v>0</v>
      </c>
      <c r="AQ55" s="93">
        <v>0</v>
      </c>
      <c r="AR55" s="93">
        <v>0</v>
      </c>
      <c r="AS55" s="93">
        <v>0</v>
      </c>
      <c r="AT55" s="100">
        <f t="shared" si="10"/>
        <v>11</v>
      </c>
      <c r="AU55" s="93">
        <v>0</v>
      </c>
      <c r="AV55" s="93">
        <v>0</v>
      </c>
      <c r="AW55" s="93">
        <v>11</v>
      </c>
      <c r="AX55" s="93">
        <v>0</v>
      </c>
      <c r="AY55" s="93">
        <v>0</v>
      </c>
      <c r="AZ55" s="100">
        <f t="shared" si="11"/>
        <v>0</v>
      </c>
      <c r="BA55" s="93">
        <v>0</v>
      </c>
      <c r="BB55" s="93">
        <v>0</v>
      </c>
      <c r="BC55" s="93">
        <v>0</v>
      </c>
    </row>
    <row r="56" spans="1:55" s="92" customFormat="1" ht="11.25">
      <c r="A56" s="101" t="s">
        <v>113</v>
      </c>
      <c r="B56" s="102" t="s">
        <v>368</v>
      </c>
      <c r="C56" s="94" t="s">
        <v>369</v>
      </c>
      <c r="D56" s="100">
        <f t="shared" si="0"/>
        <v>1375</v>
      </c>
      <c r="E56" s="100">
        <f t="shared" si="1"/>
        <v>0</v>
      </c>
      <c r="F56" s="93">
        <v>0</v>
      </c>
      <c r="G56" s="93">
        <v>0</v>
      </c>
      <c r="H56" s="100">
        <f t="shared" si="2"/>
        <v>0</v>
      </c>
      <c r="I56" s="93">
        <v>0</v>
      </c>
      <c r="J56" s="93">
        <v>0</v>
      </c>
      <c r="K56" s="100">
        <f t="shared" si="3"/>
        <v>1375</v>
      </c>
      <c r="L56" s="93">
        <v>293</v>
      </c>
      <c r="M56" s="93">
        <v>1082</v>
      </c>
      <c r="N56" s="100">
        <f t="shared" si="4"/>
        <v>1315</v>
      </c>
      <c r="O56" s="100">
        <f t="shared" si="5"/>
        <v>233</v>
      </c>
      <c r="P56" s="93">
        <v>233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100">
        <f t="shared" si="6"/>
        <v>1082</v>
      </c>
      <c r="W56" s="93">
        <v>1082</v>
      </c>
      <c r="X56" s="93">
        <v>0</v>
      </c>
      <c r="Y56" s="93">
        <v>0</v>
      </c>
      <c r="Z56" s="93">
        <v>0</v>
      </c>
      <c r="AA56" s="93">
        <v>0</v>
      </c>
      <c r="AB56" s="93">
        <v>0</v>
      </c>
      <c r="AC56" s="100">
        <f t="shared" si="7"/>
        <v>0</v>
      </c>
      <c r="AD56" s="93">
        <v>0</v>
      </c>
      <c r="AE56" s="93">
        <v>0</v>
      </c>
      <c r="AF56" s="100">
        <f t="shared" si="8"/>
        <v>107</v>
      </c>
      <c r="AG56" s="93">
        <v>107</v>
      </c>
      <c r="AH56" s="93">
        <v>0</v>
      </c>
      <c r="AI56" s="93">
        <v>0</v>
      </c>
      <c r="AJ56" s="100">
        <f t="shared" si="9"/>
        <v>107</v>
      </c>
      <c r="AK56" s="93">
        <v>0</v>
      </c>
      <c r="AL56" s="93">
        <v>0</v>
      </c>
      <c r="AM56" s="93">
        <v>107</v>
      </c>
      <c r="AN56" s="93">
        <v>0</v>
      </c>
      <c r="AO56" s="93">
        <v>0</v>
      </c>
      <c r="AP56" s="93">
        <v>0</v>
      </c>
      <c r="AQ56" s="93">
        <v>0</v>
      </c>
      <c r="AR56" s="93">
        <v>0</v>
      </c>
      <c r="AS56" s="93">
        <v>0</v>
      </c>
      <c r="AT56" s="100">
        <f t="shared" si="10"/>
        <v>5</v>
      </c>
      <c r="AU56" s="93">
        <v>0</v>
      </c>
      <c r="AV56" s="93">
        <v>0</v>
      </c>
      <c r="AW56" s="93">
        <v>5</v>
      </c>
      <c r="AX56" s="93">
        <v>0</v>
      </c>
      <c r="AY56" s="93">
        <v>0</v>
      </c>
      <c r="AZ56" s="100">
        <f t="shared" si="11"/>
        <v>0</v>
      </c>
      <c r="BA56" s="93">
        <v>0</v>
      </c>
      <c r="BB56" s="93">
        <v>0</v>
      </c>
      <c r="BC56" s="93">
        <v>0</v>
      </c>
    </row>
    <row r="57" spans="1:55" s="92" customFormat="1" ht="11.25">
      <c r="A57" s="101" t="s">
        <v>113</v>
      </c>
      <c r="B57" s="102" t="s">
        <v>370</v>
      </c>
      <c r="C57" s="94" t="s">
        <v>371</v>
      </c>
      <c r="D57" s="100">
        <f t="shared" si="0"/>
        <v>2901</v>
      </c>
      <c r="E57" s="100">
        <f t="shared" si="1"/>
        <v>0</v>
      </c>
      <c r="F57" s="93">
        <v>0</v>
      </c>
      <c r="G57" s="93">
        <v>0</v>
      </c>
      <c r="H57" s="100">
        <f t="shared" si="2"/>
        <v>0</v>
      </c>
      <c r="I57" s="93">
        <v>0</v>
      </c>
      <c r="J57" s="93">
        <v>0</v>
      </c>
      <c r="K57" s="100">
        <f t="shared" si="3"/>
        <v>2901</v>
      </c>
      <c r="L57" s="93">
        <v>932</v>
      </c>
      <c r="M57" s="93">
        <v>1969</v>
      </c>
      <c r="N57" s="100">
        <f t="shared" si="4"/>
        <v>2901</v>
      </c>
      <c r="O57" s="100">
        <f t="shared" si="5"/>
        <v>932</v>
      </c>
      <c r="P57" s="93">
        <v>932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100">
        <f t="shared" si="6"/>
        <v>1969</v>
      </c>
      <c r="W57" s="93">
        <v>1969</v>
      </c>
      <c r="X57" s="93">
        <v>0</v>
      </c>
      <c r="Y57" s="93">
        <v>0</v>
      </c>
      <c r="Z57" s="93">
        <v>0</v>
      </c>
      <c r="AA57" s="93">
        <v>0</v>
      </c>
      <c r="AB57" s="93">
        <v>0</v>
      </c>
      <c r="AC57" s="100">
        <f t="shared" si="7"/>
        <v>0</v>
      </c>
      <c r="AD57" s="93">
        <v>0</v>
      </c>
      <c r="AE57" s="93">
        <v>0</v>
      </c>
      <c r="AF57" s="100">
        <f t="shared" si="8"/>
        <v>236</v>
      </c>
      <c r="AG57" s="93">
        <v>236</v>
      </c>
      <c r="AH57" s="93">
        <v>0</v>
      </c>
      <c r="AI57" s="93">
        <v>0</v>
      </c>
      <c r="AJ57" s="100">
        <f t="shared" si="9"/>
        <v>236</v>
      </c>
      <c r="AK57" s="93">
        <v>0</v>
      </c>
      <c r="AL57" s="93">
        <v>0</v>
      </c>
      <c r="AM57" s="93">
        <v>236</v>
      </c>
      <c r="AN57" s="93">
        <v>0</v>
      </c>
      <c r="AO57" s="93">
        <v>0</v>
      </c>
      <c r="AP57" s="93">
        <v>0</v>
      </c>
      <c r="AQ57" s="93">
        <v>0</v>
      </c>
      <c r="AR57" s="93">
        <v>0</v>
      </c>
      <c r="AS57" s="93">
        <v>0</v>
      </c>
      <c r="AT57" s="100">
        <f t="shared" si="10"/>
        <v>11</v>
      </c>
      <c r="AU57" s="93">
        <v>0</v>
      </c>
      <c r="AV57" s="93">
        <v>0</v>
      </c>
      <c r="AW57" s="93">
        <v>11</v>
      </c>
      <c r="AX57" s="93">
        <v>0</v>
      </c>
      <c r="AY57" s="93">
        <v>0</v>
      </c>
      <c r="AZ57" s="100">
        <f t="shared" si="11"/>
        <v>0</v>
      </c>
      <c r="BA57" s="93">
        <v>0</v>
      </c>
      <c r="BB57" s="93">
        <v>0</v>
      </c>
      <c r="BC57" s="93">
        <v>0</v>
      </c>
    </row>
    <row r="58" spans="1:55" s="92" customFormat="1" ht="11.25">
      <c r="A58" s="101" t="s">
        <v>113</v>
      </c>
      <c r="B58" s="102" t="s">
        <v>372</v>
      </c>
      <c r="C58" s="94" t="s">
        <v>373</v>
      </c>
      <c r="D58" s="100">
        <f t="shared" si="0"/>
        <v>2222</v>
      </c>
      <c r="E58" s="100">
        <f t="shared" si="1"/>
        <v>0</v>
      </c>
      <c r="F58" s="93">
        <v>0</v>
      </c>
      <c r="G58" s="93">
        <v>0</v>
      </c>
      <c r="H58" s="100">
        <f t="shared" si="2"/>
        <v>0</v>
      </c>
      <c r="I58" s="93">
        <v>0</v>
      </c>
      <c r="J58" s="93">
        <v>0</v>
      </c>
      <c r="K58" s="100">
        <f t="shared" si="3"/>
        <v>2222</v>
      </c>
      <c r="L58" s="93">
        <v>844</v>
      </c>
      <c r="M58" s="93">
        <v>1378</v>
      </c>
      <c r="N58" s="100">
        <f t="shared" si="4"/>
        <v>2222</v>
      </c>
      <c r="O58" s="100">
        <f t="shared" si="5"/>
        <v>844</v>
      </c>
      <c r="P58" s="93">
        <v>844</v>
      </c>
      <c r="Q58" s="93">
        <v>0</v>
      </c>
      <c r="R58" s="93">
        <v>0</v>
      </c>
      <c r="S58" s="93">
        <v>0</v>
      </c>
      <c r="T58" s="93">
        <v>0</v>
      </c>
      <c r="U58" s="93">
        <v>0</v>
      </c>
      <c r="V58" s="100">
        <f t="shared" si="6"/>
        <v>1378</v>
      </c>
      <c r="W58" s="93">
        <v>1378</v>
      </c>
      <c r="X58" s="93">
        <v>0</v>
      </c>
      <c r="Y58" s="93">
        <v>0</v>
      </c>
      <c r="Z58" s="93">
        <v>0</v>
      </c>
      <c r="AA58" s="93">
        <v>0</v>
      </c>
      <c r="AB58" s="93">
        <v>0</v>
      </c>
      <c r="AC58" s="100">
        <f t="shared" si="7"/>
        <v>0</v>
      </c>
      <c r="AD58" s="93">
        <v>0</v>
      </c>
      <c r="AE58" s="93">
        <v>0</v>
      </c>
      <c r="AF58" s="100">
        <f t="shared" si="8"/>
        <v>181</v>
      </c>
      <c r="AG58" s="93">
        <v>181</v>
      </c>
      <c r="AH58" s="93">
        <v>0</v>
      </c>
      <c r="AI58" s="93">
        <v>0</v>
      </c>
      <c r="AJ58" s="100">
        <f t="shared" si="9"/>
        <v>181</v>
      </c>
      <c r="AK58" s="93">
        <v>0</v>
      </c>
      <c r="AL58" s="93">
        <v>0</v>
      </c>
      <c r="AM58" s="93">
        <v>181</v>
      </c>
      <c r="AN58" s="93">
        <v>0</v>
      </c>
      <c r="AO58" s="93">
        <v>0</v>
      </c>
      <c r="AP58" s="93">
        <v>0</v>
      </c>
      <c r="AQ58" s="93">
        <v>0</v>
      </c>
      <c r="AR58" s="93">
        <v>0</v>
      </c>
      <c r="AS58" s="93">
        <v>0</v>
      </c>
      <c r="AT58" s="100">
        <f t="shared" si="10"/>
        <v>8</v>
      </c>
      <c r="AU58" s="93">
        <v>0</v>
      </c>
      <c r="AV58" s="93">
        <v>0</v>
      </c>
      <c r="AW58" s="93">
        <v>8</v>
      </c>
      <c r="AX58" s="93">
        <v>0</v>
      </c>
      <c r="AY58" s="93">
        <v>0</v>
      </c>
      <c r="AZ58" s="100">
        <f t="shared" si="11"/>
        <v>0</v>
      </c>
      <c r="BA58" s="93">
        <v>0</v>
      </c>
      <c r="BB58" s="93">
        <v>0</v>
      </c>
      <c r="BC58" s="93">
        <v>0</v>
      </c>
    </row>
    <row r="59" spans="1:55" s="92" customFormat="1" ht="11.25">
      <c r="A59" s="101" t="s">
        <v>113</v>
      </c>
      <c r="B59" s="102" t="s">
        <v>374</v>
      </c>
      <c r="C59" s="94" t="s">
        <v>375</v>
      </c>
      <c r="D59" s="100">
        <f t="shared" si="0"/>
        <v>2733</v>
      </c>
      <c r="E59" s="100">
        <f t="shared" si="1"/>
        <v>0</v>
      </c>
      <c r="F59" s="93">
        <v>0</v>
      </c>
      <c r="G59" s="93">
        <v>0</v>
      </c>
      <c r="H59" s="100">
        <f t="shared" si="2"/>
        <v>0</v>
      </c>
      <c r="I59" s="93">
        <v>0</v>
      </c>
      <c r="J59" s="93">
        <v>0</v>
      </c>
      <c r="K59" s="100">
        <f t="shared" si="3"/>
        <v>2733</v>
      </c>
      <c r="L59" s="93">
        <v>447</v>
      </c>
      <c r="M59" s="93">
        <v>2286</v>
      </c>
      <c r="N59" s="100">
        <f t="shared" si="4"/>
        <v>2733</v>
      </c>
      <c r="O59" s="100">
        <f t="shared" si="5"/>
        <v>447</v>
      </c>
      <c r="P59" s="93">
        <v>447</v>
      </c>
      <c r="Q59" s="93">
        <v>0</v>
      </c>
      <c r="R59" s="93">
        <v>0</v>
      </c>
      <c r="S59" s="93">
        <v>0</v>
      </c>
      <c r="T59" s="93">
        <v>0</v>
      </c>
      <c r="U59" s="93">
        <v>0</v>
      </c>
      <c r="V59" s="100">
        <f t="shared" si="6"/>
        <v>2286</v>
      </c>
      <c r="W59" s="93">
        <v>2286</v>
      </c>
      <c r="X59" s="93">
        <v>0</v>
      </c>
      <c r="Y59" s="93">
        <v>0</v>
      </c>
      <c r="Z59" s="93">
        <v>0</v>
      </c>
      <c r="AA59" s="93">
        <v>0</v>
      </c>
      <c r="AB59" s="93">
        <v>0</v>
      </c>
      <c r="AC59" s="100">
        <f t="shared" si="7"/>
        <v>0</v>
      </c>
      <c r="AD59" s="93">
        <v>0</v>
      </c>
      <c r="AE59" s="93">
        <v>0</v>
      </c>
      <c r="AF59" s="100">
        <f t="shared" si="8"/>
        <v>223</v>
      </c>
      <c r="AG59" s="93">
        <v>223</v>
      </c>
      <c r="AH59" s="93">
        <v>0</v>
      </c>
      <c r="AI59" s="93">
        <v>0</v>
      </c>
      <c r="AJ59" s="100">
        <f t="shared" si="9"/>
        <v>223</v>
      </c>
      <c r="AK59" s="93">
        <v>0</v>
      </c>
      <c r="AL59" s="93">
        <v>0</v>
      </c>
      <c r="AM59" s="93">
        <v>223</v>
      </c>
      <c r="AN59" s="93">
        <v>0</v>
      </c>
      <c r="AO59" s="93">
        <v>0</v>
      </c>
      <c r="AP59" s="93">
        <v>0</v>
      </c>
      <c r="AQ59" s="93">
        <v>0</v>
      </c>
      <c r="AR59" s="93">
        <v>0</v>
      </c>
      <c r="AS59" s="93">
        <v>0</v>
      </c>
      <c r="AT59" s="100">
        <f t="shared" si="10"/>
        <v>10</v>
      </c>
      <c r="AU59" s="93">
        <v>0</v>
      </c>
      <c r="AV59" s="93">
        <v>0</v>
      </c>
      <c r="AW59" s="93">
        <v>10</v>
      </c>
      <c r="AX59" s="93">
        <v>0</v>
      </c>
      <c r="AY59" s="93">
        <v>0</v>
      </c>
      <c r="AZ59" s="100">
        <f t="shared" si="11"/>
        <v>0</v>
      </c>
      <c r="BA59" s="93">
        <v>0</v>
      </c>
      <c r="BB59" s="93">
        <v>0</v>
      </c>
      <c r="BC59" s="93">
        <v>0</v>
      </c>
    </row>
    <row r="60" spans="1:55" s="92" customFormat="1" ht="11.25">
      <c r="A60" s="101" t="s">
        <v>113</v>
      </c>
      <c r="B60" s="102" t="s">
        <v>376</v>
      </c>
      <c r="C60" s="94" t="s">
        <v>377</v>
      </c>
      <c r="D60" s="100">
        <f t="shared" si="0"/>
        <v>2014</v>
      </c>
      <c r="E60" s="100">
        <f t="shared" si="1"/>
        <v>0</v>
      </c>
      <c r="F60" s="93">
        <v>0</v>
      </c>
      <c r="G60" s="93">
        <v>0</v>
      </c>
      <c r="H60" s="100">
        <f t="shared" si="2"/>
        <v>0</v>
      </c>
      <c r="I60" s="93">
        <v>0</v>
      </c>
      <c r="J60" s="93">
        <v>0</v>
      </c>
      <c r="K60" s="100">
        <f t="shared" si="3"/>
        <v>2014</v>
      </c>
      <c r="L60" s="93">
        <v>243</v>
      </c>
      <c r="M60" s="93">
        <v>1771</v>
      </c>
      <c r="N60" s="100">
        <f t="shared" si="4"/>
        <v>2014</v>
      </c>
      <c r="O60" s="100">
        <f t="shared" si="5"/>
        <v>243</v>
      </c>
      <c r="P60" s="93">
        <v>243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  <c r="V60" s="100">
        <f t="shared" si="6"/>
        <v>1771</v>
      </c>
      <c r="W60" s="93">
        <v>1771</v>
      </c>
      <c r="X60" s="93">
        <v>0</v>
      </c>
      <c r="Y60" s="93">
        <v>0</v>
      </c>
      <c r="Z60" s="93">
        <v>0</v>
      </c>
      <c r="AA60" s="93">
        <v>0</v>
      </c>
      <c r="AB60" s="93">
        <v>0</v>
      </c>
      <c r="AC60" s="100">
        <f t="shared" si="7"/>
        <v>0</v>
      </c>
      <c r="AD60" s="93">
        <v>0</v>
      </c>
      <c r="AE60" s="93">
        <v>0</v>
      </c>
      <c r="AF60" s="100">
        <f t="shared" si="8"/>
        <v>164</v>
      </c>
      <c r="AG60" s="93">
        <v>164</v>
      </c>
      <c r="AH60" s="93">
        <v>0</v>
      </c>
      <c r="AI60" s="93">
        <v>0</v>
      </c>
      <c r="AJ60" s="100">
        <f t="shared" si="9"/>
        <v>164</v>
      </c>
      <c r="AK60" s="93">
        <v>0</v>
      </c>
      <c r="AL60" s="93">
        <v>0</v>
      </c>
      <c r="AM60" s="93">
        <v>164</v>
      </c>
      <c r="AN60" s="93">
        <v>0</v>
      </c>
      <c r="AO60" s="93">
        <v>0</v>
      </c>
      <c r="AP60" s="93">
        <v>0</v>
      </c>
      <c r="AQ60" s="93">
        <v>0</v>
      </c>
      <c r="AR60" s="93">
        <v>0</v>
      </c>
      <c r="AS60" s="93">
        <v>0</v>
      </c>
      <c r="AT60" s="100">
        <f t="shared" si="10"/>
        <v>8</v>
      </c>
      <c r="AU60" s="93">
        <v>0</v>
      </c>
      <c r="AV60" s="93">
        <v>0</v>
      </c>
      <c r="AW60" s="93">
        <v>8</v>
      </c>
      <c r="AX60" s="93">
        <v>0</v>
      </c>
      <c r="AY60" s="93">
        <v>0</v>
      </c>
      <c r="AZ60" s="100">
        <f t="shared" si="11"/>
        <v>0</v>
      </c>
      <c r="BA60" s="93">
        <v>0</v>
      </c>
      <c r="BB60" s="93">
        <v>0</v>
      </c>
      <c r="BC60" s="93">
        <v>0</v>
      </c>
    </row>
    <row r="61" spans="1:55" s="92" customFormat="1" ht="11.25">
      <c r="A61" s="101" t="s">
        <v>113</v>
      </c>
      <c r="B61" s="102" t="s">
        <v>378</v>
      </c>
      <c r="C61" s="94" t="s">
        <v>379</v>
      </c>
      <c r="D61" s="100">
        <f t="shared" si="0"/>
        <v>5409</v>
      </c>
      <c r="E61" s="100">
        <f t="shared" si="1"/>
        <v>5409</v>
      </c>
      <c r="F61" s="93">
        <v>1252</v>
      </c>
      <c r="G61" s="93">
        <v>4157</v>
      </c>
      <c r="H61" s="100">
        <f t="shared" si="2"/>
        <v>0</v>
      </c>
      <c r="I61" s="93">
        <v>0</v>
      </c>
      <c r="J61" s="93">
        <v>0</v>
      </c>
      <c r="K61" s="100">
        <f t="shared" si="3"/>
        <v>0</v>
      </c>
      <c r="L61" s="93">
        <v>0</v>
      </c>
      <c r="M61" s="93">
        <v>0</v>
      </c>
      <c r="N61" s="100">
        <f t="shared" si="4"/>
        <v>5465</v>
      </c>
      <c r="O61" s="100">
        <f t="shared" si="5"/>
        <v>1252</v>
      </c>
      <c r="P61" s="93">
        <v>1252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100">
        <f t="shared" si="6"/>
        <v>4157</v>
      </c>
      <c r="W61" s="93">
        <v>4157</v>
      </c>
      <c r="X61" s="93">
        <v>0</v>
      </c>
      <c r="Y61" s="93">
        <v>0</v>
      </c>
      <c r="Z61" s="93">
        <v>0</v>
      </c>
      <c r="AA61" s="93">
        <v>0</v>
      </c>
      <c r="AB61" s="93">
        <v>0</v>
      </c>
      <c r="AC61" s="100">
        <f t="shared" si="7"/>
        <v>56</v>
      </c>
      <c r="AD61" s="93">
        <v>56</v>
      </c>
      <c r="AE61" s="93">
        <v>0</v>
      </c>
      <c r="AF61" s="100">
        <f t="shared" si="8"/>
        <v>0</v>
      </c>
      <c r="AG61" s="93">
        <v>0</v>
      </c>
      <c r="AH61" s="93">
        <v>0</v>
      </c>
      <c r="AI61" s="93">
        <v>0</v>
      </c>
      <c r="AJ61" s="100">
        <f t="shared" si="9"/>
        <v>13</v>
      </c>
      <c r="AK61" s="93">
        <v>13</v>
      </c>
      <c r="AL61" s="93">
        <v>0</v>
      </c>
      <c r="AM61" s="93">
        <v>0</v>
      </c>
      <c r="AN61" s="93">
        <v>0</v>
      </c>
      <c r="AO61" s="93">
        <v>0</v>
      </c>
      <c r="AP61" s="93">
        <v>0</v>
      </c>
      <c r="AQ61" s="93">
        <v>0</v>
      </c>
      <c r="AR61" s="93">
        <v>0</v>
      </c>
      <c r="AS61" s="93">
        <v>0</v>
      </c>
      <c r="AT61" s="100">
        <f t="shared" si="10"/>
        <v>0</v>
      </c>
      <c r="AU61" s="93">
        <v>0</v>
      </c>
      <c r="AV61" s="93">
        <v>0</v>
      </c>
      <c r="AW61" s="93">
        <v>0</v>
      </c>
      <c r="AX61" s="93">
        <v>0</v>
      </c>
      <c r="AY61" s="93">
        <v>0</v>
      </c>
      <c r="AZ61" s="100">
        <f t="shared" si="11"/>
        <v>0</v>
      </c>
      <c r="BA61" s="93">
        <v>0</v>
      </c>
      <c r="BB61" s="93">
        <v>0</v>
      </c>
      <c r="BC61" s="93">
        <v>0</v>
      </c>
    </row>
    <row r="62" spans="1:55" s="92" customFormat="1" ht="11.25">
      <c r="A62" s="101" t="s">
        <v>113</v>
      </c>
      <c r="B62" s="102" t="s">
        <v>380</v>
      </c>
      <c r="C62" s="94" t="s">
        <v>381</v>
      </c>
      <c r="D62" s="100">
        <f t="shared" si="0"/>
        <v>3567</v>
      </c>
      <c r="E62" s="100">
        <f t="shared" si="1"/>
        <v>1203</v>
      </c>
      <c r="F62" s="93">
        <v>1203</v>
      </c>
      <c r="G62" s="93">
        <v>0</v>
      </c>
      <c r="H62" s="100">
        <f t="shared" si="2"/>
        <v>2364</v>
      </c>
      <c r="I62" s="93">
        <v>0</v>
      </c>
      <c r="J62" s="93">
        <v>2364</v>
      </c>
      <c r="K62" s="100">
        <f t="shared" si="3"/>
        <v>0</v>
      </c>
      <c r="L62" s="93">
        <v>0</v>
      </c>
      <c r="M62" s="93">
        <v>0</v>
      </c>
      <c r="N62" s="100">
        <f t="shared" si="4"/>
        <v>3582</v>
      </c>
      <c r="O62" s="100">
        <f t="shared" si="5"/>
        <v>1203</v>
      </c>
      <c r="P62" s="93">
        <v>1203</v>
      </c>
      <c r="Q62" s="93">
        <v>0</v>
      </c>
      <c r="R62" s="93">
        <v>0</v>
      </c>
      <c r="S62" s="93">
        <v>0</v>
      </c>
      <c r="T62" s="93">
        <v>0</v>
      </c>
      <c r="U62" s="93">
        <v>0</v>
      </c>
      <c r="V62" s="100">
        <f t="shared" si="6"/>
        <v>2364</v>
      </c>
      <c r="W62" s="93">
        <v>2364</v>
      </c>
      <c r="X62" s="93">
        <v>0</v>
      </c>
      <c r="Y62" s="93">
        <v>0</v>
      </c>
      <c r="Z62" s="93">
        <v>0</v>
      </c>
      <c r="AA62" s="93">
        <v>0</v>
      </c>
      <c r="AB62" s="93">
        <v>0</v>
      </c>
      <c r="AC62" s="100">
        <f t="shared" si="7"/>
        <v>15</v>
      </c>
      <c r="AD62" s="93">
        <v>15</v>
      </c>
      <c r="AE62" s="93">
        <v>0</v>
      </c>
      <c r="AF62" s="100">
        <f t="shared" si="8"/>
        <v>0</v>
      </c>
      <c r="AG62" s="93">
        <v>0</v>
      </c>
      <c r="AH62" s="93">
        <v>0</v>
      </c>
      <c r="AI62" s="93">
        <v>0</v>
      </c>
      <c r="AJ62" s="100">
        <f t="shared" si="9"/>
        <v>9</v>
      </c>
      <c r="AK62" s="93">
        <v>9</v>
      </c>
      <c r="AL62" s="93">
        <v>0</v>
      </c>
      <c r="AM62" s="93">
        <v>0</v>
      </c>
      <c r="AN62" s="93">
        <v>0</v>
      </c>
      <c r="AO62" s="93">
        <v>0</v>
      </c>
      <c r="AP62" s="93">
        <v>0</v>
      </c>
      <c r="AQ62" s="93">
        <v>0</v>
      </c>
      <c r="AR62" s="93">
        <v>0</v>
      </c>
      <c r="AS62" s="93">
        <v>0</v>
      </c>
      <c r="AT62" s="100">
        <f t="shared" si="10"/>
        <v>0</v>
      </c>
      <c r="AU62" s="93">
        <v>0</v>
      </c>
      <c r="AV62" s="93">
        <v>0</v>
      </c>
      <c r="AW62" s="93">
        <v>0</v>
      </c>
      <c r="AX62" s="93">
        <v>0</v>
      </c>
      <c r="AY62" s="93">
        <v>0</v>
      </c>
      <c r="AZ62" s="100">
        <f t="shared" si="11"/>
        <v>9</v>
      </c>
      <c r="BA62" s="93">
        <v>9</v>
      </c>
      <c r="BB62" s="93">
        <v>0</v>
      </c>
      <c r="BC62" s="93">
        <v>0</v>
      </c>
    </row>
    <row r="63" spans="1:55" s="92" customFormat="1" ht="11.25">
      <c r="A63" s="101" t="s">
        <v>113</v>
      </c>
      <c r="B63" s="102" t="s">
        <v>382</v>
      </c>
      <c r="C63" s="94" t="s">
        <v>383</v>
      </c>
      <c r="D63" s="100">
        <f t="shared" si="0"/>
        <v>4267</v>
      </c>
      <c r="E63" s="100">
        <f t="shared" si="1"/>
        <v>4267</v>
      </c>
      <c r="F63" s="93">
        <v>2607</v>
      </c>
      <c r="G63" s="93">
        <v>1660</v>
      </c>
      <c r="H63" s="100">
        <f t="shared" si="2"/>
        <v>0</v>
      </c>
      <c r="I63" s="93">
        <v>0</v>
      </c>
      <c r="J63" s="93">
        <v>0</v>
      </c>
      <c r="K63" s="100">
        <f t="shared" si="3"/>
        <v>0</v>
      </c>
      <c r="L63" s="93">
        <v>0</v>
      </c>
      <c r="M63" s="93">
        <v>0</v>
      </c>
      <c r="N63" s="100">
        <f t="shared" si="4"/>
        <v>4288</v>
      </c>
      <c r="O63" s="100">
        <f t="shared" si="5"/>
        <v>2607</v>
      </c>
      <c r="P63" s="93">
        <v>2607</v>
      </c>
      <c r="Q63" s="93">
        <v>0</v>
      </c>
      <c r="R63" s="93">
        <v>0</v>
      </c>
      <c r="S63" s="93">
        <v>0</v>
      </c>
      <c r="T63" s="93">
        <v>0</v>
      </c>
      <c r="U63" s="93">
        <v>0</v>
      </c>
      <c r="V63" s="100">
        <f t="shared" si="6"/>
        <v>1660</v>
      </c>
      <c r="W63" s="93">
        <v>1660</v>
      </c>
      <c r="X63" s="93">
        <v>0</v>
      </c>
      <c r="Y63" s="93">
        <v>0</v>
      </c>
      <c r="Z63" s="93">
        <v>0</v>
      </c>
      <c r="AA63" s="93">
        <v>0</v>
      </c>
      <c r="AB63" s="93">
        <v>0</v>
      </c>
      <c r="AC63" s="100">
        <f t="shared" si="7"/>
        <v>21</v>
      </c>
      <c r="AD63" s="93">
        <v>21</v>
      </c>
      <c r="AE63" s="93">
        <v>0</v>
      </c>
      <c r="AF63" s="100">
        <f t="shared" si="8"/>
        <v>22</v>
      </c>
      <c r="AG63" s="93">
        <v>22</v>
      </c>
      <c r="AH63" s="93">
        <v>0</v>
      </c>
      <c r="AI63" s="93">
        <v>0</v>
      </c>
      <c r="AJ63" s="100">
        <f t="shared" si="9"/>
        <v>22</v>
      </c>
      <c r="AK63" s="93">
        <v>0</v>
      </c>
      <c r="AL63" s="93">
        <v>0</v>
      </c>
      <c r="AM63" s="93">
        <v>8</v>
      </c>
      <c r="AN63" s="93">
        <v>0</v>
      </c>
      <c r="AO63" s="93">
        <v>0</v>
      </c>
      <c r="AP63" s="93">
        <v>0</v>
      </c>
      <c r="AQ63" s="93">
        <v>0</v>
      </c>
      <c r="AR63" s="93">
        <v>0</v>
      </c>
      <c r="AS63" s="93">
        <v>14</v>
      </c>
      <c r="AT63" s="100">
        <f t="shared" si="10"/>
        <v>1</v>
      </c>
      <c r="AU63" s="93">
        <v>0</v>
      </c>
      <c r="AV63" s="93">
        <v>0</v>
      </c>
      <c r="AW63" s="93">
        <v>1</v>
      </c>
      <c r="AX63" s="93">
        <v>0</v>
      </c>
      <c r="AY63" s="93">
        <v>0</v>
      </c>
      <c r="AZ63" s="100">
        <f t="shared" si="11"/>
        <v>27</v>
      </c>
      <c r="BA63" s="93">
        <v>27</v>
      </c>
      <c r="BB63" s="93">
        <v>0</v>
      </c>
      <c r="BC63" s="93">
        <v>0</v>
      </c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2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2" customFormat="1" ht="11.25">
      <c r="A1159" s="103"/>
      <c r="B1159" s="104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2" customFormat="1" ht="11.25">
      <c r="A1160" s="103"/>
      <c r="B1160" s="104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2" customFormat="1" ht="11.25">
      <c r="A1161" s="103"/>
      <c r="B1161" s="104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2" customFormat="1" ht="11.25">
      <c r="A1162" s="103"/>
      <c r="B1162" s="104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2" customFormat="1" ht="11.25">
      <c r="A1163" s="103"/>
      <c r="B1163" s="104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2" customFormat="1" ht="11.25">
      <c r="A1164" s="103"/>
      <c r="B1164" s="104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2" customFormat="1" ht="11.25">
      <c r="A1165" s="103"/>
      <c r="B1165" s="104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  <row r="1166" spans="1:55" s="92" customFormat="1" ht="11.25">
      <c r="A1166" s="103"/>
      <c r="B1166" s="104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</row>
    <row r="1167" spans="1:55" s="92" customFormat="1" ht="11.25">
      <c r="A1167" s="103"/>
      <c r="B1167" s="104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</row>
    <row r="1168" spans="1:55" s="92" customFormat="1" ht="11.25">
      <c r="A1168" s="103"/>
      <c r="B1168" s="104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</row>
    <row r="1169" spans="1:55" s="92" customFormat="1" ht="11.25">
      <c r="A1169" s="103"/>
      <c r="B1169" s="104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</row>
    <row r="1170" spans="1:55" s="92" customFormat="1" ht="11.25">
      <c r="A1170" s="103"/>
      <c r="B1170" s="104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</row>
    <row r="1171" spans="1:55" s="92" customFormat="1" ht="11.25">
      <c r="A1171" s="103"/>
      <c r="B1171" s="104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</row>
    <row r="1172" spans="1:55" s="92" customFormat="1" ht="11.25">
      <c r="A1172" s="103"/>
      <c r="B1172" s="104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</row>
    <row r="1173" spans="1:55" s="92" customFormat="1" ht="11.25">
      <c r="A1173" s="103"/>
      <c r="B1173" s="104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</row>
    <row r="1174" spans="1:55" s="92" customFormat="1" ht="11.25">
      <c r="A1174" s="103"/>
      <c r="B1174" s="104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</row>
    <row r="1175" spans="1:55" s="92" customFormat="1" ht="11.25">
      <c r="A1175" s="103"/>
      <c r="B1175" s="104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</row>
    <row r="1176" spans="1:55" s="92" customFormat="1" ht="11.25">
      <c r="A1176" s="103"/>
      <c r="B1176" s="104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</row>
    <row r="1177" spans="1:55" s="92" customFormat="1" ht="11.25">
      <c r="A1177" s="103"/>
      <c r="B1177" s="104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</row>
    <row r="1178" spans="1:55" s="92" customFormat="1" ht="11.25">
      <c r="A1178" s="103"/>
      <c r="B1178" s="104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8"/>
      <c r="AK1178" s="38"/>
      <c r="AL1178" s="38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</row>
    <row r="1179" spans="1:55" s="92" customFormat="1" ht="11.25">
      <c r="A1179" s="103"/>
      <c r="B1179" s="104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8"/>
      <c r="AK1179" s="38"/>
      <c r="AL1179" s="38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</row>
    <row r="1180" spans="1:55" s="92" customFormat="1" ht="11.25">
      <c r="A1180" s="103"/>
      <c r="B1180" s="104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F1180" s="38"/>
      <c r="AG1180" s="38"/>
      <c r="AH1180" s="38"/>
      <c r="AI1180" s="38"/>
      <c r="AJ1180" s="38"/>
      <c r="AK1180" s="38"/>
      <c r="AL1180" s="38"/>
      <c r="AM1180" s="38"/>
      <c r="AN1180" s="38"/>
      <c r="AO1180" s="38"/>
      <c r="AP1180" s="38"/>
      <c r="AQ1180" s="38"/>
      <c r="AR1180" s="38"/>
      <c r="AS1180" s="38"/>
      <c r="AT1180" s="38"/>
      <c r="AU1180" s="38"/>
      <c r="AV1180" s="38"/>
      <c r="AW1180" s="38"/>
      <c r="AX1180" s="38"/>
      <c r="AY1180" s="38"/>
      <c r="AZ1180" s="38"/>
      <c r="BA1180" s="38"/>
      <c r="BB1180" s="38"/>
      <c r="BC1180" s="38"/>
    </row>
    <row r="1181" spans="1:55" s="92" customFormat="1" ht="11.25">
      <c r="A1181" s="103"/>
      <c r="B1181" s="104"/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F1181" s="38"/>
      <c r="AG1181" s="38"/>
      <c r="AH1181" s="38"/>
      <c r="AI1181" s="38"/>
      <c r="AJ1181" s="38"/>
      <c r="AK1181" s="38"/>
      <c r="AL1181" s="38"/>
      <c r="AM1181" s="38"/>
      <c r="AN1181" s="38"/>
      <c r="AO1181" s="38"/>
      <c r="AP1181" s="38"/>
      <c r="AQ1181" s="38"/>
      <c r="AR1181" s="38"/>
      <c r="AS1181" s="38"/>
      <c r="AT1181" s="38"/>
      <c r="AU1181" s="38"/>
      <c r="AV1181" s="38"/>
      <c r="AW1181" s="38"/>
      <c r="AX1181" s="38"/>
      <c r="AY1181" s="38"/>
      <c r="AZ1181" s="38"/>
      <c r="BA1181" s="38"/>
      <c r="BB1181" s="38"/>
      <c r="BC1181" s="38"/>
    </row>
    <row r="1182" spans="1:55" s="92" customFormat="1" ht="11.25">
      <c r="A1182" s="103"/>
      <c r="B1182" s="104"/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38"/>
      <c r="AF1182" s="38"/>
      <c r="AG1182" s="38"/>
      <c r="AH1182" s="38"/>
      <c r="AI1182" s="38"/>
      <c r="AJ1182" s="38"/>
      <c r="AK1182" s="38"/>
      <c r="AL1182" s="38"/>
      <c r="AM1182" s="38"/>
      <c r="AN1182" s="38"/>
      <c r="AO1182" s="38"/>
      <c r="AP1182" s="38"/>
      <c r="AQ1182" s="38"/>
      <c r="AR1182" s="38"/>
      <c r="AS1182" s="38"/>
      <c r="AT1182" s="38"/>
      <c r="AU1182" s="38"/>
      <c r="AV1182" s="38"/>
      <c r="AW1182" s="38"/>
      <c r="AX1182" s="38"/>
      <c r="AY1182" s="38"/>
      <c r="AZ1182" s="38"/>
      <c r="BA1182" s="38"/>
      <c r="BB1182" s="38"/>
      <c r="BC1182" s="38"/>
    </row>
    <row r="1183" spans="1:55" s="92" customFormat="1" ht="11.25">
      <c r="A1183" s="103"/>
      <c r="B1183" s="104"/>
      <c r="C1183" s="38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38"/>
      <c r="AF1183" s="38"/>
      <c r="AG1183" s="38"/>
      <c r="AH1183" s="38"/>
      <c r="AI1183" s="38"/>
      <c r="AJ1183" s="38"/>
      <c r="AK1183" s="38"/>
      <c r="AL1183" s="38"/>
      <c r="AM1183" s="38"/>
      <c r="AN1183" s="38"/>
      <c r="AO1183" s="38"/>
      <c r="AP1183" s="38"/>
      <c r="AQ1183" s="38"/>
      <c r="AR1183" s="38"/>
      <c r="AS1183" s="38"/>
      <c r="AT1183" s="38"/>
      <c r="AU1183" s="38"/>
      <c r="AV1183" s="38"/>
      <c r="AW1183" s="38"/>
      <c r="AX1183" s="38"/>
      <c r="AY1183" s="38"/>
      <c r="AZ1183" s="38"/>
      <c r="BA1183" s="38"/>
      <c r="BB1183" s="38"/>
      <c r="BC1183" s="38"/>
    </row>
    <row r="1184" spans="1:55" s="92" customFormat="1" ht="11.25">
      <c r="A1184" s="103"/>
      <c r="B1184" s="104"/>
      <c r="C1184" s="38"/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F1184" s="38"/>
      <c r="AG1184" s="38"/>
      <c r="AH1184" s="38"/>
      <c r="AI1184" s="38"/>
      <c r="AJ1184" s="38"/>
      <c r="AK1184" s="38"/>
      <c r="AL1184" s="38"/>
      <c r="AM1184" s="38"/>
      <c r="AN1184" s="38"/>
      <c r="AO1184" s="38"/>
      <c r="AP1184" s="38"/>
      <c r="AQ1184" s="38"/>
      <c r="AR1184" s="38"/>
      <c r="AS1184" s="38"/>
      <c r="AT1184" s="38"/>
      <c r="AU1184" s="38"/>
      <c r="AV1184" s="38"/>
      <c r="AW1184" s="38"/>
      <c r="AX1184" s="38"/>
      <c r="AY1184" s="38"/>
      <c r="AZ1184" s="38"/>
      <c r="BA1184" s="38"/>
      <c r="BB1184" s="38"/>
      <c r="BC1184" s="38"/>
    </row>
    <row r="1185" spans="1:55" s="92" customFormat="1" ht="11.25">
      <c r="A1185" s="103"/>
      <c r="B1185" s="104"/>
      <c r="C1185" s="38"/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38"/>
      <c r="AF1185" s="38"/>
      <c r="AG1185" s="38"/>
      <c r="AH1185" s="38"/>
      <c r="AI1185" s="38"/>
      <c r="AJ1185" s="38"/>
      <c r="AK1185" s="38"/>
      <c r="AL1185" s="38"/>
      <c r="AM1185" s="38"/>
      <c r="AN1185" s="38"/>
      <c r="AO1185" s="38"/>
      <c r="AP1185" s="38"/>
      <c r="AQ1185" s="38"/>
      <c r="AR1185" s="38"/>
      <c r="AS1185" s="38"/>
      <c r="AT1185" s="38"/>
      <c r="AU1185" s="38"/>
      <c r="AV1185" s="38"/>
      <c r="AW1185" s="38"/>
      <c r="AX1185" s="38"/>
      <c r="AY1185" s="38"/>
      <c r="AZ1185" s="38"/>
      <c r="BA1185" s="38"/>
      <c r="BB1185" s="38"/>
      <c r="BC1185" s="38"/>
    </row>
    <row r="1186" spans="1:55" s="92" customFormat="1" ht="11.25">
      <c r="A1186" s="103"/>
      <c r="B1186" s="104"/>
      <c r="C1186" s="38"/>
      <c r="D1186" s="38"/>
      <c r="E1186" s="38"/>
      <c r="F1186" s="38"/>
      <c r="G1186" s="38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  <c r="AE1186" s="38"/>
      <c r="AF1186" s="38"/>
      <c r="AG1186" s="38"/>
      <c r="AH1186" s="38"/>
      <c r="AI1186" s="38"/>
      <c r="AJ1186" s="38"/>
      <c r="AK1186" s="38"/>
      <c r="AL1186" s="38"/>
      <c r="AM1186" s="38"/>
      <c r="AN1186" s="38"/>
      <c r="AO1186" s="38"/>
      <c r="AP1186" s="38"/>
      <c r="AQ1186" s="38"/>
      <c r="AR1186" s="38"/>
      <c r="AS1186" s="38"/>
      <c r="AT1186" s="38"/>
      <c r="AU1186" s="38"/>
      <c r="AV1186" s="38"/>
      <c r="AW1186" s="38"/>
      <c r="AX1186" s="38"/>
      <c r="AY1186" s="38"/>
      <c r="AZ1186" s="38"/>
      <c r="BA1186" s="38"/>
      <c r="BB1186" s="38"/>
      <c r="BC1186" s="38"/>
    </row>
    <row r="1187" spans="1:55" s="92" customFormat="1" ht="11.25">
      <c r="A1187" s="103"/>
      <c r="B1187" s="104"/>
      <c r="C1187" s="38"/>
      <c r="D1187" s="38"/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F1187" s="38"/>
      <c r="AG1187" s="38"/>
      <c r="AH1187" s="38"/>
      <c r="AI1187" s="38"/>
      <c r="AJ1187" s="38"/>
      <c r="AK1187" s="38"/>
      <c r="AL1187" s="38"/>
      <c r="AM1187" s="38"/>
      <c r="AN1187" s="38"/>
      <c r="AO1187" s="38"/>
      <c r="AP1187" s="38"/>
      <c r="AQ1187" s="38"/>
      <c r="AR1187" s="38"/>
      <c r="AS1187" s="38"/>
      <c r="AT1187" s="38"/>
      <c r="AU1187" s="38"/>
      <c r="AV1187" s="38"/>
      <c r="AW1187" s="38"/>
      <c r="AX1187" s="38"/>
      <c r="AY1187" s="38"/>
      <c r="AZ1187" s="38"/>
      <c r="BA1187" s="38"/>
      <c r="BB1187" s="38"/>
      <c r="BC1187" s="38"/>
    </row>
    <row r="1188" spans="1:55" s="92" customFormat="1" ht="11.25">
      <c r="A1188" s="103"/>
      <c r="B1188" s="104"/>
      <c r="C1188" s="38"/>
      <c r="D1188" s="38"/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  <c r="AE1188" s="38"/>
      <c r="AF1188" s="38"/>
      <c r="AG1188" s="38"/>
      <c r="AH1188" s="38"/>
      <c r="AI1188" s="38"/>
      <c r="AJ1188" s="38"/>
      <c r="AK1188" s="38"/>
      <c r="AL1188" s="38"/>
      <c r="AM1188" s="38"/>
      <c r="AN1188" s="38"/>
      <c r="AO1188" s="38"/>
      <c r="AP1188" s="38"/>
      <c r="AQ1188" s="38"/>
      <c r="AR1188" s="38"/>
      <c r="AS1188" s="38"/>
      <c r="AT1188" s="38"/>
      <c r="AU1188" s="38"/>
      <c r="AV1188" s="38"/>
      <c r="AW1188" s="38"/>
      <c r="AX1188" s="38"/>
      <c r="AY1188" s="38"/>
      <c r="AZ1188" s="38"/>
      <c r="BA1188" s="38"/>
      <c r="BB1188" s="38"/>
      <c r="BC1188" s="38"/>
    </row>
    <row r="1189" spans="1:55" s="92" customFormat="1" ht="11.25">
      <c r="A1189" s="103"/>
      <c r="B1189" s="104"/>
      <c r="C1189" s="38"/>
      <c r="D1189" s="38"/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F1189" s="38"/>
      <c r="AG1189" s="38"/>
      <c r="AH1189" s="38"/>
      <c r="AI1189" s="38"/>
      <c r="AJ1189" s="38"/>
      <c r="AK1189" s="38"/>
      <c r="AL1189" s="38"/>
      <c r="AM1189" s="38"/>
      <c r="AN1189" s="38"/>
      <c r="AO1189" s="38"/>
      <c r="AP1189" s="38"/>
      <c r="AQ1189" s="38"/>
      <c r="AR1189" s="38"/>
      <c r="AS1189" s="38"/>
      <c r="AT1189" s="38"/>
      <c r="AU1189" s="38"/>
      <c r="AV1189" s="38"/>
      <c r="AW1189" s="38"/>
      <c r="AX1189" s="38"/>
      <c r="AY1189" s="38"/>
      <c r="AZ1189" s="38"/>
      <c r="BA1189" s="38"/>
      <c r="BB1189" s="38"/>
      <c r="BC1189" s="38"/>
    </row>
    <row r="1190" spans="1:55" s="92" customFormat="1" ht="11.25">
      <c r="A1190" s="103"/>
      <c r="B1190" s="104"/>
      <c r="C1190" s="38"/>
      <c r="D1190" s="38"/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  <c r="AE1190" s="38"/>
      <c r="AF1190" s="38"/>
      <c r="AG1190" s="38"/>
      <c r="AH1190" s="38"/>
      <c r="AI1190" s="38"/>
      <c r="AJ1190" s="38"/>
      <c r="AK1190" s="38"/>
      <c r="AL1190" s="38"/>
      <c r="AM1190" s="38"/>
      <c r="AN1190" s="38"/>
      <c r="AO1190" s="38"/>
      <c r="AP1190" s="38"/>
      <c r="AQ1190" s="38"/>
      <c r="AR1190" s="38"/>
      <c r="AS1190" s="38"/>
      <c r="AT1190" s="38"/>
      <c r="AU1190" s="38"/>
      <c r="AV1190" s="38"/>
      <c r="AW1190" s="38"/>
      <c r="AX1190" s="38"/>
      <c r="AY1190" s="38"/>
      <c r="AZ1190" s="38"/>
      <c r="BA1190" s="38"/>
      <c r="BB1190" s="38"/>
      <c r="BC1190" s="38"/>
    </row>
    <row r="1191" spans="1:55" s="92" customFormat="1" ht="11.25">
      <c r="A1191" s="103"/>
      <c r="B1191" s="104"/>
      <c r="C1191" s="38"/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38"/>
      <c r="AF1191" s="38"/>
      <c r="AG1191" s="38"/>
      <c r="AH1191" s="38"/>
      <c r="AI1191" s="38"/>
      <c r="AJ1191" s="38"/>
      <c r="AK1191" s="38"/>
      <c r="AL1191" s="38"/>
      <c r="AM1191" s="38"/>
      <c r="AN1191" s="38"/>
      <c r="AO1191" s="38"/>
      <c r="AP1191" s="38"/>
      <c r="AQ1191" s="38"/>
      <c r="AR1191" s="38"/>
      <c r="AS1191" s="38"/>
      <c r="AT1191" s="38"/>
      <c r="AU1191" s="38"/>
      <c r="AV1191" s="38"/>
      <c r="AW1191" s="38"/>
      <c r="AX1191" s="38"/>
      <c r="AY1191" s="38"/>
      <c r="AZ1191" s="38"/>
      <c r="BA1191" s="38"/>
      <c r="BB1191" s="38"/>
      <c r="BC1191" s="38"/>
    </row>
    <row r="1192" spans="1:55" s="92" customFormat="1" ht="11.25">
      <c r="A1192" s="103"/>
      <c r="B1192" s="104"/>
      <c r="C1192" s="38"/>
      <c r="D1192" s="38"/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  <c r="AE1192" s="38"/>
      <c r="AF1192" s="38"/>
      <c r="AG1192" s="38"/>
      <c r="AH1192" s="38"/>
      <c r="AI1192" s="38"/>
      <c r="AJ1192" s="38"/>
      <c r="AK1192" s="38"/>
      <c r="AL1192" s="38"/>
      <c r="AM1192" s="38"/>
      <c r="AN1192" s="38"/>
      <c r="AO1192" s="38"/>
      <c r="AP1192" s="38"/>
      <c r="AQ1192" s="38"/>
      <c r="AR1192" s="38"/>
      <c r="AS1192" s="38"/>
      <c r="AT1192" s="38"/>
      <c r="AU1192" s="38"/>
      <c r="AV1192" s="38"/>
      <c r="AW1192" s="38"/>
      <c r="AX1192" s="38"/>
      <c r="AY1192" s="38"/>
      <c r="AZ1192" s="38"/>
      <c r="BA1192" s="38"/>
      <c r="BB1192" s="38"/>
      <c r="BC1192" s="38"/>
    </row>
    <row r="1193" spans="1:55" s="92" customFormat="1" ht="11.25">
      <c r="A1193" s="103"/>
      <c r="B1193" s="104"/>
      <c r="C1193" s="38"/>
      <c r="D1193" s="38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F1193" s="38"/>
      <c r="AG1193" s="38"/>
      <c r="AH1193" s="38"/>
      <c r="AI1193" s="38"/>
      <c r="AJ1193" s="38"/>
      <c r="AK1193" s="38"/>
      <c r="AL1193" s="38"/>
      <c r="AM1193" s="38"/>
      <c r="AN1193" s="38"/>
      <c r="AO1193" s="38"/>
      <c r="AP1193" s="38"/>
      <c r="AQ1193" s="38"/>
      <c r="AR1193" s="38"/>
      <c r="AS1193" s="38"/>
      <c r="AT1193" s="38"/>
      <c r="AU1193" s="38"/>
      <c r="AV1193" s="38"/>
      <c r="AW1193" s="38"/>
      <c r="AX1193" s="38"/>
      <c r="AY1193" s="38"/>
      <c r="AZ1193" s="38"/>
      <c r="BA1193" s="38"/>
      <c r="BB1193" s="38"/>
      <c r="BC1193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77</v>
      </c>
      <c r="C2" s="86" t="str">
        <f>'水洗化人口等'!B7</f>
        <v>12000</v>
      </c>
      <c r="D2" s="56" t="s">
        <v>178</v>
      </c>
      <c r="E2" s="45"/>
      <c r="F2" s="45"/>
      <c r="G2" s="45"/>
      <c r="H2" s="45"/>
      <c r="I2" s="45"/>
      <c r="J2" s="45"/>
      <c r="K2" s="45"/>
      <c r="L2" s="45" t="str">
        <f>LEFT(C2,2)</f>
        <v>12</v>
      </c>
      <c r="M2" s="45" t="str">
        <f>IF(L2&lt;&gt;"",VLOOKUP(L2,$AI$6:$AJ$52,2,FALSE),"-")</f>
        <v>千葉県</v>
      </c>
      <c r="AA2" s="44">
        <f>IF(C2=0,0,1)</f>
        <v>1</v>
      </c>
      <c r="AB2" s="45" t="str">
        <f>IF(AA2=0,"",VLOOKUP(C2,'水洗化人口等'!B7:C63,2,FALSE))</f>
        <v>合計</v>
      </c>
      <c r="AC2" s="45"/>
      <c r="AD2" s="44">
        <f>IF(AA2=0,1,IF(ISERROR(AB2),1,0))</f>
        <v>0</v>
      </c>
      <c r="AF2" s="87">
        <f>COUNTA('水洗化人口等'!B7:B63)+6</f>
        <v>63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3" t="s">
        <v>33</v>
      </c>
      <c r="G6" s="164"/>
      <c r="H6" s="82" t="s">
        <v>188</v>
      </c>
      <c r="I6" s="82" t="s">
        <v>189</v>
      </c>
      <c r="J6" s="82" t="s">
        <v>190</v>
      </c>
      <c r="K6" s="47" t="s">
        <v>34</v>
      </c>
      <c r="L6" s="88" t="s">
        <v>191</v>
      </c>
      <c r="M6" s="89" t="s">
        <v>192</v>
      </c>
      <c r="AF6" s="54">
        <f>'水洗化人口等'!B6</f>
        <v>0</v>
      </c>
      <c r="AG6" s="45">
        <v>6</v>
      </c>
      <c r="AI6" s="87" t="s">
        <v>209</v>
      </c>
      <c r="AJ6" s="45" t="s">
        <v>124</v>
      </c>
    </row>
    <row r="7" spans="2:36" ht="16.5" customHeight="1">
      <c r="B7" s="165" t="s">
        <v>35</v>
      </c>
      <c r="C7" s="48" t="s">
        <v>36</v>
      </c>
      <c r="D7" s="60">
        <f>AD7</f>
        <v>319350</v>
      </c>
      <c r="F7" s="171" t="s">
        <v>37</v>
      </c>
      <c r="G7" s="49" t="s">
        <v>38</v>
      </c>
      <c r="H7" s="61">
        <f aca="true" t="shared" si="0" ref="H7:H12">AD14</f>
        <v>205414</v>
      </c>
      <c r="I7" s="61">
        <f aca="true" t="shared" si="1" ref="I7:I12">AD24</f>
        <v>711390</v>
      </c>
      <c r="J7" s="61">
        <f aca="true" t="shared" si="2" ref="J7:J12">SUM(H7:I7)</f>
        <v>916804</v>
      </c>
      <c r="K7" s="62">
        <f aca="true" t="shared" si="3" ref="K7:K12">IF(J$13&gt;0,J7/J$13,0)</f>
        <v>0.9849793453912558</v>
      </c>
      <c r="L7" s="63">
        <f>AD34</f>
        <v>24084</v>
      </c>
      <c r="M7" s="64">
        <f>AD37</f>
        <v>1745</v>
      </c>
      <c r="AA7" s="46" t="s">
        <v>36</v>
      </c>
      <c r="AB7" s="46" t="s">
        <v>74</v>
      </c>
      <c r="AC7" s="46" t="s">
        <v>133</v>
      </c>
      <c r="AD7" s="45">
        <f aca="true" ca="1" t="shared" si="4" ref="AD7:AD53">IF(AD$2=0,INDIRECT(AB7&amp;"!"&amp;AC7&amp;$AG$2),0)</f>
        <v>319350</v>
      </c>
      <c r="AF7" s="54" t="str">
        <f>'水洗化人口等'!B7</f>
        <v>12000</v>
      </c>
      <c r="AG7" s="45">
        <v>7</v>
      </c>
      <c r="AI7" s="87" t="s">
        <v>210</v>
      </c>
      <c r="AJ7" s="45" t="s">
        <v>123</v>
      </c>
    </row>
    <row r="8" spans="2:36" ht="16.5" customHeight="1">
      <c r="B8" s="166"/>
      <c r="C8" s="49" t="s">
        <v>39</v>
      </c>
      <c r="D8" s="65">
        <f>AD8</f>
        <v>9440</v>
      </c>
      <c r="F8" s="172"/>
      <c r="G8" s="49" t="s">
        <v>40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39</v>
      </c>
      <c r="AB8" s="46" t="s">
        <v>74</v>
      </c>
      <c r="AC8" s="46" t="s">
        <v>134</v>
      </c>
      <c r="AD8" s="45">
        <f ca="1" t="shared" si="4"/>
        <v>9440</v>
      </c>
      <c r="AF8" s="54" t="str">
        <f>'水洗化人口等'!B8</f>
        <v>12100</v>
      </c>
      <c r="AG8" s="45">
        <v>8</v>
      </c>
      <c r="AI8" s="87" t="s">
        <v>211</v>
      </c>
      <c r="AJ8" s="45" t="s">
        <v>122</v>
      </c>
    </row>
    <row r="9" spans="2:36" ht="16.5" customHeight="1">
      <c r="B9" s="167"/>
      <c r="C9" s="50" t="s">
        <v>41</v>
      </c>
      <c r="D9" s="66">
        <f>SUM(D7:D8)</f>
        <v>328790</v>
      </c>
      <c r="F9" s="172"/>
      <c r="G9" s="49" t="s">
        <v>42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44</v>
      </c>
      <c r="AB9" s="46" t="s">
        <v>74</v>
      </c>
      <c r="AC9" s="46" t="s">
        <v>135</v>
      </c>
      <c r="AD9" s="45">
        <f ca="1" t="shared" si="4"/>
        <v>3741007</v>
      </c>
      <c r="AF9" s="54" t="str">
        <f>'水洗化人口等'!B9</f>
        <v>12202</v>
      </c>
      <c r="AG9" s="45">
        <v>9</v>
      </c>
      <c r="AI9" s="87" t="s">
        <v>212</v>
      </c>
      <c r="AJ9" s="45" t="s">
        <v>121</v>
      </c>
    </row>
    <row r="10" spans="2:36" ht="16.5" customHeight="1">
      <c r="B10" s="168" t="s">
        <v>43</v>
      </c>
      <c r="C10" s="51" t="s">
        <v>44</v>
      </c>
      <c r="D10" s="65">
        <f>AD9</f>
        <v>3741007</v>
      </c>
      <c r="F10" s="172"/>
      <c r="G10" s="49" t="s">
        <v>45</v>
      </c>
      <c r="H10" s="61">
        <f t="shared" si="0"/>
        <v>2478</v>
      </c>
      <c r="I10" s="61">
        <f t="shared" si="1"/>
        <v>11503</v>
      </c>
      <c r="J10" s="61">
        <f t="shared" si="2"/>
        <v>13981</v>
      </c>
      <c r="K10" s="62">
        <f t="shared" si="3"/>
        <v>0.015020654608744232</v>
      </c>
      <c r="L10" s="67" t="s">
        <v>136</v>
      </c>
      <c r="M10" s="68" t="s">
        <v>136</v>
      </c>
      <c r="AA10" s="46" t="s">
        <v>46</v>
      </c>
      <c r="AB10" s="46" t="s">
        <v>74</v>
      </c>
      <c r="AC10" s="46" t="s">
        <v>137</v>
      </c>
      <c r="AD10" s="45">
        <f ca="1" t="shared" si="4"/>
        <v>14065</v>
      </c>
      <c r="AF10" s="54" t="str">
        <f>'水洗化人口等'!B10</f>
        <v>12203</v>
      </c>
      <c r="AG10" s="45">
        <v>10</v>
      </c>
      <c r="AI10" s="87" t="s">
        <v>213</v>
      </c>
      <c r="AJ10" s="45" t="s">
        <v>120</v>
      </c>
    </row>
    <row r="11" spans="2:36" ht="16.5" customHeight="1">
      <c r="B11" s="169"/>
      <c r="C11" s="49" t="s">
        <v>46</v>
      </c>
      <c r="D11" s="65">
        <f>AD10</f>
        <v>14065</v>
      </c>
      <c r="F11" s="172"/>
      <c r="G11" s="49" t="s">
        <v>48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138</v>
      </c>
      <c r="M11" s="68" t="s">
        <v>138</v>
      </c>
      <c r="AA11" s="46" t="s">
        <v>47</v>
      </c>
      <c r="AB11" s="46" t="s">
        <v>74</v>
      </c>
      <c r="AC11" s="46" t="s">
        <v>139</v>
      </c>
      <c r="AD11" s="45">
        <f ca="1" t="shared" si="4"/>
        <v>1994894</v>
      </c>
      <c r="AF11" s="54" t="str">
        <f>'水洗化人口等'!B11</f>
        <v>12204</v>
      </c>
      <c r="AG11" s="45">
        <v>11</v>
      </c>
      <c r="AI11" s="87" t="s">
        <v>214</v>
      </c>
      <c r="AJ11" s="45" t="s">
        <v>119</v>
      </c>
    </row>
    <row r="12" spans="2:36" ht="16.5" customHeight="1">
      <c r="B12" s="169"/>
      <c r="C12" s="49" t="s">
        <v>47</v>
      </c>
      <c r="D12" s="65">
        <f>AD11</f>
        <v>1994894</v>
      </c>
      <c r="F12" s="172"/>
      <c r="G12" s="49" t="s">
        <v>49</v>
      </c>
      <c r="H12" s="61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7" t="s">
        <v>140</v>
      </c>
      <c r="M12" s="68" t="s">
        <v>140</v>
      </c>
      <c r="AA12" s="46" t="s">
        <v>76</v>
      </c>
      <c r="AB12" s="46" t="s">
        <v>74</v>
      </c>
      <c r="AC12" s="46" t="s">
        <v>141</v>
      </c>
      <c r="AD12" s="45">
        <f ca="1" t="shared" si="4"/>
        <v>918985</v>
      </c>
      <c r="AF12" s="54" t="str">
        <f>'水洗化人口等'!B12</f>
        <v>12205</v>
      </c>
      <c r="AG12" s="45">
        <v>12</v>
      </c>
      <c r="AI12" s="87" t="s">
        <v>215</v>
      </c>
      <c r="AJ12" s="45" t="s">
        <v>118</v>
      </c>
    </row>
    <row r="13" spans="2:36" ht="16.5" customHeight="1">
      <c r="B13" s="170"/>
      <c r="C13" s="50" t="s">
        <v>41</v>
      </c>
      <c r="D13" s="66">
        <f>SUM(D10:D12)</f>
        <v>5749966</v>
      </c>
      <c r="F13" s="173"/>
      <c r="G13" s="49" t="s">
        <v>41</v>
      </c>
      <c r="H13" s="61">
        <f>SUM(H7:H12)</f>
        <v>207892</v>
      </c>
      <c r="I13" s="61">
        <f>SUM(I7:I12)</f>
        <v>722893</v>
      </c>
      <c r="J13" s="61">
        <f>SUM(J7:J12)</f>
        <v>930785</v>
      </c>
      <c r="K13" s="62">
        <v>1</v>
      </c>
      <c r="L13" s="67" t="s">
        <v>142</v>
      </c>
      <c r="M13" s="68" t="s">
        <v>142</v>
      </c>
      <c r="AA13" s="46" t="s">
        <v>130</v>
      </c>
      <c r="AB13" s="46" t="s">
        <v>74</v>
      </c>
      <c r="AC13" s="46" t="s">
        <v>143</v>
      </c>
      <c r="AD13" s="45">
        <f ca="1" t="shared" si="4"/>
        <v>104447</v>
      </c>
      <c r="AF13" s="54" t="str">
        <f>'水洗化人口等'!B13</f>
        <v>12206</v>
      </c>
      <c r="AG13" s="45">
        <v>13</v>
      </c>
      <c r="AI13" s="87" t="s">
        <v>216</v>
      </c>
      <c r="AJ13" s="45" t="s">
        <v>117</v>
      </c>
    </row>
    <row r="14" spans="2:36" ht="16.5" customHeight="1" thickBot="1">
      <c r="B14" s="147" t="s">
        <v>50</v>
      </c>
      <c r="C14" s="148"/>
      <c r="D14" s="69">
        <f>SUM(D9,D13)</f>
        <v>6078756</v>
      </c>
      <c r="F14" s="142" t="s">
        <v>51</v>
      </c>
      <c r="G14" s="143"/>
      <c r="H14" s="61">
        <f>AD20</f>
        <v>5103</v>
      </c>
      <c r="I14" s="61">
        <f>AD30</f>
        <v>0</v>
      </c>
      <c r="J14" s="61">
        <f>SUM(H14:I14)</f>
        <v>5103</v>
      </c>
      <c r="K14" s="70" t="s">
        <v>144</v>
      </c>
      <c r="L14" s="67" t="s">
        <v>144</v>
      </c>
      <c r="M14" s="68" t="s">
        <v>144</v>
      </c>
      <c r="AA14" s="46" t="s">
        <v>38</v>
      </c>
      <c r="AB14" s="46" t="s">
        <v>75</v>
      </c>
      <c r="AC14" s="46" t="s">
        <v>145</v>
      </c>
      <c r="AD14" s="45">
        <f ca="1" t="shared" si="4"/>
        <v>205414</v>
      </c>
      <c r="AF14" s="54" t="str">
        <f>'水洗化人口等'!B14</f>
        <v>12207</v>
      </c>
      <c r="AG14" s="45">
        <v>14</v>
      </c>
      <c r="AI14" s="87" t="s">
        <v>217</v>
      </c>
      <c r="AJ14" s="45" t="s">
        <v>116</v>
      </c>
    </row>
    <row r="15" spans="2:36" ht="16.5" customHeight="1" thickBot="1">
      <c r="B15" s="147" t="s">
        <v>132</v>
      </c>
      <c r="C15" s="148"/>
      <c r="D15" s="69">
        <f>AD13</f>
        <v>104447</v>
      </c>
      <c r="F15" s="147" t="s">
        <v>5</v>
      </c>
      <c r="G15" s="148"/>
      <c r="H15" s="71">
        <f>SUM(H13:H14)</f>
        <v>212995</v>
      </c>
      <c r="I15" s="71">
        <f>SUM(I13:I14)</f>
        <v>722893</v>
      </c>
      <c r="J15" s="71">
        <f>SUM(J13:J14)</f>
        <v>935888</v>
      </c>
      <c r="K15" s="72" t="s">
        <v>146</v>
      </c>
      <c r="L15" s="73">
        <f>SUM(L7:L9)</f>
        <v>24084</v>
      </c>
      <c r="M15" s="74">
        <f>SUM(M7:M9)</f>
        <v>1745</v>
      </c>
      <c r="AA15" s="46" t="s">
        <v>40</v>
      </c>
      <c r="AB15" s="46" t="s">
        <v>75</v>
      </c>
      <c r="AC15" s="46" t="s">
        <v>147</v>
      </c>
      <c r="AD15" s="45">
        <f ca="1" t="shared" si="4"/>
        <v>0</v>
      </c>
      <c r="AF15" s="54" t="str">
        <f>'水洗化人口等'!B15</f>
        <v>12208</v>
      </c>
      <c r="AG15" s="45">
        <v>15</v>
      </c>
      <c r="AI15" s="87" t="s">
        <v>218</v>
      </c>
      <c r="AJ15" s="45" t="s">
        <v>115</v>
      </c>
    </row>
    <row r="16" spans="2:36" ht="16.5" customHeight="1" thickBot="1">
      <c r="B16" s="52" t="s">
        <v>52</v>
      </c>
      <c r="AA16" s="46" t="s">
        <v>42</v>
      </c>
      <c r="AB16" s="46" t="s">
        <v>75</v>
      </c>
      <c r="AC16" s="46" t="s">
        <v>148</v>
      </c>
      <c r="AD16" s="45">
        <f ca="1" t="shared" si="4"/>
        <v>0</v>
      </c>
      <c r="AF16" s="54" t="str">
        <f>'水洗化人口等'!B16</f>
        <v>12210</v>
      </c>
      <c r="AG16" s="45">
        <v>16</v>
      </c>
      <c r="AI16" s="87" t="s">
        <v>219</v>
      </c>
      <c r="AJ16" s="45" t="s">
        <v>114</v>
      </c>
    </row>
    <row r="17" spans="3:36" ht="16.5" customHeight="1" thickBot="1">
      <c r="C17" s="75">
        <f>AD12</f>
        <v>918985</v>
      </c>
      <c r="D17" s="46" t="s">
        <v>53</v>
      </c>
      <c r="J17" s="59"/>
      <c r="AA17" s="46" t="s">
        <v>45</v>
      </c>
      <c r="AB17" s="46" t="s">
        <v>75</v>
      </c>
      <c r="AC17" s="46" t="s">
        <v>149</v>
      </c>
      <c r="AD17" s="45">
        <f ca="1" t="shared" si="4"/>
        <v>2478</v>
      </c>
      <c r="AF17" s="54" t="str">
        <f>'水洗化人口等'!B17</f>
        <v>12211</v>
      </c>
      <c r="AG17" s="45">
        <v>17</v>
      </c>
      <c r="AI17" s="87" t="s">
        <v>220</v>
      </c>
      <c r="AJ17" s="45" t="s">
        <v>113</v>
      </c>
    </row>
    <row r="18" spans="6:36" ht="30" customHeight="1">
      <c r="F18" s="163" t="s">
        <v>55</v>
      </c>
      <c r="G18" s="164"/>
      <c r="H18" s="82" t="s">
        <v>188</v>
      </c>
      <c r="I18" s="82" t="s">
        <v>189</v>
      </c>
      <c r="J18" s="85" t="s">
        <v>190</v>
      </c>
      <c r="AA18" s="46" t="s">
        <v>48</v>
      </c>
      <c r="AB18" s="46" t="s">
        <v>75</v>
      </c>
      <c r="AC18" s="46" t="s">
        <v>150</v>
      </c>
      <c r="AD18" s="45">
        <f ca="1" t="shared" si="4"/>
        <v>0</v>
      </c>
      <c r="AF18" s="54" t="str">
        <f>'水洗化人口等'!B18</f>
        <v>12212</v>
      </c>
      <c r="AG18" s="45">
        <v>18</v>
      </c>
      <c r="AI18" s="87" t="s">
        <v>221</v>
      </c>
      <c r="AJ18" s="45" t="s">
        <v>112</v>
      </c>
    </row>
    <row r="19" spans="3:36" ht="16.5" customHeight="1">
      <c r="C19" s="83" t="s">
        <v>54</v>
      </c>
      <c r="D19" s="53">
        <f>IF(D$14&gt;0,D13/D$14,0)</f>
        <v>0.9459116306033669</v>
      </c>
      <c r="F19" s="142" t="s">
        <v>57</v>
      </c>
      <c r="G19" s="143"/>
      <c r="H19" s="61">
        <f>AD21</f>
        <v>33002</v>
      </c>
      <c r="I19" s="61">
        <f>AD31</f>
        <v>26691</v>
      </c>
      <c r="J19" s="65">
        <f>SUM(H19:I19)</f>
        <v>59693</v>
      </c>
      <c r="AA19" s="46" t="s">
        <v>49</v>
      </c>
      <c r="AB19" s="46" t="s">
        <v>75</v>
      </c>
      <c r="AC19" s="46" t="s">
        <v>151</v>
      </c>
      <c r="AD19" s="45">
        <f ca="1" t="shared" si="4"/>
        <v>0</v>
      </c>
      <c r="AF19" s="54" t="str">
        <f>'水洗化人口等'!B19</f>
        <v>12213</v>
      </c>
      <c r="AG19" s="45">
        <v>19</v>
      </c>
      <c r="AI19" s="87" t="s">
        <v>222</v>
      </c>
      <c r="AJ19" s="45" t="s">
        <v>111</v>
      </c>
    </row>
    <row r="20" spans="3:36" ht="16.5" customHeight="1">
      <c r="C20" s="83" t="s">
        <v>56</v>
      </c>
      <c r="D20" s="53">
        <f>IF(D$14&gt;0,D9/D$14,0)</f>
        <v>0.054088369396633126</v>
      </c>
      <c r="F20" s="142" t="s">
        <v>59</v>
      </c>
      <c r="G20" s="143"/>
      <c r="H20" s="61">
        <f>AD22</f>
        <v>92499</v>
      </c>
      <c r="I20" s="61">
        <f>AD32</f>
        <v>21524</v>
      </c>
      <c r="J20" s="65">
        <f>SUM(H20:I20)</f>
        <v>114023</v>
      </c>
      <c r="AA20" s="46" t="s">
        <v>51</v>
      </c>
      <c r="AB20" s="46" t="s">
        <v>75</v>
      </c>
      <c r="AC20" s="46" t="s">
        <v>152</v>
      </c>
      <c r="AD20" s="45">
        <f ca="1" t="shared" si="4"/>
        <v>5103</v>
      </c>
      <c r="AF20" s="54" t="str">
        <f>'水洗化人口等'!B20</f>
        <v>12215</v>
      </c>
      <c r="AG20" s="45">
        <v>20</v>
      </c>
      <c r="AI20" s="87" t="s">
        <v>223</v>
      </c>
      <c r="AJ20" s="45" t="s">
        <v>110</v>
      </c>
    </row>
    <row r="21" spans="3:36" ht="16.5" customHeight="1">
      <c r="C21" s="84" t="s">
        <v>58</v>
      </c>
      <c r="D21" s="53">
        <f>IF(D$14&gt;0,D10/D$14,0)</f>
        <v>0.6154231227573537</v>
      </c>
      <c r="F21" s="142" t="s">
        <v>61</v>
      </c>
      <c r="G21" s="143"/>
      <c r="H21" s="61">
        <f>AD23</f>
        <v>81978</v>
      </c>
      <c r="I21" s="61">
        <f>AD33</f>
        <v>671847</v>
      </c>
      <c r="J21" s="65">
        <f>SUM(H21:I21)</f>
        <v>753825</v>
      </c>
      <c r="AA21" s="46" t="s">
        <v>57</v>
      </c>
      <c r="AB21" s="46" t="s">
        <v>75</v>
      </c>
      <c r="AC21" s="46" t="s">
        <v>153</v>
      </c>
      <c r="AD21" s="45">
        <f ca="1" t="shared" si="4"/>
        <v>33002</v>
      </c>
      <c r="AF21" s="54" t="str">
        <f>'水洗化人口等'!B21</f>
        <v>12216</v>
      </c>
      <c r="AG21" s="45">
        <v>21</v>
      </c>
      <c r="AI21" s="87" t="s">
        <v>224</v>
      </c>
      <c r="AJ21" s="45" t="s">
        <v>109</v>
      </c>
    </row>
    <row r="22" spans="3:36" ht="16.5" customHeight="1" thickBot="1">
      <c r="C22" s="83" t="s">
        <v>60</v>
      </c>
      <c r="D22" s="53">
        <f>IF(D$14&gt;0,D12/D$14,0)</f>
        <v>0.3281747120627971</v>
      </c>
      <c r="F22" s="147" t="s">
        <v>5</v>
      </c>
      <c r="G22" s="148"/>
      <c r="H22" s="71">
        <f>SUM(H19:H21)</f>
        <v>207479</v>
      </c>
      <c r="I22" s="71">
        <f>SUM(I19:I21)</f>
        <v>720062</v>
      </c>
      <c r="J22" s="76">
        <f>SUM(J19:J21)</f>
        <v>927541</v>
      </c>
      <c r="AA22" s="46" t="s">
        <v>59</v>
      </c>
      <c r="AB22" s="46" t="s">
        <v>75</v>
      </c>
      <c r="AC22" s="46" t="s">
        <v>154</v>
      </c>
      <c r="AD22" s="45">
        <f ca="1" t="shared" si="4"/>
        <v>92499</v>
      </c>
      <c r="AF22" s="54" t="str">
        <f>'水洗化人口等'!B22</f>
        <v>12217</v>
      </c>
      <c r="AG22" s="45">
        <v>22</v>
      </c>
      <c r="AI22" s="87" t="s">
        <v>225</v>
      </c>
      <c r="AJ22" s="45" t="s">
        <v>108</v>
      </c>
    </row>
    <row r="23" spans="3:36" ht="16.5" customHeight="1">
      <c r="C23" s="83" t="s">
        <v>62</v>
      </c>
      <c r="D23" s="53">
        <f>IF(D$14&gt;0,C17/D$14,0)</f>
        <v>0.15117978086305817</v>
      </c>
      <c r="F23" s="52"/>
      <c r="J23" s="77"/>
      <c r="AA23" s="46" t="s">
        <v>61</v>
      </c>
      <c r="AB23" s="46" t="s">
        <v>75</v>
      </c>
      <c r="AC23" s="46" t="s">
        <v>155</v>
      </c>
      <c r="AD23" s="45">
        <f ca="1" t="shared" si="4"/>
        <v>81978</v>
      </c>
      <c r="AF23" s="54" t="str">
        <f>'水洗化人口等'!B23</f>
        <v>12218</v>
      </c>
      <c r="AG23" s="45">
        <v>23</v>
      </c>
      <c r="AI23" s="87" t="s">
        <v>226</v>
      </c>
      <c r="AJ23" s="45" t="s">
        <v>107</v>
      </c>
    </row>
    <row r="24" spans="3:36" ht="16.5" customHeight="1" thickBot="1">
      <c r="C24" s="83" t="s">
        <v>193</v>
      </c>
      <c r="D24" s="53">
        <f>IF(D$9&gt;0,D7/D$9,0)</f>
        <v>0.9712886644970954</v>
      </c>
      <c r="J24" s="78" t="s">
        <v>63</v>
      </c>
      <c r="AA24" s="46" t="s">
        <v>38</v>
      </c>
      <c r="AB24" s="46" t="s">
        <v>75</v>
      </c>
      <c r="AC24" s="46" t="s">
        <v>156</v>
      </c>
      <c r="AD24" s="45">
        <f ca="1" t="shared" si="4"/>
        <v>711390</v>
      </c>
      <c r="AF24" s="54" t="str">
        <f>'水洗化人口等'!B24</f>
        <v>12219</v>
      </c>
      <c r="AG24" s="45">
        <v>24</v>
      </c>
      <c r="AI24" s="87" t="s">
        <v>227</v>
      </c>
      <c r="AJ24" s="45" t="s">
        <v>106</v>
      </c>
    </row>
    <row r="25" spans="3:36" ht="16.5" customHeight="1">
      <c r="C25" s="83" t="s">
        <v>194</v>
      </c>
      <c r="D25" s="53">
        <f>IF(D$9&gt;0,D8/D$9,0)</f>
        <v>0.02871133550290459</v>
      </c>
      <c r="F25" s="159" t="s">
        <v>64</v>
      </c>
      <c r="G25" s="160"/>
      <c r="H25" s="160"/>
      <c r="I25" s="152" t="s">
        <v>65</v>
      </c>
      <c r="J25" s="154" t="s">
        <v>66</v>
      </c>
      <c r="AA25" s="46" t="s">
        <v>40</v>
      </c>
      <c r="AB25" s="46" t="s">
        <v>75</v>
      </c>
      <c r="AC25" s="46" t="s">
        <v>157</v>
      </c>
      <c r="AD25" s="45">
        <f ca="1" t="shared" si="4"/>
        <v>0</v>
      </c>
      <c r="AF25" s="54" t="str">
        <f>'水洗化人口等'!B25</f>
        <v>12220</v>
      </c>
      <c r="AG25" s="45">
        <v>25</v>
      </c>
      <c r="AI25" s="87" t="s">
        <v>228</v>
      </c>
      <c r="AJ25" s="45" t="s">
        <v>105</v>
      </c>
    </row>
    <row r="26" spans="6:36" ht="16.5" customHeight="1">
      <c r="F26" s="161"/>
      <c r="G26" s="162"/>
      <c r="H26" s="162"/>
      <c r="I26" s="153"/>
      <c r="J26" s="155"/>
      <c r="AA26" s="46" t="s">
        <v>42</v>
      </c>
      <c r="AB26" s="46" t="s">
        <v>75</v>
      </c>
      <c r="AC26" s="46" t="s">
        <v>158</v>
      </c>
      <c r="AD26" s="45">
        <f ca="1" t="shared" si="4"/>
        <v>0</v>
      </c>
      <c r="AF26" s="54" t="str">
        <f>'水洗化人口等'!B26</f>
        <v>12221</v>
      </c>
      <c r="AG26" s="45">
        <v>26</v>
      </c>
      <c r="AI26" s="87" t="s">
        <v>229</v>
      </c>
      <c r="AJ26" s="45" t="s">
        <v>104</v>
      </c>
    </row>
    <row r="27" spans="6:36" ht="16.5" customHeight="1">
      <c r="F27" s="144" t="s">
        <v>67</v>
      </c>
      <c r="G27" s="145"/>
      <c r="H27" s="146"/>
      <c r="I27" s="63">
        <f aca="true" t="shared" si="5" ref="I27:I35">AD40</f>
        <v>19879</v>
      </c>
      <c r="J27" s="79">
        <f>AD49</f>
        <v>1333</v>
      </c>
      <c r="AA27" s="46" t="s">
        <v>45</v>
      </c>
      <c r="AB27" s="46" t="s">
        <v>75</v>
      </c>
      <c r="AC27" s="46" t="s">
        <v>159</v>
      </c>
      <c r="AD27" s="45">
        <f ca="1" t="shared" si="4"/>
        <v>11503</v>
      </c>
      <c r="AF27" s="54" t="str">
        <f>'水洗化人口等'!B27</f>
        <v>12222</v>
      </c>
      <c r="AG27" s="45">
        <v>27</v>
      </c>
      <c r="AI27" s="87" t="s">
        <v>230</v>
      </c>
      <c r="AJ27" s="45" t="s">
        <v>103</v>
      </c>
    </row>
    <row r="28" spans="6:36" ht="16.5" customHeight="1">
      <c r="F28" s="156" t="s">
        <v>68</v>
      </c>
      <c r="G28" s="157"/>
      <c r="H28" s="158"/>
      <c r="I28" s="63">
        <f t="shared" si="5"/>
        <v>0</v>
      </c>
      <c r="J28" s="79">
        <f>AD50</f>
        <v>0</v>
      </c>
      <c r="AA28" s="46" t="s">
        <v>48</v>
      </c>
      <c r="AB28" s="46" t="s">
        <v>75</v>
      </c>
      <c r="AC28" s="46" t="s">
        <v>160</v>
      </c>
      <c r="AD28" s="45">
        <f ca="1" t="shared" si="4"/>
        <v>0</v>
      </c>
      <c r="AF28" s="54" t="str">
        <f>'水洗化人口等'!B28</f>
        <v>12223</v>
      </c>
      <c r="AG28" s="45">
        <v>28</v>
      </c>
      <c r="AI28" s="87" t="s">
        <v>231</v>
      </c>
      <c r="AJ28" s="45" t="s">
        <v>102</v>
      </c>
    </row>
    <row r="29" spans="6:36" ht="16.5" customHeight="1">
      <c r="F29" s="144" t="s">
        <v>69</v>
      </c>
      <c r="G29" s="145"/>
      <c r="H29" s="146"/>
      <c r="I29" s="63">
        <f t="shared" si="5"/>
        <v>14682</v>
      </c>
      <c r="J29" s="79">
        <f>AD51</f>
        <v>337</v>
      </c>
      <c r="AA29" s="46" t="s">
        <v>49</v>
      </c>
      <c r="AB29" s="46" t="s">
        <v>75</v>
      </c>
      <c r="AC29" s="46" t="s">
        <v>161</v>
      </c>
      <c r="AD29" s="45">
        <f ca="1" t="shared" si="4"/>
        <v>0</v>
      </c>
      <c r="AF29" s="54" t="str">
        <f>'水洗化人口等'!B29</f>
        <v>12224</v>
      </c>
      <c r="AG29" s="45">
        <v>29</v>
      </c>
      <c r="AI29" s="87" t="s">
        <v>232</v>
      </c>
      <c r="AJ29" s="45" t="s">
        <v>101</v>
      </c>
    </row>
    <row r="30" spans="6:36" ht="16.5" customHeight="1">
      <c r="F30" s="144" t="s">
        <v>23</v>
      </c>
      <c r="G30" s="145"/>
      <c r="H30" s="146"/>
      <c r="I30" s="63">
        <f t="shared" si="5"/>
        <v>5113</v>
      </c>
      <c r="J30" s="79">
        <f>AD52</f>
        <v>9</v>
      </c>
      <c r="AA30" s="46" t="s">
        <v>51</v>
      </c>
      <c r="AB30" s="46" t="s">
        <v>75</v>
      </c>
      <c r="AC30" s="46" t="s">
        <v>162</v>
      </c>
      <c r="AD30" s="45">
        <f ca="1" t="shared" si="4"/>
        <v>0</v>
      </c>
      <c r="AF30" s="54" t="str">
        <f>'水洗化人口等'!B30</f>
        <v>12225</v>
      </c>
      <c r="AG30" s="45">
        <v>30</v>
      </c>
      <c r="AI30" s="87" t="s">
        <v>233</v>
      </c>
      <c r="AJ30" s="45" t="s">
        <v>100</v>
      </c>
    </row>
    <row r="31" spans="6:36" ht="16.5" customHeight="1">
      <c r="F31" s="144" t="s">
        <v>24</v>
      </c>
      <c r="G31" s="145"/>
      <c r="H31" s="146"/>
      <c r="I31" s="63">
        <f t="shared" si="5"/>
        <v>0</v>
      </c>
      <c r="J31" s="79">
        <f>AD53</f>
        <v>0</v>
      </c>
      <c r="AA31" s="46" t="s">
        <v>57</v>
      </c>
      <c r="AB31" s="46" t="s">
        <v>75</v>
      </c>
      <c r="AC31" s="46" t="s">
        <v>163</v>
      </c>
      <c r="AD31" s="45">
        <f ca="1" t="shared" si="4"/>
        <v>26691</v>
      </c>
      <c r="AF31" s="54" t="str">
        <f>'水洗化人口等'!B31</f>
        <v>12226</v>
      </c>
      <c r="AG31" s="45">
        <v>31</v>
      </c>
      <c r="AI31" s="87" t="s">
        <v>234</v>
      </c>
      <c r="AJ31" s="45" t="s">
        <v>99</v>
      </c>
    </row>
    <row r="32" spans="6:36" ht="16.5" customHeight="1">
      <c r="F32" s="144" t="s">
        <v>70</v>
      </c>
      <c r="G32" s="145"/>
      <c r="H32" s="146"/>
      <c r="I32" s="63">
        <f t="shared" si="5"/>
        <v>0</v>
      </c>
      <c r="J32" s="68" t="s">
        <v>136</v>
      </c>
      <c r="AA32" s="46" t="s">
        <v>59</v>
      </c>
      <c r="AB32" s="46" t="s">
        <v>75</v>
      </c>
      <c r="AC32" s="46" t="s">
        <v>164</v>
      </c>
      <c r="AD32" s="45">
        <f ca="1" t="shared" si="4"/>
        <v>21524</v>
      </c>
      <c r="AF32" s="54" t="str">
        <f>'水洗化人口等'!B32</f>
        <v>12227</v>
      </c>
      <c r="AG32" s="45">
        <v>32</v>
      </c>
      <c r="AI32" s="87" t="s">
        <v>235</v>
      </c>
      <c r="AJ32" s="45" t="s">
        <v>98</v>
      </c>
    </row>
    <row r="33" spans="6:36" ht="16.5" customHeight="1">
      <c r="F33" s="144" t="s">
        <v>71</v>
      </c>
      <c r="G33" s="145"/>
      <c r="H33" s="146"/>
      <c r="I33" s="63">
        <f t="shared" si="5"/>
        <v>1514</v>
      </c>
      <c r="J33" s="68" t="s">
        <v>138</v>
      </c>
      <c r="AA33" s="46" t="s">
        <v>61</v>
      </c>
      <c r="AB33" s="46" t="s">
        <v>75</v>
      </c>
      <c r="AC33" s="46" t="s">
        <v>165</v>
      </c>
      <c r="AD33" s="45">
        <f ca="1" t="shared" si="4"/>
        <v>671847</v>
      </c>
      <c r="AF33" s="54" t="str">
        <f>'水洗化人口等'!B33</f>
        <v>12228</v>
      </c>
      <c r="AG33" s="45">
        <v>33</v>
      </c>
      <c r="AI33" s="87" t="s">
        <v>236</v>
      </c>
      <c r="AJ33" s="45" t="s">
        <v>97</v>
      </c>
    </row>
    <row r="34" spans="6:36" ht="16.5" customHeight="1">
      <c r="F34" s="144" t="s">
        <v>72</v>
      </c>
      <c r="G34" s="145"/>
      <c r="H34" s="146"/>
      <c r="I34" s="63">
        <f t="shared" si="5"/>
        <v>1089</v>
      </c>
      <c r="J34" s="68" t="s">
        <v>166</v>
      </c>
      <c r="AA34" s="46" t="s">
        <v>38</v>
      </c>
      <c r="AB34" s="46" t="s">
        <v>75</v>
      </c>
      <c r="AC34" s="46" t="s">
        <v>167</v>
      </c>
      <c r="AD34" s="46">
        <f ca="1" t="shared" si="4"/>
        <v>24084</v>
      </c>
      <c r="AF34" s="54" t="str">
        <f>'水洗化人口等'!B34</f>
        <v>12229</v>
      </c>
      <c r="AG34" s="45">
        <v>34</v>
      </c>
      <c r="AI34" s="87" t="s">
        <v>237</v>
      </c>
      <c r="AJ34" s="45" t="s">
        <v>96</v>
      </c>
    </row>
    <row r="35" spans="6:36" ht="16.5" customHeight="1">
      <c r="F35" s="144" t="s">
        <v>73</v>
      </c>
      <c r="G35" s="145"/>
      <c r="H35" s="146"/>
      <c r="I35" s="63">
        <f t="shared" si="5"/>
        <v>353</v>
      </c>
      <c r="J35" s="68" t="s">
        <v>140</v>
      </c>
      <c r="AA35" s="46" t="s">
        <v>40</v>
      </c>
      <c r="AB35" s="46" t="s">
        <v>75</v>
      </c>
      <c r="AC35" s="46" t="s">
        <v>168</v>
      </c>
      <c r="AD35" s="46">
        <f ca="1" t="shared" si="4"/>
        <v>0</v>
      </c>
      <c r="AF35" s="54" t="str">
        <f>'水洗化人口等'!B35</f>
        <v>12230</v>
      </c>
      <c r="AG35" s="45">
        <v>35</v>
      </c>
      <c r="AI35" s="87" t="s">
        <v>238</v>
      </c>
      <c r="AJ35" s="45" t="s">
        <v>95</v>
      </c>
    </row>
    <row r="36" spans="6:36" ht="16.5" customHeight="1" thickBot="1">
      <c r="F36" s="149" t="s">
        <v>17</v>
      </c>
      <c r="G36" s="150"/>
      <c r="H36" s="151"/>
      <c r="I36" s="80">
        <f>SUM(I27:I35)</f>
        <v>42630</v>
      </c>
      <c r="J36" s="81">
        <f>SUM(J27:J31)</f>
        <v>1679</v>
      </c>
      <c r="AA36" s="46" t="s">
        <v>42</v>
      </c>
      <c r="AB36" s="46" t="s">
        <v>75</v>
      </c>
      <c r="AC36" s="46" t="s">
        <v>169</v>
      </c>
      <c r="AD36" s="46">
        <f ca="1" t="shared" si="4"/>
        <v>0</v>
      </c>
      <c r="AF36" s="54" t="str">
        <f>'水洗化人口等'!B36</f>
        <v>12231</v>
      </c>
      <c r="AG36" s="45">
        <v>36</v>
      </c>
      <c r="AI36" s="87" t="s">
        <v>239</v>
      </c>
      <c r="AJ36" s="45" t="s">
        <v>94</v>
      </c>
    </row>
    <row r="37" spans="27:36" ht="13.5">
      <c r="AA37" s="46" t="s">
        <v>38</v>
      </c>
      <c r="AB37" s="46" t="s">
        <v>75</v>
      </c>
      <c r="AC37" s="46" t="s">
        <v>170</v>
      </c>
      <c r="AD37" s="46">
        <f ca="1" t="shared" si="4"/>
        <v>1745</v>
      </c>
      <c r="AF37" s="54" t="str">
        <f>'水洗化人口等'!B37</f>
        <v>12232</v>
      </c>
      <c r="AG37" s="45">
        <v>37</v>
      </c>
      <c r="AI37" s="87" t="s">
        <v>240</v>
      </c>
      <c r="AJ37" s="45" t="s">
        <v>93</v>
      </c>
    </row>
    <row r="38" spans="27:36" ht="13.5">
      <c r="AA38" s="46" t="s">
        <v>40</v>
      </c>
      <c r="AB38" s="46" t="s">
        <v>75</v>
      </c>
      <c r="AC38" s="46" t="s">
        <v>171</v>
      </c>
      <c r="AD38" s="46">
        <f ca="1" t="shared" si="4"/>
        <v>0</v>
      </c>
      <c r="AF38" s="54" t="str">
        <f>'水洗化人口等'!B38</f>
        <v>12233</v>
      </c>
      <c r="AG38" s="45">
        <v>38</v>
      </c>
      <c r="AI38" s="87" t="s">
        <v>241</v>
      </c>
      <c r="AJ38" s="45" t="s">
        <v>92</v>
      </c>
    </row>
    <row r="39" spans="27:36" ht="13.5">
      <c r="AA39" s="46" t="s">
        <v>42</v>
      </c>
      <c r="AB39" s="46" t="s">
        <v>75</v>
      </c>
      <c r="AC39" s="46" t="s">
        <v>172</v>
      </c>
      <c r="AD39" s="46">
        <f ca="1" t="shared" si="4"/>
        <v>0</v>
      </c>
      <c r="AF39" s="54" t="str">
        <f>'水洗化人口等'!B39</f>
        <v>12234</v>
      </c>
      <c r="AG39" s="45">
        <v>39</v>
      </c>
      <c r="AI39" s="87" t="s">
        <v>242</v>
      </c>
      <c r="AJ39" s="45" t="s">
        <v>91</v>
      </c>
    </row>
    <row r="40" spans="27:36" ht="13.5">
      <c r="AA40" s="46" t="s">
        <v>67</v>
      </c>
      <c r="AB40" s="46" t="s">
        <v>75</v>
      </c>
      <c r="AC40" s="46" t="s">
        <v>173</v>
      </c>
      <c r="AD40" s="46">
        <f ca="1" t="shared" si="4"/>
        <v>19879</v>
      </c>
      <c r="AF40" s="54" t="str">
        <f>'水洗化人口等'!B40</f>
        <v>12235</v>
      </c>
      <c r="AG40" s="45">
        <v>40</v>
      </c>
      <c r="AI40" s="87" t="s">
        <v>243</v>
      </c>
      <c r="AJ40" s="45" t="s">
        <v>90</v>
      </c>
    </row>
    <row r="41" spans="27:36" ht="13.5">
      <c r="AA41" s="46" t="s">
        <v>68</v>
      </c>
      <c r="AB41" s="46" t="s">
        <v>75</v>
      </c>
      <c r="AC41" s="46" t="s">
        <v>174</v>
      </c>
      <c r="AD41" s="46">
        <f ca="1" t="shared" si="4"/>
        <v>0</v>
      </c>
      <c r="AF41" s="54" t="str">
        <f>'水洗化人口等'!B41</f>
        <v>12236</v>
      </c>
      <c r="AG41" s="45">
        <v>41</v>
      </c>
      <c r="AI41" s="87" t="s">
        <v>244</v>
      </c>
      <c r="AJ41" s="45" t="s">
        <v>89</v>
      </c>
    </row>
    <row r="42" spans="27:36" ht="13.5">
      <c r="AA42" s="46" t="s">
        <v>69</v>
      </c>
      <c r="AB42" s="46" t="s">
        <v>75</v>
      </c>
      <c r="AC42" s="46" t="s">
        <v>175</v>
      </c>
      <c r="AD42" s="46">
        <f ca="1" t="shared" si="4"/>
        <v>14682</v>
      </c>
      <c r="AF42" s="54" t="str">
        <f>'水洗化人口等'!B42</f>
        <v>12237</v>
      </c>
      <c r="AG42" s="45">
        <v>42</v>
      </c>
      <c r="AI42" s="87" t="s">
        <v>245</v>
      </c>
      <c r="AJ42" s="45" t="s">
        <v>88</v>
      </c>
    </row>
    <row r="43" spans="27:36" ht="13.5">
      <c r="AA43" s="46" t="s">
        <v>23</v>
      </c>
      <c r="AB43" s="46" t="s">
        <v>75</v>
      </c>
      <c r="AC43" s="46" t="s">
        <v>176</v>
      </c>
      <c r="AD43" s="46">
        <f ca="1" t="shared" si="4"/>
        <v>5113</v>
      </c>
      <c r="AF43" s="54" t="str">
        <f>'水洗化人口等'!B43</f>
        <v>12238</v>
      </c>
      <c r="AG43" s="45">
        <v>43</v>
      </c>
      <c r="AI43" s="87" t="s">
        <v>246</v>
      </c>
      <c r="AJ43" s="45" t="s">
        <v>87</v>
      </c>
    </row>
    <row r="44" spans="27:36" ht="13.5">
      <c r="AA44" s="46" t="s">
        <v>24</v>
      </c>
      <c r="AB44" s="46" t="s">
        <v>75</v>
      </c>
      <c r="AC44" s="46" t="s">
        <v>177</v>
      </c>
      <c r="AD44" s="46">
        <f ca="1" t="shared" si="4"/>
        <v>0</v>
      </c>
      <c r="AF44" s="54" t="str">
        <f>'水洗化人口等'!B44</f>
        <v>12322</v>
      </c>
      <c r="AG44" s="45">
        <v>44</v>
      </c>
      <c r="AI44" s="87" t="s">
        <v>247</v>
      </c>
      <c r="AJ44" s="45" t="s">
        <v>86</v>
      </c>
    </row>
    <row r="45" spans="27:36" ht="13.5">
      <c r="AA45" s="46" t="s">
        <v>70</v>
      </c>
      <c r="AB45" s="46" t="s">
        <v>75</v>
      </c>
      <c r="AC45" s="46" t="s">
        <v>179</v>
      </c>
      <c r="AD45" s="46">
        <f ca="1" t="shared" si="4"/>
        <v>0</v>
      </c>
      <c r="AF45" s="54" t="str">
        <f>'水洗化人口等'!B45</f>
        <v>12325</v>
      </c>
      <c r="AG45" s="45">
        <v>45</v>
      </c>
      <c r="AI45" s="87" t="s">
        <v>248</v>
      </c>
      <c r="AJ45" s="45" t="s">
        <v>85</v>
      </c>
    </row>
    <row r="46" spans="27:36" ht="13.5">
      <c r="AA46" s="46" t="s">
        <v>71</v>
      </c>
      <c r="AB46" s="46" t="s">
        <v>75</v>
      </c>
      <c r="AC46" s="46" t="s">
        <v>180</v>
      </c>
      <c r="AD46" s="46">
        <f ca="1" t="shared" si="4"/>
        <v>1514</v>
      </c>
      <c r="AF46" s="54" t="str">
        <f>'水洗化人口等'!B46</f>
        <v>12328</v>
      </c>
      <c r="AG46" s="45">
        <v>46</v>
      </c>
      <c r="AI46" s="87" t="s">
        <v>249</v>
      </c>
      <c r="AJ46" s="45" t="s">
        <v>84</v>
      </c>
    </row>
    <row r="47" spans="27:36" ht="13.5">
      <c r="AA47" s="46" t="s">
        <v>72</v>
      </c>
      <c r="AB47" s="46" t="s">
        <v>75</v>
      </c>
      <c r="AC47" s="46" t="s">
        <v>181</v>
      </c>
      <c r="AD47" s="46">
        <f ca="1" t="shared" si="4"/>
        <v>1089</v>
      </c>
      <c r="AF47" s="54" t="str">
        <f>'水洗化人口等'!B47</f>
        <v>12329</v>
      </c>
      <c r="AG47" s="45">
        <v>47</v>
      </c>
      <c r="AI47" s="87" t="s">
        <v>250</v>
      </c>
      <c r="AJ47" s="45" t="s">
        <v>83</v>
      </c>
    </row>
    <row r="48" spans="27:36" ht="13.5">
      <c r="AA48" s="46" t="s">
        <v>73</v>
      </c>
      <c r="AB48" s="46" t="s">
        <v>75</v>
      </c>
      <c r="AC48" s="46" t="s">
        <v>182</v>
      </c>
      <c r="AD48" s="46">
        <f ca="1" t="shared" si="4"/>
        <v>353</v>
      </c>
      <c r="AF48" s="54" t="str">
        <f>'水洗化人口等'!B48</f>
        <v>12342</v>
      </c>
      <c r="AG48" s="45">
        <v>48</v>
      </c>
      <c r="AI48" s="87" t="s">
        <v>251</v>
      </c>
      <c r="AJ48" s="45" t="s">
        <v>82</v>
      </c>
    </row>
    <row r="49" spans="27:36" ht="13.5">
      <c r="AA49" s="46" t="s">
        <v>67</v>
      </c>
      <c r="AB49" s="46" t="s">
        <v>75</v>
      </c>
      <c r="AC49" s="46" t="s">
        <v>183</v>
      </c>
      <c r="AD49" s="46">
        <f ca="1" t="shared" si="4"/>
        <v>1333</v>
      </c>
      <c r="AF49" s="54" t="str">
        <f>'水洗化人口等'!B49</f>
        <v>12347</v>
      </c>
      <c r="AG49" s="45">
        <v>49</v>
      </c>
      <c r="AI49" s="87" t="s">
        <v>252</v>
      </c>
      <c r="AJ49" s="45" t="s">
        <v>81</v>
      </c>
    </row>
    <row r="50" spans="27:36" ht="13.5">
      <c r="AA50" s="46" t="s">
        <v>68</v>
      </c>
      <c r="AB50" s="46" t="s">
        <v>75</v>
      </c>
      <c r="AC50" s="46" t="s">
        <v>184</v>
      </c>
      <c r="AD50" s="46">
        <f ca="1" t="shared" si="4"/>
        <v>0</v>
      </c>
      <c r="AF50" s="54" t="str">
        <f>'水洗化人口等'!B50</f>
        <v>12349</v>
      </c>
      <c r="AG50" s="45">
        <v>50</v>
      </c>
      <c r="AI50" s="87" t="s">
        <v>253</v>
      </c>
      <c r="AJ50" s="45" t="s">
        <v>80</v>
      </c>
    </row>
    <row r="51" spans="27:36" ht="13.5">
      <c r="AA51" s="46" t="s">
        <v>69</v>
      </c>
      <c r="AB51" s="46" t="s">
        <v>75</v>
      </c>
      <c r="AC51" s="46" t="s">
        <v>185</v>
      </c>
      <c r="AD51" s="46">
        <f ca="1" t="shared" si="4"/>
        <v>337</v>
      </c>
      <c r="AF51" s="54" t="str">
        <f>'水洗化人口等'!B51</f>
        <v>12402</v>
      </c>
      <c r="AG51" s="45">
        <v>51</v>
      </c>
      <c r="AI51" s="87" t="s">
        <v>254</v>
      </c>
      <c r="AJ51" s="45" t="s">
        <v>79</v>
      </c>
    </row>
    <row r="52" spans="27:36" ht="13.5">
      <c r="AA52" s="46" t="s">
        <v>23</v>
      </c>
      <c r="AB52" s="46" t="s">
        <v>75</v>
      </c>
      <c r="AC52" s="46" t="s">
        <v>186</v>
      </c>
      <c r="AD52" s="46">
        <f ca="1" t="shared" si="4"/>
        <v>9</v>
      </c>
      <c r="AF52" s="54" t="str">
        <f>'水洗化人口等'!B52</f>
        <v>12403</v>
      </c>
      <c r="AG52" s="45">
        <v>52</v>
      </c>
      <c r="AI52" s="87" t="s">
        <v>255</v>
      </c>
      <c r="AJ52" s="45" t="s">
        <v>78</v>
      </c>
    </row>
    <row r="53" spans="27:33" ht="13.5">
      <c r="AA53" s="46" t="s">
        <v>24</v>
      </c>
      <c r="AB53" s="46" t="s">
        <v>75</v>
      </c>
      <c r="AC53" s="46" t="s">
        <v>187</v>
      </c>
      <c r="AD53" s="46">
        <f ca="1" t="shared" si="4"/>
        <v>0</v>
      </c>
      <c r="AF53" s="54" t="str">
        <f>'水洗化人口等'!B53</f>
        <v>12409</v>
      </c>
      <c r="AG53" s="45">
        <v>53</v>
      </c>
    </row>
    <row r="54" spans="32:33" ht="13.5">
      <c r="AF54" s="54" t="str">
        <f>'水洗化人口等'!B54</f>
        <v>12410</v>
      </c>
      <c r="AG54" s="45">
        <v>54</v>
      </c>
    </row>
    <row r="55" spans="32:33" ht="13.5">
      <c r="AF55" s="54" t="str">
        <f>'水洗化人口等'!B55</f>
        <v>12421</v>
      </c>
      <c r="AG55" s="45">
        <v>55</v>
      </c>
    </row>
    <row r="56" spans="32:33" ht="13.5">
      <c r="AF56" s="54" t="str">
        <f>'水洗化人口等'!B56</f>
        <v>12422</v>
      </c>
      <c r="AG56" s="45">
        <v>56</v>
      </c>
    </row>
    <row r="57" spans="32:33" ht="13.5">
      <c r="AF57" s="54" t="str">
        <f>'水洗化人口等'!B57</f>
        <v>12423</v>
      </c>
      <c r="AG57" s="45">
        <v>57</v>
      </c>
    </row>
    <row r="58" spans="32:33" ht="13.5">
      <c r="AF58" s="54" t="str">
        <f>'水洗化人口等'!B58</f>
        <v>12424</v>
      </c>
      <c r="AG58" s="45">
        <v>58</v>
      </c>
    </row>
    <row r="59" spans="32:33" ht="13.5">
      <c r="AF59" s="54" t="str">
        <f>'水洗化人口等'!B59</f>
        <v>12426</v>
      </c>
      <c r="AG59" s="45">
        <v>59</v>
      </c>
    </row>
    <row r="60" spans="32:33" ht="13.5">
      <c r="AF60" s="54" t="str">
        <f>'水洗化人口等'!B60</f>
        <v>12427</v>
      </c>
      <c r="AG60" s="45">
        <v>60</v>
      </c>
    </row>
    <row r="61" spans="32:33" ht="13.5">
      <c r="AF61" s="54" t="str">
        <f>'水洗化人口等'!B61</f>
        <v>12441</v>
      </c>
      <c r="AG61" s="45">
        <v>61</v>
      </c>
    </row>
    <row r="62" spans="32:33" ht="13.5">
      <c r="AF62" s="54" t="str">
        <f>'水洗化人口等'!B62</f>
        <v>12443</v>
      </c>
      <c r="AG62" s="45">
        <v>62</v>
      </c>
    </row>
    <row r="63" spans="32:33" ht="13.5">
      <c r="AF63" s="54" t="str">
        <f>'水洗化人口等'!B63</f>
        <v>12463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