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<sst xmlns="http://schemas.openxmlformats.org/spreadsheetml/2006/main" count="1044" uniqueCount="411">
  <si>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</si>
  <si>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</si>
  <si>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</si>
  <si>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</si>
  <si>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</si>
  <si>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</si>
  <si>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</si>
  <si>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</si>
  <si>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</si>
  <si>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</si>
  <si>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</si>
  <si>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</si>
  <si>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</si>
  <si>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</si>
  <si>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</si>
  <si>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</si>
  <si>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</si>
  <si>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</si>
  <si>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</si>
  <si>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</si>
  <si>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</si>
  <si>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</si>
  <si>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</si>
  <si>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</si>
  <si>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</si>
  <si>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</si>
  <si>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</si>
  <si>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</si>
  <si>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</si>
  <si>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</si>
  <si>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</si>
  <si>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</si>
  <si>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</si>
  <si>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</si>
  <si>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</si>
  <si>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</si>
  <si>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</si>
  <si>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</si>
  <si>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</si>
  <si>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</si>
  <si>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</si>
  <si>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</si>
  <si>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</si>
  <si>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</si>
  <si>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</si>
  <si>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</si>
  <si>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</si>
  <si>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</si>
  <si>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</si>
  <si>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</si>
  <si>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</si>
  <si>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</si>
  <si>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</si>
  <si>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</si>
  <si>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</si>
  <si>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</si>
  <si>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</si>
  <si>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</si>
  <si>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</si>
  <si>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</si>
  <si>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</si>
  <si>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</si>
  <si>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</si>
  <si>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</si>
  <si>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</si>
  <si>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</si>
  <si>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</si>
  <si>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</si>
  <si>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</si>
  <si>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</si>
  <si>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</si>
  <si>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</si>
  <si>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</si>
  <si>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</si>
  <si>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</si>
  <si>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</si>
  <si>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</si>
  <si>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</si>
  <si>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</si>
  <si>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</si>
  <si>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</si>
  <si>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</si>
  <si>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</si>
  <si>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</si>
  <si>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</si>
  <si>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</si>
  <si>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</si>
  <si>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</si>
  <si>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</si>
  <si>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</si>
  <si>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</si>
  <si>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</si>
  <si>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</si>
  <si>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</si>
  <si>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</si>
  <si>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</si>
  <si>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</si>
  <si>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</si>
  <si>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</si>
  <si>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</si>
  <si>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</si>
  <si>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</si>
  <si>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</si>
  <si>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</si>
  <si>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</si>
  <si>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</si>
  <si>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</si>
  <si>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</si>
  <si>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</si>
  <si>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</si>
  <si>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</si>
  <si>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</si>
  <si>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</si>
  <si>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</si>
  <si>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</si>
  <si>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</si>
  <si>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</si>
  <si>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</si>
  <si>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</si>
  <si>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</si>
  <si>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</si>
  <si>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</si>
  <si>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</si>
  <si>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</si>
  <si>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</si>
  <si>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</si>
  <si>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</si>
  <si>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</si>
  <si>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</si>
  <si>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</si>
  <si>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</si>
  <si>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</si>
  <si>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</si>
  <si>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</si>
  <si>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</si>
  <si>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</si>
  <si>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</si>
  <si>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</si>
  <si>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</si>
  <si>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</si>
  <si>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</si>
  <si>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</si>
  <si>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</si>
  <si>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</si>
  <si>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</si>
  <si>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</si>
  <si>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</si>
  <si>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</si>
  <si>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</si>
  <si>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</si>
  <si>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</si>
  <si>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</si>
  <si>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</si>
  <si>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</si>
  <si>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</si>
  <si>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</si>
  <si>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</si>
  <si>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</si>
  <si>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</si>
  <si>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</si>
  <si>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</si>
  <si>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</si>
  <si>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</si>
  <si>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</si>
  <si>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</si>
  <si>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</si>
  <si>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</si>
  <si>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</si>
  <si>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</si>
  <si>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</si>
  <si>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</si>
  <si>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</si>
  <si>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</si>
  <si>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</si>
  <si>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</si>
  <si>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</si>
  <si>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</si>
  <si>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</si>
  <si>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</si>
  <si>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</si>
  <si>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</si>
  <si>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</si>
  <si>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</si>
  <si>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</si>
  <si>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</si>
  <si>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</si>
  <si>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</si>
  <si>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</si>
  <si>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</si>
  <si>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</si>
  <si>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</si>
  <si>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</si>
  <si>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</si>
  <si>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</si>
  <si>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</si>
  <si>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</si>
  <si>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</si>
  <si>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</si>
  <si>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</si>
  <si>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</si>
  <si>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</si>
  <si>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</si>
  <si>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</si>
  <si>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</si>
  <si>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</si>
  <si>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</si>
  <si>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</si>
  <si>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</si>
  <si>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</si>
  <si>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</si>
  <si>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</si>
  <si>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</si>
  <si>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</si>
  <si>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</si>
  <si>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</si>
  <si>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</si>
  <si>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</si>
  <si>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</si>
  <si>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</si>
  <si>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</si>
  <si>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</si>
  <si>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</si>
  <si>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</si>
  <si>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</si>
  <si>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</si>
  <si>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</si>
  <si>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</si>
  <si>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</si>
  <si>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</si>
  <si>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</si>
  <si>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</si>
  <si>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</si>
  <si>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</si>
  <si>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</si>
  <si>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</si>
  <si>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</si>
  <si>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</si>
  <si>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</si>
  <si>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</si>
  <si>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</si>
  <si>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</si>
  <si>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</si>
  <si>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</si>
  <si>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</si>
  <si>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</si>
  <si>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</si>
  <si>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</si>
  <si>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</si>
  <si>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</si>
  <si>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</si>
  <si>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</si>
  <si>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</si>
  <si>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</si>
  <si>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</si>
  <si>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</si>
  <si>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</si>
  <si>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</si>
  <si>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</si>
  <si>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</si>
  <si>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</si>
  <si>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</si>
  <si>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</si>
  <si>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</si>
  <si>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</si>
  <si>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</si>
  <si>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</si>
  <si>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</si>
  <si>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</si>
  <si>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</si>
  <si>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</si>
  <si>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美里町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</si>
  <si>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</si>
  <si>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</si>
  <si>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</si>
  <si>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</si>
  <si>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</si>
  <si>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</si>
  <si>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</si>
  <si>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</si>
  <si>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</si>
  <si>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</si>
  <si>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</si>
  <si>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</si>
  <si>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</si>
  <si>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</si>
  <si>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</si>
  <si>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</si>
  <si>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</si>
  <si>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</si>
  <si>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</si>
  <si>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</si>
  <si>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</si>
  <si>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</si>
  <si>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</si>
  <si>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</si>
  <si>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</si>
  <si>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</si>
  <si>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</si>
  <si>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</si>
  <si>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</si>
  <si>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</si>
  <si>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</si>
  <si>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</si>
  <si>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</si>
  <si>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</si>
  <si>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</si>
  <si>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</si>
  <si>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</si>
  <si>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</si>
  <si>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</si>
  <si>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</si>
  <si>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</si>
  <si>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</si>
  <si>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</si>
  <si>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</si>
  <si>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</si>
  <si>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</si>
  <si>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</si>
  <si>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</si>
  <si>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</si>
  <si>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</si>
  <si>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</si>
  <si>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</si>
  <si>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</si>
  <si>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</si>
  <si>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</si>
  <si>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</si>
  <si>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</si>
  <si>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</si>
  <si>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</si>
  <si>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</si>
  <si>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</si>
  <si>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</si>
  <si>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</si>
  <si>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</si>
  <si>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</si>
  <si>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</si>
  <si>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</si>
  <si>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</si>
  <si>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</si>
  <si>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</si>
  <si>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</si>
  <si>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</si>
  <si>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</si>
  <si>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</si>
  <si>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</si>
  <si>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</si>
  <si>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</si>
  <si>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</si>
  <si>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</si>
  <si>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</si>
  <si>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</si>
  <si>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</si>
  <si>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</si>
  <si>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</si>
  <si>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</si>
  <si>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</si>
  <si>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</si>
  <si>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</si>
  <si>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</si>
  <si>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</si>
  <si>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</si>
  <si>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</si>
  <si>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</si>
  <si>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</si>
  <si>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</si>
  <si>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</si>
  <si>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</si>
  <si>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</si>
  <si>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</si>
  <si>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</si>
  <si>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</si>
  <si>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</si>
  <si>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</si>
  <si>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</si>
  <si>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</si>
  <si>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</si>
  <si>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</si>
  <si>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</si>
  <si>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</si>
  <si>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</si>
  <si>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</si>
  <si>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</si>
  <si>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</si>
  <si>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</si>
  <si>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</si>
  <si>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</si>
  <si>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</si>
  <si>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</si>
  <si>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11421</t>
  </si>
  <si>
    <t>騎西町</t>
  </si>
  <si>
    <t>11424</t>
  </si>
  <si>
    <t>北川辺町</t>
  </si>
  <si>
    <t>11425</t>
  </si>
  <si>
    <t>大利根町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</si>
  <si>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</si>
  <si>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</si>
  <si>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</si>
  <si>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</si>
  <si>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</si>
  <si>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</si>
  <si>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</si>
  <si>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</si>
  <si>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</si>
  <si>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</si>
  <si>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</si>
  <si>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</si>
  <si>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11232</t>
  </si>
  <si>
    <t>久喜市</t>
  </si>
  <si>
    <t>11442</t>
  </si>
  <si>
    <t>宮代町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</si>
</sst>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20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1" t="s">
        <v>0</v>
      </c>
      <c r="B2" s="113" t="s">
        <v>195</v>
      </c>
      <c r="C2" s="115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7" t="s">
        <v>2</v>
      </c>
      <c r="T2" s="107"/>
      <c r="U2" s="107"/>
      <c r="V2" s="108"/>
      <c r="W2" s="123" t="s">
        <v>3</v>
      </c>
      <c r="X2" s="107"/>
      <c r="Y2" s="107"/>
      <c r="Z2" s="108"/>
    </row>
    <row r="3" spans="1:26" s="8" customFormat="1" ht="18.75" customHeight="1">
      <c r="A3" s="112"/>
      <c r="B3" s="114"/>
      <c r="C3" s="116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9"/>
      <c r="T3" s="110"/>
      <c r="U3" s="110"/>
      <c r="V3" s="118"/>
      <c r="W3" s="109"/>
      <c r="X3" s="110"/>
      <c r="Y3" s="110"/>
      <c r="Z3" s="118"/>
    </row>
    <row r="4" spans="1:26" s="8" customFormat="1" ht="26.25" customHeight="1">
      <c r="A4" s="112"/>
      <c r="B4" s="114"/>
      <c r="C4" s="116"/>
      <c r="D4" s="9"/>
      <c r="E4" s="12" t="s">
        <v>5</v>
      </c>
      <c r="F4" s="119" t="s">
        <v>198</v>
      </c>
      <c r="G4" s="119" t="s">
        <v>199</v>
      </c>
      <c r="H4" s="119" t="s">
        <v>200</v>
      </c>
      <c r="I4" s="12" t="s">
        <v>5</v>
      </c>
      <c r="J4" s="119" t="s">
        <v>201</v>
      </c>
      <c r="K4" s="119" t="s">
        <v>202</v>
      </c>
      <c r="L4" s="119" t="s">
        <v>203</v>
      </c>
      <c r="M4" s="119" t="s">
        <v>204</v>
      </c>
      <c r="N4" s="119" t="s">
        <v>205</v>
      </c>
      <c r="O4" s="124" t="s">
        <v>206</v>
      </c>
      <c r="P4" s="13"/>
      <c r="Q4" s="119" t="s">
        <v>207</v>
      </c>
      <c r="R4" s="41"/>
      <c r="S4" s="119" t="s">
        <v>6</v>
      </c>
      <c r="T4" s="119" t="s">
        <v>7</v>
      </c>
      <c r="U4" s="121" t="s">
        <v>8</v>
      </c>
      <c r="V4" s="121" t="s">
        <v>9</v>
      </c>
      <c r="W4" s="119" t="s">
        <v>6</v>
      </c>
      <c r="X4" s="119" t="s">
        <v>7</v>
      </c>
      <c r="Y4" s="121" t="s">
        <v>8</v>
      </c>
      <c r="Z4" s="121" t="s">
        <v>9</v>
      </c>
    </row>
    <row r="5" spans="1:26" s="8" customFormat="1" ht="23.25" customHeight="1">
      <c r="A5" s="112"/>
      <c r="B5" s="114"/>
      <c r="C5" s="116"/>
      <c r="D5" s="9"/>
      <c r="E5" s="12"/>
      <c r="F5" s="120"/>
      <c r="G5" s="120"/>
      <c r="H5" s="120"/>
      <c r="I5" s="12"/>
      <c r="J5" s="120"/>
      <c r="K5" s="120"/>
      <c r="L5" s="120"/>
      <c r="M5" s="120"/>
      <c r="N5" s="120"/>
      <c r="O5" s="120"/>
      <c r="P5" s="14" t="s">
        <v>10</v>
      </c>
      <c r="Q5" s="120"/>
      <c r="R5" s="42"/>
      <c r="S5" s="120"/>
      <c r="T5" s="120"/>
      <c r="U5" s="122"/>
      <c r="V5" s="122"/>
      <c r="W5" s="120"/>
      <c r="X5" s="120"/>
      <c r="Y5" s="122"/>
      <c r="Z5" s="122"/>
    </row>
    <row r="6" spans="1:26" s="8" customFormat="1" ht="18" customHeight="1">
      <c r="A6" s="112"/>
      <c r="B6" s="114"/>
      <c r="C6" s="116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4" t="s">
        <v>114</v>
      </c>
      <c r="B7" s="175" t="s">
        <v>271</v>
      </c>
      <c r="C7" s="174" t="s">
        <v>268</v>
      </c>
      <c r="D7" s="99">
        <f>SUM(D8:D300)</f>
        <v>7057566</v>
      </c>
      <c r="E7" s="99">
        <f>SUM(E8:E300)</f>
        <v>198115</v>
      </c>
      <c r="F7" s="96">
        <f>IF(D7&gt;0,E7/D7*100,0)</f>
        <v>2.807129256743756</v>
      </c>
      <c r="G7" s="99">
        <f>SUM(G8:G300)</f>
        <v>196362</v>
      </c>
      <c r="H7" s="99">
        <f>SUM(H8:H300)</f>
        <v>1753</v>
      </c>
      <c r="I7" s="99">
        <f>SUM(I8:I300)</f>
        <v>6859451</v>
      </c>
      <c r="J7" s="96">
        <f>IF($D7&gt;0,I7/$D7*100,0)</f>
        <v>97.19287074325624</v>
      </c>
      <c r="K7" s="99">
        <f>SUM(K8:K300)</f>
        <v>4940278</v>
      </c>
      <c r="L7" s="96">
        <f>IF($D7&gt;0,K7/$D7*100,0)</f>
        <v>69.99974212072547</v>
      </c>
      <c r="M7" s="99">
        <f>SUM(M8:M300)</f>
        <v>4423</v>
      </c>
      <c r="N7" s="96">
        <f>IF($D7&gt;0,M7/$D7*100,0)</f>
        <v>0.06267033138620312</v>
      </c>
      <c r="O7" s="99">
        <f>SUM(O8:O300)</f>
        <v>1914750</v>
      </c>
      <c r="P7" s="99">
        <f>SUM(P8:P300)</f>
        <v>837457</v>
      </c>
      <c r="Q7" s="96">
        <f>IF($D7&gt;0,O7/$D7*100,0)</f>
        <v>27.130458291144567</v>
      </c>
      <c r="R7" s="99">
        <f>SUM(R8:R300)</f>
        <v>114457</v>
      </c>
      <c r="S7" s="176">
        <f>COUNTIF(S8:S300,"○")</f>
        <v>18</v>
      </c>
      <c r="T7" s="176">
        <f>COUNTIF(T8:T300,"○")</f>
        <v>27</v>
      </c>
      <c r="U7" s="176">
        <f>COUNTIF(U8:U300,"○")</f>
        <v>0</v>
      </c>
      <c r="V7" s="176">
        <f>COUNTIF(V8:V300,"○")</f>
        <v>25</v>
      </c>
      <c r="W7" s="176">
        <f>COUNTIF(W8:W300,"○")</f>
        <v>7</v>
      </c>
      <c r="X7" s="176">
        <f>COUNTIF(X8:X300,"○")</f>
        <v>0</v>
      </c>
      <c r="Y7" s="176">
        <f>COUNTIF(Y8:Y300,"○")</f>
        <v>1</v>
      </c>
      <c r="Z7" s="176">
        <f>COUNTIF(Z8:Z300,"○")</f>
        <v>62</v>
      </c>
    </row>
    <row r="8" spans="1:26" s="92" customFormat="1" ht="11.25">
      <c r="A8" s="94" t="s">
        <v>114</v>
      </c>
      <c r="B8" s="95" t="s">
        <v>272</v>
      </c>
      <c r="C8" s="94" t="s">
        <v>273</v>
      </c>
      <c r="D8" s="93">
        <v>1183991</v>
      </c>
      <c r="E8" s="93">
        <v>12768</v>
      </c>
      <c r="F8" s="97">
        <f aca="true" t="shared" si="0" ref="F7:F70">IF(D8&gt;0,E8/D8*100,0)</f>
        <v>1.078386575573632</v>
      </c>
      <c r="G8" s="93">
        <v>12768</v>
      </c>
      <c r="H8" s="93">
        <v>0</v>
      </c>
      <c r="I8" s="93">
        <v>1171223</v>
      </c>
      <c r="J8" s="97">
        <f aca="true" t="shared" si="1" ref="J7:J70">IF($D8&gt;0,I8/$D8*100,0)</f>
        <v>98.92161342442637</v>
      </c>
      <c r="K8" s="93">
        <v>924336</v>
      </c>
      <c r="L8" s="97">
        <f aca="true" t="shared" si="2" ref="L7:L70">IF($D8&gt;0,K8/$D8*100,0)</f>
        <v>78.06951235271214</v>
      </c>
      <c r="M8" s="93">
        <v>954</v>
      </c>
      <c r="N8" s="97">
        <f aca="true" t="shared" si="3" ref="N7:N70">IF($D8&gt;0,M8/$D8*100,0)</f>
        <v>0.08057493680272908</v>
      </c>
      <c r="O8" s="93">
        <v>245933</v>
      </c>
      <c r="P8" s="93">
        <v>70503</v>
      </c>
      <c r="Q8" s="97">
        <f aca="true" t="shared" si="4" ref="Q7:Q70">IF($D8&gt;0,O8/$D8*100,0)</f>
        <v>20.771526134911497</v>
      </c>
      <c r="R8" s="93">
        <v>15963</v>
      </c>
      <c r="S8" s="94"/>
      <c r="T8" s="94" t="s">
        <v>269</v>
      </c>
      <c r="U8" s="94"/>
      <c r="V8" s="94"/>
      <c r="W8" s="94"/>
      <c r="X8" s="94"/>
      <c r="Y8" s="94"/>
      <c r="Z8" s="94" t="s">
        <v>269</v>
      </c>
    </row>
    <row r="9" spans="1:26" s="92" customFormat="1" ht="11.25">
      <c r="A9" s="94" t="s">
        <v>114</v>
      </c>
      <c r="B9" s="95" t="s">
        <v>274</v>
      </c>
      <c r="C9" s="94" t="s">
        <v>275</v>
      </c>
      <c r="D9" s="93">
        <v>329428</v>
      </c>
      <c r="E9" s="93">
        <v>5895</v>
      </c>
      <c r="F9" s="97">
        <f t="shared" si="0"/>
        <v>1.7894653763493085</v>
      </c>
      <c r="G9" s="93">
        <v>5768</v>
      </c>
      <c r="H9" s="93">
        <v>127</v>
      </c>
      <c r="I9" s="93">
        <v>323533</v>
      </c>
      <c r="J9" s="97">
        <f t="shared" si="1"/>
        <v>98.21053462365069</v>
      </c>
      <c r="K9" s="93">
        <v>277294</v>
      </c>
      <c r="L9" s="97">
        <f t="shared" si="2"/>
        <v>84.17438711949197</v>
      </c>
      <c r="M9" s="93">
        <v>0</v>
      </c>
      <c r="N9" s="97">
        <f t="shared" si="3"/>
        <v>0</v>
      </c>
      <c r="O9" s="93">
        <v>46239</v>
      </c>
      <c r="P9" s="93">
        <v>16389</v>
      </c>
      <c r="Q9" s="97">
        <f t="shared" si="4"/>
        <v>14.036147504158725</v>
      </c>
      <c r="R9" s="93">
        <v>4554</v>
      </c>
      <c r="S9" s="94"/>
      <c r="T9" s="94" t="s">
        <v>269</v>
      </c>
      <c r="U9" s="94"/>
      <c r="V9" s="94"/>
      <c r="W9" s="94"/>
      <c r="X9" s="94"/>
      <c r="Y9" s="94"/>
      <c r="Z9" s="94" t="s">
        <v>269</v>
      </c>
    </row>
    <row r="10" spans="1:26" s="92" customFormat="1" ht="11.25">
      <c r="A10" s="94" t="s">
        <v>114</v>
      </c>
      <c r="B10" s="95" t="s">
        <v>276</v>
      </c>
      <c r="C10" s="94" t="s">
        <v>277</v>
      </c>
      <c r="D10" s="93">
        <v>203953</v>
      </c>
      <c r="E10" s="93">
        <v>16357</v>
      </c>
      <c r="F10" s="97">
        <f t="shared" si="0"/>
        <v>8.019984996543322</v>
      </c>
      <c r="G10" s="93">
        <v>16296</v>
      </c>
      <c r="H10" s="93">
        <v>61</v>
      </c>
      <c r="I10" s="93">
        <v>187596</v>
      </c>
      <c r="J10" s="97">
        <f t="shared" si="1"/>
        <v>91.98001500345669</v>
      </c>
      <c r="K10" s="93">
        <v>74896</v>
      </c>
      <c r="L10" s="97">
        <f t="shared" si="2"/>
        <v>36.722185993831914</v>
      </c>
      <c r="M10" s="93">
        <v>0</v>
      </c>
      <c r="N10" s="97">
        <f t="shared" si="3"/>
        <v>0</v>
      </c>
      <c r="O10" s="93">
        <v>112700</v>
      </c>
      <c r="P10" s="93">
        <v>37599</v>
      </c>
      <c r="Q10" s="97">
        <f t="shared" si="4"/>
        <v>55.25782900962477</v>
      </c>
      <c r="R10" s="93">
        <v>2874</v>
      </c>
      <c r="S10" s="94" t="s">
        <v>269</v>
      </c>
      <c r="T10" s="94"/>
      <c r="U10" s="94"/>
      <c r="V10" s="94"/>
      <c r="W10" s="94"/>
      <c r="X10" s="94"/>
      <c r="Y10" s="94"/>
      <c r="Z10" s="94" t="s">
        <v>269</v>
      </c>
    </row>
    <row r="11" spans="1:26" s="92" customFormat="1" ht="11.25">
      <c r="A11" s="94" t="s">
        <v>114</v>
      </c>
      <c r="B11" s="95" t="s">
        <v>278</v>
      </c>
      <c r="C11" s="94" t="s">
        <v>279</v>
      </c>
      <c r="D11" s="93">
        <v>486786</v>
      </c>
      <c r="E11" s="93">
        <v>6928</v>
      </c>
      <c r="F11" s="97">
        <f t="shared" si="0"/>
        <v>1.4232126642919065</v>
      </c>
      <c r="G11" s="93">
        <v>6928</v>
      </c>
      <c r="H11" s="93">
        <v>0</v>
      </c>
      <c r="I11" s="93">
        <v>479858</v>
      </c>
      <c r="J11" s="97">
        <f t="shared" si="1"/>
        <v>98.57678733570809</v>
      </c>
      <c r="K11" s="93">
        <v>379561</v>
      </c>
      <c r="L11" s="97">
        <f t="shared" si="2"/>
        <v>77.97286692715075</v>
      </c>
      <c r="M11" s="93">
        <v>0</v>
      </c>
      <c r="N11" s="97">
        <f t="shared" si="3"/>
        <v>0</v>
      </c>
      <c r="O11" s="93">
        <v>100297</v>
      </c>
      <c r="P11" s="93">
        <v>42197</v>
      </c>
      <c r="Q11" s="97">
        <f t="shared" si="4"/>
        <v>20.603920408557354</v>
      </c>
      <c r="R11" s="93">
        <v>17665</v>
      </c>
      <c r="S11" s="94"/>
      <c r="T11" s="94" t="s">
        <v>269</v>
      </c>
      <c r="U11" s="94"/>
      <c r="V11" s="94"/>
      <c r="W11" s="94"/>
      <c r="X11" s="94"/>
      <c r="Y11" s="94" t="s">
        <v>269</v>
      </c>
      <c r="Z11" s="94"/>
    </row>
    <row r="12" spans="1:26" s="92" customFormat="1" ht="11.25">
      <c r="A12" s="94" t="s">
        <v>114</v>
      </c>
      <c r="B12" s="95" t="s">
        <v>280</v>
      </c>
      <c r="C12" s="94" t="s">
        <v>281</v>
      </c>
      <c r="D12" s="93">
        <v>87795</v>
      </c>
      <c r="E12" s="93">
        <v>3431</v>
      </c>
      <c r="F12" s="97">
        <f t="shared" si="0"/>
        <v>3.9079674241129903</v>
      </c>
      <c r="G12" s="93">
        <v>3431</v>
      </c>
      <c r="H12" s="93">
        <v>0</v>
      </c>
      <c r="I12" s="93">
        <v>84364</v>
      </c>
      <c r="J12" s="97">
        <f t="shared" si="1"/>
        <v>96.092032575887</v>
      </c>
      <c r="K12" s="93">
        <v>39983</v>
      </c>
      <c r="L12" s="97">
        <f t="shared" si="2"/>
        <v>45.54131784270175</v>
      </c>
      <c r="M12" s="93">
        <v>0</v>
      </c>
      <c r="N12" s="97">
        <f t="shared" si="3"/>
        <v>0</v>
      </c>
      <c r="O12" s="93">
        <v>44381</v>
      </c>
      <c r="P12" s="93">
        <v>17530</v>
      </c>
      <c r="Q12" s="97">
        <f t="shared" si="4"/>
        <v>50.550714733185266</v>
      </c>
      <c r="R12" s="93">
        <v>1539</v>
      </c>
      <c r="S12" s="94"/>
      <c r="T12" s="94"/>
      <c r="U12" s="94"/>
      <c r="V12" s="94" t="s">
        <v>269</v>
      </c>
      <c r="W12" s="94"/>
      <c r="X12" s="94"/>
      <c r="Y12" s="94"/>
      <c r="Z12" s="94" t="s">
        <v>269</v>
      </c>
    </row>
    <row r="13" spans="1:26" s="92" customFormat="1" ht="11.25">
      <c r="A13" s="94" t="s">
        <v>114</v>
      </c>
      <c r="B13" s="95" t="s">
        <v>282</v>
      </c>
      <c r="C13" s="94" t="s">
        <v>283</v>
      </c>
      <c r="D13" s="93">
        <v>70515</v>
      </c>
      <c r="E13" s="93">
        <v>9602</v>
      </c>
      <c r="F13" s="97">
        <f t="shared" si="0"/>
        <v>13.61696093029852</v>
      </c>
      <c r="G13" s="93">
        <v>9059</v>
      </c>
      <c r="H13" s="93">
        <v>543</v>
      </c>
      <c r="I13" s="93">
        <v>60913</v>
      </c>
      <c r="J13" s="97">
        <f t="shared" si="1"/>
        <v>86.38303906970148</v>
      </c>
      <c r="K13" s="93">
        <v>31285</v>
      </c>
      <c r="L13" s="97">
        <f t="shared" si="2"/>
        <v>44.366446855279015</v>
      </c>
      <c r="M13" s="93">
        <v>0</v>
      </c>
      <c r="N13" s="97">
        <f t="shared" si="3"/>
        <v>0</v>
      </c>
      <c r="O13" s="93">
        <v>29628</v>
      </c>
      <c r="P13" s="93">
        <v>18278</v>
      </c>
      <c r="Q13" s="97">
        <f t="shared" si="4"/>
        <v>42.01659221442247</v>
      </c>
      <c r="R13" s="93">
        <v>709</v>
      </c>
      <c r="S13" s="94" t="s">
        <v>269</v>
      </c>
      <c r="T13" s="94"/>
      <c r="U13" s="94"/>
      <c r="V13" s="94"/>
      <c r="W13" s="94"/>
      <c r="X13" s="94"/>
      <c r="Y13" s="94"/>
      <c r="Z13" s="94" t="s">
        <v>269</v>
      </c>
    </row>
    <row r="14" spans="1:26" s="92" customFormat="1" ht="11.25">
      <c r="A14" s="94" t="s">
        <v>114</v>
      </c>
      <c r="B14" s="95" t="s">
        <v>284</v>
      </c>
      <c r="C14" s="94" t="s">
        <v>285</v>
      </c>
      <c r="D14" s="93">
        <v>336411</v>
      </c>
      <c r="E14" s="93">
        <v>1571</v>
      </c>
      <c r="F14" s="97">
        <f t="shared" si="0"/>
        <v>0.4669882970533068</v>
      </c>
      <c r="G14" s="93">
        <v>1571</v>
      </c>
      <c r="H14" s="93">
        <v>0</v>
      </c>
      <c r="I14" s="93">
        <v>334840</v>
      </c>
      <c r="J14" s="97">
        <f t="shared" si="1"/>
        <v>99.5330117029467</v>
      </c>
      <c r="K14" s="93">
        <v>304172</v>
      </c>
      <c r="L14" s="97">
        <f t="shared" si="2"/>
        <v>90.41678185314986</v>
      </c>
      <c r="M14" s="93">
        <v>0</v>
      </c>
      <c r="N14" s="97">
        <f t="shared" si="3"/>
        <v>0</v>
      </c>
      <c r="O14" s="93">
        <v>30668</v>
      </c>
      <c r="P14" s="93">
        <v>9453</v>
      </c>
      <c r="Q14" s="97">
        <f t="shared" si="4"/>
        <v>9.116229849796825</v>
      </c>
      <c r="R14" s="93">
        <v>4019</v>
      </c>
      <c r="S14" s="94"/>
      <c r="T14" s="94" t="s">
        <v>269</v>
      </c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114</v>
      </c>
      <c r="B15" s="95" t="s">
        <v>286</v>
      </c>
      <c r="C15" s="94" t="s">
        <v>287</v>
      </c>
      <c r="D15" s="93">
        <v>83007</v>
      </c>
      <c r="E15" s="93">
        <v>4522</v>
      </c>
      <c r="F15" s="97">
        <f t="shared" si="0"/>
        <v>5.447733323695592</v>
      </c>
      <c r="G15" s="93">
        <v>4499</v>
      </c>
      <c r="H15" s="93">
        <v>23</v>
      </c>
      <c r="I15" s="93">
        <v>78485</v>
      </c>
      <c r="J15" s="97">
        <f t="shared" si="1"/>
        <v>94.55226667630441</v>
      </c>
      <c r="K15" s="93">
        <v>46257</v>
      </c>
      <c r="L15" s="97">
        <f t="shared" si="2"/>
        <v>55.7266254653222</v>
      </c>
      <c r="M15" s="93">
        <v>0</v>
      </c>
      <c r="N15" s="97">
        <f t="shared" si="3"/>
        <v>0</v>
      </c>
      <c r="O15" s="93">
        <v>32228</v>
      </c>
      <c r="P15" s="93">
        <v>13232</v>
      </c>
      <c r="Q15" s="97">
        <f t="shared" si="4"/>
        <v>38.825641210982205</v>
      </c>
      <c r="R15" s="93">
        <v>802</v>
      </c>
      <c r="S15" s="94"/>
      <c r="T15" s="94"/>
      <c r="U15" s="94"/>
      <c r="V15" s="94" t="s">
        <v>269</v>
      </c>
      <c r="W15" s="94"/>
      <c r="X15" s="94"/>
      <c r="Y15" s="94"/>
      <c r="Z15" s="94" t="s">
        <v>269</v>
      </c>
    </row>
    <row r="16" spans="1:26" s="92" customFormat="1" ht="11.25">
      <c r="A16" s="94" t="s">
        <v>114</v>
      </c>
      <c r="B16" s="95" t="s">
        <v>288</v>
      </c>
      <c r="C16" s="94" t="s">
        <v>289</v>
      </c>
      <c r="D16" s="93">
        <v>67977</v>
      </c>
      <c r="E16" s="93">
        <v>2180</v>
      </c>
      <c r="F16" s="97">
        <f t="shared" si="0"/>
        <v>3.206967062388749</v>
      </c>
      <c r="G16" s="93">
        <v>2180</v>
      </c>
      <c r="H16" s="93">
        <v>0</v>
      </c>
      <c r="I16" s="93">
        <v>65797</v>
      </c>
      <c r="J16" s="97">
        <f t="shared" si="1"/>
        <v>96.79303293761126</v>
      </c>
      <c r="K16" s="93">
        <v>33922</v>
      </c>
      <c r="L16" s="97">
        <f t="shared" si="2"/>
        <v>49.902172793739055</v>
      </c>
      <c r="M16" s="93">
        <v>0</v>
      </c>
      <c r="N16" s="97">
        <f t="shared" si="3"/>
        <v>0</v>
      </c>
      <c r="O16" s="93">
        <v>31875</v>
      </c>
      <c r="P16" s="93">
        <v>10037</v>
      </c>
      <c r="Q16" s="97">
        <f t="shared" si="4"/>
        <v>46.890860143872196</v>
      </c>
      <c r="R16" s="93">
        <v>829</v>
      </c>
      <c r="S16" s="94"/>
      <c r="T16" s="94"/>
      <c r="U16" s="94"/>
      <c r="V16" s="94" t="s">
        <v>269</v>
      </c>
      <c r="W16" s="94"/>
      <c r="X16" s="94"/>
      <c r="Y16" s="94"/>
      <c r="Z16" s="94" t="s">
        <v>269</v>
      </c>
    </row>
    <row r="17" spans="1:26" s="92" customFormat="1" ht="11.25">
      <c r="A17" s="94" t="s">
        <v>114</v>
      </c>
      <c r="B17" s="95" t="s">
        <v>290</v>
      </c>
      <c r="C17" s="94" t="s">
        <v>291</v>
      </c>
      <c r="D17" s="93">
        <v>79733</v>
      </c>
      <c r="E17" s="93">
        <v>7774</v>
      </c>
      <c r="F17" s="97">
        <f t="shared" si="0"/>
        <v>9.75004076103997</v>
      </c>
      <c r="G17" s="93">
        <v>7774</v>
      </c>
      <c r="H17" s="93">
        <v>0</v>
      </c>
      <c r="I17" s="93">
        <v>71959</v>
      </c>
      <c r="J17" s="97">
        <f t="shared" si="1"/>
        <v>90.24995923896003</v>
      </c>
      <c r="K17" s="93">
        <v>32022</v>
      </c>
      <c r="L17" s="97">
        <f t="shared" si="2"/>
        <v>40.1615391368693</v>
      </c>
      <c r="M17" s="93">
        <v>0</v>
      </c>
      <c r="N17" s="97">
        <f t="shared" si="3"/>
        <v>0</v>
      </c>
      <c r="O17" s="93">
        <v>39937</v>
      </c>
      <c r="P17" s="93">
        <v>21809</v>
      </c>
      <c r="Q17" s="97">
        <f t="shared" si="4"/>
        <v>50.08842010209072</v>
      </c>
      <c r="R17" s="93">
        <v>2691</v>
      </c>
      <c r="S17" s="94"/>
      <c r="T17" s="94"/>
      <c r="U17" s="94"/>
      <c r="V17" s="94" t="s">
        <v>269</v>
      </c>
      <c r="W17" s="94"/>
      <c r="X17" s="94"/>
      <c r="Y17" s="94"/>
      <c r="Z17" s="94" t="s">
        <v>269</v>
      </c>
    </row>
    <row r="18" spans="1:26" s="92" customFormat="1" ht="11.25">
      <c r="A18" s="94" t="s">
        <v>114</v>
      </c>
      <c r="B18" s="95" t="s">
        <v>292</v>
      </c>
      <c r="C18" s="94" t="s">
        <v>293</v>
      </c>
      <c r="D18" s="93">
        <v>88394</v>
      </c>
      <c r="E18" s="93">
        <v>4308</v>
      </c>
      <c r="F18" s="97">
        <f t="shared" si="0"/>
        <v>4.873633957055909</v>
      </c>
      <c r="G18" s="93">
        <v>4308</v>
      </c>
      <c r="H18" s="93">
        <v>0</v>
      </c>
      <c r="I18" s="93">
        <v>84086</v>
      </c>
      <c r="J18" s="97">
        <f t="shared" si="1"/>
        <v>95.12636604294408</v>
      </c>
      <c r="K18" s="93">
        <v>38652</v>
      </c>
      <c r="L18" s="97">
        <f t="shared" si="2"/>
        <v>43.72694979297238</v>
      </c>
      <c r="M18" s="93">
        <v>0</v>
      </c>
      <c r="N18" s="97">
        <f t="shared" si="3"/>
        <v>0</v>
      </c>
      <c r="O18" s="93">
        <v>45434</v>
      </c>
      <c r="P18" s="93">
        <v>27433</v>
      </c>
      <c r="Q18" s="97">
        <f t="shared" si="4"/>
        <v>51.39941624997172</v>
      </c>
      <c r="R18" s="93">
        <v>1686</v>
      </c>
      <c r="S18" s="94" t="s">
        <v>269</v>
      </c>
      <c r="T18" s="94"/>
      <c r="U18" s="94"/>
      <c r="V18" s="94"/>
      <c r="W18" s="94"/>
      <c r="X18" s="94"/>
      <c r="Y18" s="94"/>
      <c r="Z18" s="94" t="s">
        <v>269</v>
      </c>
    </row>
    <row r="19" spans="1:26" s="92" customFormat="1" ht="11.25">
      <c r="A19" s="94" t="s">
        <v>114</v>
      </c>
      <c r="B19" s="95" t="s">
        <v>294</v>
      </c>
      <c r="C19" s="94" t="s">
        <v>295</v>
      </c>
      <c r="D19" s="93">
        <v>238867</v>
      </c>
      <c r="E19" s="93">
        <v>4925</v>
      </c>
      <c r="F19" s="97">
        <f t="shared" si="0"/>
        <v>2.061816826937166</v>
      </c>
      <c r="G19" s="93">
        <v>4925</v>
      </c>
      <c r="H19" s="93">
        <v>0</v>
      </c>
      <c r="I19" s="93">
        <v>233942</v>
      </c>
      <c r="J19" s="97">
        <f t="shared" si="1"/>
        <v>97.93818317306282</v>
      </c>
      <c r="K19" s="93">
        <v>177568</v>
      </c>
      <c r="L19" s="97">
        <f t="shared" si="2"/>
        <v>74.3376020965642</v>
      </c>
      <c r="M19" s="93">
        <v>0</v>
      </c>
      <c r="N19" s="97">
        <f t="shared" si="3"/>
        <v>0</v>
      </c>
      <c r="O19" s="93">
        <v>56374</v>
      </c>
      <c r="P19" s="93">
        <v>22858</v>
      </c>
      <c r="Q19" s="97">
        <f t="shared" si="4"/>
        <v>23.600581076498635</v>
      </c>
      <c r="R19" s="93">
        <v>2603</v>
      </c>
      <c r="S19" s="94"/>
      <c r="T19" s="94" t="s">
        <v>269</v>
      </c>
      <c r="U19" s="94"/>
      <c r="V19" s="94"/>
      <c r="W19" s="94"/>
      <c r="X19" s="94"/>
      <c r="Y19" s="94"/>
      <c r="Z19" s="94" t="s">
        <v>269</v>
      </c>
    </row>
    <row r="20" spans="1:26" s="92" customFormat="1" ht="11.25">
      <c r="A20" s="94" t="s">
        <v>114</v>
      </c>
      <c r="B20" s="95" t="s">
        <v>296</v>
      </c>
      <c r="C20" s="94" t="s">
        <v>297</v>
      </c>
      <c r="D20" s="93">
        <v>156854</v>
      </c>
      <c r="E20" s="93">
        <v>1034</v>
      </c>
      <c r="F20" s="97">
        <f t="shared" si="0"/>
        <v>0.6592117510551213</v>
      </c>
      <c r="G20" s="93">
        <v>1034</v>
      </c>
      <c r="H20" s="93">
        <v>0</v>
      </c>
      <c r="I20" s="93">
        <v>155820</v>
      </c>
      <c r="J20" s="97">
        <f t="shared" si="1"/>
        <v>99.34078824894488</v>
      </c>
      <c r="K20" s="93">
        <v>140840</v>
      </c>
      <c r="L20" s="97">
        <f t="shared" si="2"/>
        <v>89.79050582069951</v>
      </c>
      <c r="M20" s="93">
        <v>0</v>
      </c>
      <c r="N20" s="97">
        <f t="shared" si="3"/>
        <v>0</v>
      </c>
      <c r="O20" s="93">
        <v>14980</v>
      </c>
      <c r="P20" s="93">
        <v>8132</v>
      </c>
      <c r="Q20" s="97">
        <f t="shared" si="4"/>
        <v>9.550282428245374</v>
      </c>
      <c r="R20" s="93">
        <v>2108</v>
      </c>
      <c r="S20" s="94"/>
      <c r="T20" s="94" t="s">
        <v>269</v>
      </c>
      <c r="U20" s="94"/>
      <c r="V20" s="94"/>
      <c r="W20" s="94"/>
      <c r="X20" s="94"/>
      <c r="Y20" s="94"/>
      <c r="Z20" s="94" t="s">
        <v>269</v>
      </c>
    </row>
    <row r="21" spans="1:26" s="92" customFormat="1" ht="11.25">
      <c r="A21" s="94" t="s">
        <v>114</v>
      </c>
      <c r="B21" s="95" t="s">
        <v>298</v>
      </c>
      <c r="C21" s="94" t="s">
        <v>299</v>
      </c>
      <c r="D21" s="93">
        <v>56415</v>
      </c>
      <c r="E21" s="93">
        <v>7130</v>
      </c>
      <c r="F21" s="97">
        <f t="shared" si="0"/>
        <v>12.63848267304795</v>
      </c>
      <c r="G21" s="93">
        <v>7130</v>
      </c>
      <c r="H21" s="93">
        <v>0</v>
      </c>
      <c r="I21" s="93">
        <v>49285</v>
      </c>
      <c r="J21" s="97">
        <f t="shared" si="1"/>
        <v>87.36151732695205</v>
      </c>
      <c r="K21" s="93">
        <v>20186</v>
      </c>
      <c r="L21" s="97">
        <f t="shared" si="2"/>
        <v>35.7812638482673</v>
      </c>
      <c r="M21" s="93">
        <v>0</v>
      </c>
      <c r="N21" s="97">
        <f t="shared" si="3"/>
        <v>0</v>
      </c>
      <c r="O21" s="93">
        <v>29099</v>
      </c>
      <c r="P21" s="93">
        <v>9280</v>
      </c>
      <c r="Q21" s="97">
        <f t="shared" si="4"/>
        <v>51.580253478684746</v>
      </c>
      <c r="R21" s="93">
        <v>1312</v>
      </c>
      <c r="S21" s="94"/>
      <c r="T21" s="94"/>
      <c r="U21" s="94"/>
      <c r="V21" s="94" t="s">
        <v>269</v>
      </c>
      <c r="W21" s="94"/>
      <c r="X21" s="94"/>
      <c r="Y21" s="94"/>
      <c r="Z21" s="94" t="s">
        <v>269</v>
      </c>
    </row>
    <row r="22" spans="1:26" s="92" customFormat="1" ht="11.25">
      <c r="A22" s="94" t="s">
        <v>114</v>
      </c>
      <c r="B22" s="95" t="s">
        <v>300</v>
      </c>
      <c r="C22" s="94" t="s">
        <v>301</v>
      </c>
      <c r="D22" s="93">
        <v>118792</v>
      </c>
      <c r="E22" s="93">
        <v>2860</v>
      </c>
      <c r="F22" s="97">
        <f t="shared" si="0"/>
        <v>2.407569533301906</v>
      </c>
      <c r="G22" s="93">
        <v>2860</v>
      </c>
      <c r="H22" s="93">
        <v>0</v>
      </c>
      <c r="I22" s="93">
        <v>115932</v>
      </c>
      <c r="J22" s="97">
        <f t="shared" si="1"/>
        <v>97.5924304666981</v>
      </c>
      <c r="K22" s="93">
        <v>79810</v>
      </c>
      <c r="L22" s="97">
        <f t="shared" si="2"/>
        <v>67.1846588995892</v>
      </c>
      <c r="M22" s="93">
        <v>0</v>
      </c>
      <c r="N22" s="97">
        <f t="shared" si="3"/>
        <v>0</v>
      </c>
      <c r="O22" s="93">
        <v>36122</v>
      </c>
      <c r="P22" s="93">
        <v>16505</v>
      </c>
      <c r="Q22" s="97">
        <f t="shared" si="4"/>
        <v>30.4077715671089</v>
      </c>
      <c r="R22" s="93">
        <v>2025</v>
      </c>
      <c r="S22" s="94"/>
      <c r="T22" s="94" t="s">
        <v>269</v>
      </c>
      <c r="U22" s="94"/>
      <c r="V22" s="94"/>
      <c r="W22" s="94"/>
      <c r="X22" s="94"/>
      <c r="Y22" s="94"/>
      <c r="Z22" s="94" t="s">
        <v>269</v>
      </c>
    </row>
    <row r="23" spans="1:26" s="92" customFormat="1" ht="11.25">
      <c r="A23" s="94" t="s">
        <v>114</v>
      </c>
      <c r="B23" s="95" t="s">
        <v>302</v>
      </c>
      <c r="C23" s="94" t="s">
        <v>303</v>
      </c>
      <c r="D23" s="93">
        <v>145333</v>
      </c>
      <c r="E23" s="93">
        <v>11899</v>
      </c>
      <c r="F23" s="97">
        <f t="shared" si="0"/>
        <v>8.187404099550687</v>
      </c>
      <c r="G23" s="93">
        <v>11899</v>
      </c>
      <c r="H23" s="93">
        <v>0</v>
      </c>
      <c r="I23" s="93">
        <v>133434</v>
      </c>
      <c r="J23" s="97">
        <f t="shared" si="1"/>
        <v>91.81259590044931</v>
      </c>
      <c r="K23" s="93">
        <v>60732</v>
      </c>
      <c r="L23" s="97">
        <f t="shared" si="2"/>
        <v>41.788169238920275</v>
      </c>
      <c r="M23" s="93">
        <v>0</v>
      </c>
      <c r="N23" s="97">
        <f t="shared" si="3"/>
        <v>0</v>
      </c>
      <c r="O23" s="93">
        <v>72702</v>
      </c>
      <c r="P23" s="93">
        <v>47804</v>
      </c>
      <c r="Q23" s="97">
        <f t="shared" si="4"/>
        <v>50.02442666152904</v>
      </c>
      <c r="R23" s="93">
        <v>2697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114</v>
      </c>
      <c r="B24" s="95" t="s">
        <v>304</v>
      </c>
      <c r="C24" s="94" t="s">
        <v>305</v>
      </c>
      <c r="D24" s="93">
        <v>223120</v>
      </c>
      <c r="E24" s="93">
        <v>2266</v>
      </c>
      <c r="F24" s="97">
        <f t="shared" si="0"/>
        <v>1.0155969881678022</v>
      </c>
      <c r="G24" s="93">
        <v>2266</v>
      </c>
      <c r="H24" s="93">
        <v>0</v>
      </c>
      <c r="I24" s="93">
        <v>220854</v>
      </c>
      <c r="J24" s="97">
        <f t="shared" si="1"/>
        <v>98.9844030118322</v>
      </c>
      <c r="K24" s="93">
        <v>147550</v>
      </c>
      <c r="L24" s="97">
        <f t="shared" si="2"/>
        <v>66.1303334528505</v>
      </c>
      <c r="M24" s="93">
        <v>0</v>
      </c>
      <c r="N24" s="97">
        <f t="shared" si="3"/>
        <v>0</v>
      </c>
      <c r="O24" s="93">
        <v>73304</v>
      </c>
      <c r="P24" s="93">
        <v>52259</v>
      </c>
      <c r="Q24" s="97">
        <f t="shared" si="4"/>
        <v>32.85406955898171</v>
      </c>
      <c r="R24" s="93">
        <v>2143</v>
      </c>
      <c r="S24" s="94"/>
      <c r="T24" s="94" t="s">
        <v>269</v>
      </c>
      <c r="U24" s="94"/>
      <c r="V24" s="94"/>
      <c r="W24" s="94"/>
      <c r="X24" s="94"/>
      <c r="Y24" s="94"/>
      <c r="Z24" s="94" t="s">
        <v>269</v>
      </c>
    </row>
    <row r="25" spans="1:26" s="92" customFormat="1" ht="11.25">
      <c r="A25" s="94" t="s">
        <v>114</v>
      </c>
      <c r="B25" s="95" t="s">
        <v>306</v>
      </c>
      <c r="C25" s="94" t="s">
        <v>307</v>
      </c>
      <c r="D25" s="93">
        <v>235215</v>
      </c>
      <c r="E25" s="93">
        <v>3044</v>
      </c>
      <c r="F25" s="97">
        <f t="shared" si="0"/>
        <v>1.2941351529451777</v>
      </c>
      <c r="G25" s="93">
        <v>3044</v>
      </c>
      <c r="H25" s="93">
        <v>0</v>
      </c>
      <c r="I25" s="93">
        <v>232171</v>
      </c>
      <c r="J25" s="97">
        <f t="shared" si="1"/>
        <v>98.70586484705483</v>
      </c>
      <c r="K25" s="93">
        <v>193036</v>
      </c>
      <c r="L25" s="97">
        <f t="shared" si="2"/>
        <v>82.06789532980466</v>
      </c>
      <c r="M25" s="93">
        <v>0</v>
      </c>
      <c r="N25" s="97">
        <f t="shared" si="3"/>
        <v>0</v>
      </c>
      <c r="O25" s="93">
        <v>39135</v>
      </c>
      <c r="P25" s="93">
        <v>7631</v>
      </c>
      <c r="Q25" s="97">
        <f t="shared" si="4"/>
        <v>16.637969517250177</v>
      </c>
      <c r="R25" s="93">
        <v>4562</v>
      </c>
      <c r="S25" s="94"/>
      <c r="T25" s="94" t="s">
        <v>269</v>
      </c>
      <c r="U25" s="94"/>
      <c r="V25" s="94"/>
      <c r="W25" s="94"/>
      <c r="X25" s="94"/>
      <c r="Y25" s="94"/>
      <c r="Z25" s="94" t="s">
        <v>269</v>
      </c>
    </row>
    <row r="26" spans="1:26" s="92" customFormat="1" ht="11.25">
      <c r="A26" s="94" t="s">
        <v>114</v>
      </c>
      <c r="B26" s="95" t="s">
        <v>308</v>
      </c>
      <c r="C26" s="94" t="s">
        <v>309</v>
      </c>
      <c r="D26" s="93">
        <v>315877</v>
      </c>
      <c r="E26" s="93">
        <v>6008</v>
      </c>
      <c r="F26" s="97">
        <f t="shared" si="0"/>
        <v>1.9020061606258132</v>
      </c>
      <c r="G26" s="93">
        <v>6008</v>
      </c>
      <c r="H26" s="93">
        <v>0</v>
      </c>
      <c r="I26" s="93">
        <v>309869</v>
      </c>
      <c r="J26" s="97">
        <f t="shared" si="1"/>
        <v>98.09799383937418</v>
      </c>
      <c r="K26" s="93">
        <v>240804</v>
      </c>
      <c r="L26" s="97">
        <f t="shared" si="2"/>
        <v>76.23347062305898</v>
      </c>
      <c r="M26" s="93">
        <v>0</v>
      </c>
      <c r="N26" s="97">
        <f t="shared" si="3"/>
        <v>0</v>
      </c>
      <c r="O26" s="93">
        <v>69065</v>
      </c>
      <c r="P26" s="93">
        <v>14164</v>
      </c>
      <c r="Q26" s="97">
        <f t="shared" si="4"/>
        <v>21.864523216315213</v>
      </c>
      <c r="R26" s="93">
        <v>4226</v>
      </c>
      <c r="S26" s="94"/>
      <c r="T26" s="94" t="s">
        <v>269</v>
      </c>
      <c r="U26" s="94"/>
      <c r="V26" s="94"/>
      <c r="W26" s="94" t="s">
        <v>269</v>
      </c>
      <c r="X26" s="94"/>
      <c r="Y26" s="94"/>
      <c r="Z26" s="94"/>
    </row>
    <row r="27" spans="1:26" s="92" customFormat="1" ht="11.25">
      <c r="A27" s="94" t="s">
        <v>114</v>
      </c>
      <c r="B27" s="95" t="s">
        <v>310</v>
      </c>
      <c r="C27" s="94" t="s">
        <v>311</v>
      </c>
      <c r="D27" s="93">
        <v>68114</v>
      </c>
      <c r="E27" s="93">
        <v>685</v>
      </c>
      <c r="F27" s="97">
        <f t="shared" si="0"/>
        <v>1.0056669700795724</v>
      </c>
      <c r="G27" s="93">
        <v>685</v>
      </c>
      <c r="H27" s="93">
        <v>0</v>
      </c>
      <c r="I27" s="93">
        <v>67429</v>
      </c>
      <c r="J27" s="97">
        <f t="shared" si="1"/>
        <v>98.99433302992043</v>
      </c>
      <c r="K27" s="93">
        <v>63601</v>
      </c>
      <c r="L27" s="97">
        <f t="shared" si="2"/>
        <v>93.37434301318378</v>
      </c>
      <c r="M27" s="93">
        <v>0</v>
      </c>
      <c r="N27" s="97">
        <f t="shared" si="3"/>
        <v>0</v>
      </c>
      <c r="O27" s="93">
        <v>3828</v>
      </c>
      <c r="P27" s="93">
        <v>542</v>
      </c>
      <c r="Q27" s="97">
        <f t="shared" si="4"/>
        <v>5.619990016736647</v>
      </c>
      <c r="R27" s="93">
        <v>2809</v>
      </c>
      <c r="S27" s="94"/>
      <c r="T27" s="94" t="s">
        <v>269</v>
      </c>
      <c r="U27" s="94"/>
      <c r="V27" s="94"/>
      <c r="W27" s="94"/>
      <c r="X27" s="94"/>
      <c r="Y27" s="94"/>
      <c r="Z27" s="94" t="s">
        <v>269</v>
      </c>
    </row>
    <row r="28" spans="1:26" s="92" customFormat="1" ht="11.25">
      <c r="A28" s="94" t="s">
        <v>114</v>
      </c>
      <c r="B28" s="95" t="s">
        <v>312</v>
      </c>
      <c r="C28" s="94" t="s">
        <v>313</v>
      </c>
      <c r="D28" s="93">
        <v>114748</v>
      </c>
      <c r="E28" s="93">
        <v>608</v>
      </c>
      <c r="F28" s="97">
        <f t="shared" si="0"/>
        <v>0.5298567295290549</v>
      </c>
      <c r="G28" s="93">
        <v>608</v>
      </c>
      <c r="H28" s="93">
        <v>0</v>
      </c>
      <c r="I28" s="93">
        <v>114140</v>
      </c>
      <c r="J28" s="97">
        <f t="shared" si="1"/>
        <v>99.47014327047094</v>
      </c>
      <c r="K28" s="93">
        <v>97546</v>
      </c>
      <c r="L28" s="97">
        <f t="shared" si="2"/>
        <v>85.00888904381776</v>
      </c>
      <c r="M28" s="93">
        <v>0</v>
      </c>
      <c r="N28" s="97">
        <f t="shared" si="3"/>
        <v>0</v>
      </c>
      <c r="O28" s="93">
        <v>16594</v>
      </c>
      <c r="P28" s="93">
        <v>16594</v>
      </c>
      <c r="Q28" s="97">
        <f t="shared" si="4"/>
        <v>14.461254226653189</v>
      </c>
      <c r="R28" s="93">
        <v>3831</v>
      </c>
      <c r="S28" s="94"/>
      <c r="T28" s="94" t="s">
        <v>269</v>
      </c>
      <c r="U28" s="94"/>
      <c r="V28" s="94"/>
      <c r="W28" s="94"/>
      <c r="X28" s="94"/>
      <c r="Y28" s="94"/>
      <c r="Z28" s="94" t="s">
        <v>269</v>
      </c>
    </row>
    <row r="29" spans="1:26" s="92" customFormat="1" ht="11.25">
      <c r="A29" s="94" t="s">
        <v>114</v>
      </c>
      <c r="B29" s="95" t="s">
        <v>314</v>
      </c>
      <c r="C29" s="94" t="s">
        <v>315</v>
      </c>
      <c r="D29" s="93">
        <v>148370</v>
      </c>
      <c r="E29" s="93">
        <v>1812</v>
      </c>
      <c r="F29" s="97">
        <f t="shared" si="0"/>
        <v>1.221271146458179</v>
      </c>
      <c r="G29" s="93">
        <v>1812</v>
      </c>
      <c r="H29" s="93">
        <v>0</v>
      </c>
      <c r="I29" s="93">
        <v>146558</v>
      </c>
      <c r="J29" s="97">
        <f t="shared" si="1"/>
        <v>98.77872885354182</v>
      </c>
      <c r="K29" s="93">
        <v>121861</v>
      </c>
      <c r="L29" s="97">
        <f t="shared" si="2"/>
        <v>82.13318056210824</v>
      </c>
      <c r="M29" s="93">
        <v>0</v>
      </c>
      <c r="N29" s="97">
        <f t="shared" si="3"/>
        <v>0</v>
      </c>
      <c r="O29" s="93">
        <v>24697</v>
      </c>
      <c r="P29" s="93">
        <v>12349</v>
      </c>
      <c r="Q29" s="97">
        <f t="shared" si="4"/>
        <v>16.645548291433578</v>
      </c>
      <c r="R29" s="93">
        <v>1470</v>
      </c>
      <c r="S29" s="94"/>
      <c r="T29" s="94"/>
      <c r="U29" s="94"/>
      <c r="V29" s="94" t="s">
        <v>269</v>
      </c>
      <c r="W29" s="94"/>
      <c r="X29" s="94"/>
      <c r="Y29" s="94"/>
      <c r="Z29" s="94" t="s">
        <v>269</v>
      </c>
    </row>
    <row r="30" spans="1:26" s="92" customFormat="1" ht="11.25">
      <c r="A30" s="94" t="s">
        <v>114</v>
      </c>
      <c r="B30" s="95" t="s">
        <v>316</v>
      </c>
      <c r="C30" s="94" t="s">
        <v>317</v>
      </c>
      <c r="D30" s="93">
        <v>59610</v>
      </c>
      <c r="E30" s="93">
        <v>1806</v>
      </c>
      <c r="F30" s="97">
        <f t="shared" si="0"/>
        <v>3.0296930045294412</v>
      </c>
      <c r="G30" s="93">
        <v>1806</v>
      </c>
      <c r="H30" s="93">
        <v>0</v>
      </c>
      <c r="I30" s="93">
        <v>57804</v>
      </c>
      <c r="J30" s="97">
        <f t="shared" si="1"/>
        <v>96.97030699547055</v>
      </c>
      <c r="K30" s="93">
        <v>39910</v>
      </c>
      <c r="L30" s="97">
        <f t="shared" si="2"/>
        <v>66.9518537158195</v>
      </c>
      <c r="M30" s="93">
        <v>0</v>
      </c>
      <c r="N30" s="97">
        <f t="shared" si="3"/>
        <v>0</v>
      </c>
      <c r="O30" s="93">
        <v>17894</v>
      </c>
      <c r="P30" s="93">
        <v>4921</v>
      </c>
      <c r="Q30" s="97">
        <f t="shared" si="4"/>
        <v>30.018453279651062</v>
      </c>
      <c r="R30" s="93">
        <v>892</v>
      </c>
      <c r="S30" s="94"/>
      <c r="T30" s="94" t="s">
        <v>269</v>
      </c>
      <c r="U30" s="94"/>
      <c r="V30" s="94"/>
      <c r="W30" s="94"/>
      <c r="X30" s="94"/>
      <c r="Y30" s="94"/>
      <c r="Z30" s="94" t="s">
        <v>269</v>
      </c>
    </row>
    <row r="31" spans="1:26" s="92" customFormat="1" ht="11.25">
      <c r="A31" s="94" t="s">
        <v>114</v>
      </c>
      <c r="B31" s="95" t="s">
        <v>318</v>
      </c>
      <c r="C31" s="94" t="s">
        <v>319</v>
      </c>
      <c r="D31" s="93">
        <v>124746</v>
      </c>
      <c r="E31" s="93">
        <v>703</v>
      </c>
      <c r="F31" s="97">
        <f t="shared" si="0"/>
        <v>0.5635451236913408</v>
      </c>
      <c r="G31" s="93">
        <v>703</v>
      </c>
      <c r="H31" s="93">
        <v>0</v>
      </c>
      <c r="I31" s="93">
        <v>124043</v>
      </c>
      <c r="J31" s="97">
        <f t="shared" si="1"/>
        <v>99.43645487630866</v>
      </c>
      <c r="K31" s="93">
        <v>112691</v>
      </c>
      <c r="L31" s="97">
        <f t="shared" si="2"/>
        <v>90.33636349061292</v>
      </c>
      <c r="M31" s="93">
        <v>0</v>
      </c>
      <c r="N31" s="97">
        <f t="shared" si="3"/>
        <v>0</v>
      </c>
      <c r="O31" s="93">
        <v>11352</v>
      </c>
      <c r="P31" s="93">
        <v>626</v>
      </c>
      <c r="Q31" s="97">
        <f t="shared" si="4"/>
        <v>9.100091385695734</v>
      </c>
      <c r="R31" s="93">
        <v>2585</v>
      </c>
      <c r="S31" s="94"/>
      <c r="T31" s="94"/>
      <c r="U31" s="94"/>
      <c r="V31" s="94" t="s">
        <v>269</v>
      </c>
      <c r="W31" s="94"/>
      <c r="X31" s="94"/>
      <c r="Y31" s="94"/>
      <c r="Z31" s="94" t="s">
        <v>269</v>
      </c>
    </row>
    <row r="32" spans="1:26" s="92" customFormat="1" ht="11.25">
      <c r="A32" s="94" t="s">
        <v>114</v>
      </c>
      <c r="B32" s="95" t="s">
        <v>320</v>
      </c>
      <c r="C32" s="94" t="s">
        <v>321</v>
      </c>
      <c r="D32" s="93">
        <v>67882</v>
      </c>
      <c r="E32" s="93">
        <v>645</v>
      </c>
      <c r="F32" s="97">
        <f t="shared" si="0"/>
        <v>0.9501782504935035</v>
      </c>
      <c r="G32" s="93">
        <v>645</v>
      </c>
      <c r="H32" s="93">
        <v>0</v>
      </c>
      <c r="I32" s="93">
        <v>67237</v>
      </c>
      <c r="J32" s="97">
        <f t="shared" si="1"/>
        <v>99.04982174950649</v>
      </c>
      <c r="K32" s="93">
        <v>62874</v>
      </c>
      <c r="L32" s="97">
        <f t="shared" si="2"/>
        <v>92.62249197136207</v>
      </c>
      <c r="M32" s="93">
        <v>0</v>
      </c>
      <c r="N32" s="97">
        <f t="shared" si="3"/>
        <v>0</v>
      </c>
      <c r="O32" s="93">
        <v>4363</v>
      </c>
      <c r="P32" s="93">
        <v>1805</v>
      </c>
      <c r="Q32" s="97">
        <f t="shared" si="4"/>
        <v>6.427329778144427</v>
      </c>
      <c r="R32" s="93">
        <v>1072</v>
      </c>
      <c r="S32" s="94"/>
      <c r="T32" s="94"/>
      <c r="U32" s="94"/>
      <c r="V32" s="94" t="s">
        <v>269</v>
      </c>
      <c r="W32" s="94"/>
      <c r="X32" s="94"/>
      <c r="Y32" s="94"/>
      <c r="Z32" s="94" t="s">
        <v>269</v>
      </c>
    </row>
    <row r="33" spans="1:26" s="92" customFormat="1" ht="11.25">
      <c r="A33" s="94" t="s">
        <v>114</v>
      </c>
      <c r="B33" s="95" t="s">
        <v>322</v>
      </c>
      <c r="C33" s="94" t="s">
        <v>323</v>
      </c>
      <c r="D33" s="93">
        <v>74260</v>
      </c>
      <c r="E33" s="93">
        <v>418</v>
      </c>
      <c r="F33" s="97">
        <f t="shared" si="0"/>
        <v>0.5628871532453542</v>
      </c>
      <c r="G33" s="93">
        <v>418</v>
      </c>
      <c r="H33" s="93">
        <v>0</v>
      </c>
      <c r="I33" s="93">
        <v>73842</v>
      </c>
      <c r="J33" s="97">
        <f t="shared" si="1"/>
        <v>99.43711284675464</v>
      </c>
      <c r="K33" s="93">
        <v>67472</v>
      </c>
      <c r="L33" s="97">
        <f t="shared" si="2"/>
        <v>90.85914354969027</v>
      </c>
      <c r="M33" s="93">
        <v>0</v>
      </c>
      <c r="N33" s="97">
        <f t="shared" si="3"/>
        <v>0</v>
      </c>
      <c r="O33" s="93">
        <v>6370</v>
      </c>
      <c r="P33" s="93">
        <v>2866</v>
      </c>
      <c r="Q33" s="97">
        <f t="shared" si="4"/>
        <v>8.577969297064367</v>
      </c>
      <c r="R33" s="93">
        <v>1395</v>
      </c>
      <c r="S33" s="94"/>
      <c r="T33" s="94"/>
      <c r="U33" s="94"/>
      <c r="V33" s="94" t="s">
        <v>269</v>
      </c>
      <c r="W33" s="94"/>
      <c r="X33" s="94"/>
      <c r="Y33" s="94"/>
      <c r="Z33" s="94" t="s">
        <v>269</v>
      </c>
    </row>
    <row r="34" spans="1:26" s="92" customFormat="1" ht="11.25">
      <c r="A34" s="94" t="s">
        <v>114</v>
      </c>
      <c r="B34" s="95" t="s">
        <v>324</v>
      </c>
      <c r="C34" s="94" t="s">
        <v>325</v>
      </c>
      <c r="D34" s="93">
        <v>152930</v>
      </c>
      <c r="E34" s="93">
        <v>428</v>
      </c>
      <c r="F34" s="97">
        <f t="shared" si="0"/>
        <v>0.27986660563656574</v>
      </c>
      <c r="G34" s="93">
        <v>428</v>
      </c>
      <c r="H34" s="93">
        <v>0</v>
      </c>
      <c r="I34" s="93">
        <v>152502</v>
      </c>
      <c r="J34" s="97">
        <f t="shared" si="1"/>
        <v>99.72013339436343</v>
      </c>
      <c r="K34" s="93">
        <v>139815</v>
      </c>
      <c r="L34" s="97">
        <f t="shared" si="2"/>
        <v>91.42418099784216</v>
      </c>
      <c r="M34" s="93">
        <v>0</v>
      </c>
      <c r="N34" s="97">
        <f t="shared" si="3"/>
        <v>0</v>
      </c>
      <c r="O34" s="93">
        <v>12687</v>
      </c>
      <c r="P34" s="93">
        <v>2159</v>
      </c>
      <c r="Q34" s="97">
        <f t="shared" si="4"/>
        <v>8.295952396521285</v>
      </c>
      <c r="R34" s="93">
        <v>2234</v>
      </c>
      <c r="S34" s="94"/>
      <c r="T34" s="94" t="s">
        <v>269</v>
      </c>
      <c r="U34" s="94"/>
      <c r="V34" s="94"/>
      <c r="W34" s="94"/>
      <c r="X34" s="94"/>
      <c r="Y34" s="94"/>
      <c r="Z34" s="94" t="s">
        <v>269</v>
      </c>
    </row>
    <row r="35" spans="1:26" s="92" customFormat="1" ht="11.25">
      <c r="A35" s="94" t="s">
        <v>114</v>
      </c>
      <c r="B35" s="95" t="s">
        <v>326</v>
      </c>
      <c r="C35" s="94" t="s">
        <v>327</v>
      </c>
      <c r="D35" s="93">
        <v>75100</v>
      </c>
      <c r="E35" s="93">
        <v>1721</v>
      </c>
      <c r="F35" s="97">
        <f t="shared" si="0"/>
        <v>2.2916111850865515</v>
      </c>
      <c r="G35" s="93">
        <v>1721</v>
      </c>
      <c r="H35" s="93">
        <v>0</v>
      </c>
      <c r="I35" s="93">
        <v>73379</v>
      </c>
      <c r="J35" s="97">
        <f t="shared" si="1"/>
        <v>97.70838881491345</v>
      </c>
      <c r="K35" s="93">
        <v>45838</v>
      </c>
      <c r="L35" s="97">
        <f t="shared" si="2"/>
        <v>61.03595206391478</v>
      </c>
      <c r="M35" s="93">
        <v>0</v>
      </c>
      <c r="N35" s="97">
        <f t="shared" si="3"/>
        <v>0</v>
      </c>
      <c r="O35" s="93">
        <v>27541</v>
      </c>
      <c r="P35" s="93">
        <v>8596</v>
      </c>
      <c r="Q35" s="97">
        <f t="shared" si="4"/>
        <v>36.67243675099866</v>
      </c>
      <c r="R35" s="93">
        <v>469</v>
      </c>
      <c r="S35" s="94"/>
      <c r="T35" s="94"/>
      <c r="U35" s="94"/>
      <c r="V35" s="94" t="s">
        <v>269</v>
      </c>
      <c r="W35" s="94" t="s">
        <v>269</v>
      </c>
      <c r="X35" s="94"/>
      <c r="Y35" s="94"/>
      <c r="Z35" s="94"/>
    </row>
    <row r="36" spans="1:26" s="92" customFormat="1" ht="11.25">
      <c r="A36" s="94" t="s">
        <v>114</v>
      </c>
      <c r="B36" s="95" t="s">
        <v>328</v>
      </c>
      <c r="C36" s="94" t="s">
        <v>329</v>
      </c>
      <c r="D36" s="93">
        <v>70518</v>
      </c>
      <c r="E36" s="93">
        <v>419</v>
      </c>
      <c r="F36" s="97">
        <f t="shared" si="0"/>
        <v>0.594174536997646</v>
      </c>
      <c r="G36" s="93">
        <v>419</v>
      </c>
      <c r="H36" s="93">
        <v>0</v>
      </c>
      <c r="I36" s="93">
        <v>70099</v>
      </c>
      <c r="J36" s="97">
        <f t="shared" si="1"/>
        <v>99.40582546300234</v>
      </c>
      <c r="K36" s="93">
        <v>53216</v>
      </c>
      <c r="L36" s="97">
        <f t="shared" si="2"/>
        <v>75.46442043166283</v>
      </c>
      <c r="M36" s="93">
        <v>0</v>
      </c>
      <c r="N36" s="97">
        <f t="shared" si="3"/>
        <v>0</v>
      </c>
      <c r="O36" s="93">
        <v>16883</v>
      </c>
      <c r="P36" s="93">
        <v>2396</v>
      </c>
      <c r="Q36" s="97">
        <f t="shared" si="4"/>
        <v>23.941405031339517</v>
      </c>
      <c r="R36" s="93">
        <v>422</v>
      </c>
      <c r="S36" s="94"/>
      <c r="T36" s="94" t="s">
        <v>269</v>
      </c>
      <c r="U36" s="94"/>
      <c r="V36" s="94"/>
      <c r="W36" s="94"/>
      <c r="X36" s="94"/>
      <c r="Y36" s="94"/>
      <c r="Z36" s="94" t="s">
        <v>269</v>
      </c>
    </row>
    <row r="37" spans="1:26" s="92" customFormat="1" ht="11.25">
      <c r="A37" s="94" t="s">
        <v>114</v>
      </c>
      <c r="B37" s="95" t="s">
        <v>330</v>
      </c>
      <c r="C37" s="94" t="s">
        <v>331</v>
      </c>
      <c r="D37" s="93">
        <v>77163</v>
      </c>
      <c r="E37" s="93">
        <v>2682</v>
      </c>
      <c r="F37" s="97">
        <f t="shared" si="0"/>
        <v>3.4757591073441936</v>
      </c>
      <c r="G37" s="93">
        <v>2682</v>
      </c>
      <c r="H37" s="93">
        <v>0</v>
      </c>
      <c r="I37" s="93">
        <v>74481</v>
      </c>
      <c r="J37" s="97">
        <f t="shared" si="1"/>
        <v>96.52424089265581</v>
      </c>
      <c r="K37" s="93">
        <v>44698</v>
      </c>
      <c r="L37" s="97">
        <f t="shared" si="2"/>
        <v>57.92672653992198</v>
      </c>
      <c r="M37" s="93">
        <v>0</v>
      </c>
      <c r="N37" s="97">
        <f t="shared" si="3"/>
        <v>0</v>
      </c>
      <c r="O37" s="93">
        <v>29783</v>
      </c>
      <c r="P37" s="93">
        <v>13171</v>
      </c>
      <c r="Q37" s="97">
        <f t="shared" si="4"/>
        <v>38.597514352733825</v>
      </c>
      <c r="R37" s="93">
        <v>2169</v>
      </c>
      <c r="S37" s="94"/>
      <c r="T37" s="94" t="s">
        <v>269</v>
      </c>
      <c r="U37" s="94"/>
      <c r="V37" s="94"/>
      <c r="W37" s="94"/>
      <c r="X37" s="94"/>
      <c r="Y37" s="94"/>
      <c r="Z37" s="94" t="s">
        <v>269</v>
      </c>
    </row>
    <row r="38" spans="1:26" s="92" customFormat="1" ht="11.25">
      <c r="A38" s="94" t="s">
        <v>114</v>
      </c>
      <c r="B38" s="95" t="s">
        <v>332</v>
      </c>
      <c r="C38" s="94" t="s">
        <v>333</v>
      </c>
      <c r="D38" s="93">
        <v>103952</v>
      </c>
      <c r="E38" s="93">
        <v>906</v>
      </c>
      <c r="F38" s="97">
        <f t="shared" si="0"/>
        <v>0.8715561028166846</v>
      </c>
      <c r="G38" s="93">
        <v>906</v>
      </c>
      <c r="H38" s="93">
        <v>0</v>
      </c>
      <c r="I38" s="93">
        <v>103046</v>
      </c>
      <c r="J38" s="97">
        <f t="shared" si="1"/>
        <v>99.12844389718332</v>
      </c>
      <c r="K38" s="93">
        <v>90948</v>
      </c>
      <c r="L38" s="97">
        <f t="shared" si="2"/>
        <v>87.4903801754656</v>
      </c>
      <c r="M38" s="93">
        <v>0</v>
      </c>
      <c r="N38" s="97">
        <f t="shared" si="3"/>
        <v>0</v>
      </c>
      <c r="O38" s="93">
        <v>12098</v>
      </c>
      <c r="P38" s="93">
        <v>1875</v>
      </c>
      <c r="Q38" s="97">
        <f t="shared" si="4"/>
        <v>11.638063721717716</v>
      </c>
      <c r="R38" s="93">
        <v>1505</v>
      </c>
      <c r="S38" s="94"/>
      <c r="T38" s="94"/>
      <c r="U38" s="94"/>
      <c r="V38" s="94" t="s">
        <v>269</v>
      </c>
      <c r="W38" s="94"/>
      <c r="X38" s="94"/>
      <c r="Y38" s="94"/>
      <c r="Z38" s="94" t="s">
        <v>269</v>
      </c>
    </row>
    <row r="39" spans="1:26" s="92" customFormat="1" ht="11.25">
      <c r="A39" s="94" t="s">
        <v>114</v>
      </c>
      <c r="B39" s="95" t="s">
        <v>334</v>
      </c>
      <c r="C39" s="94" t="s">
        <v>335</v>
      </c>
      <c r="D39" s="93">
        <v>127880</v>
      </c>
      <c r="E39" s="93">
        <v>6008</v>
      </c>
      <c r="F39" s="97">
        <f t="shared" si="0"/>
        <v>4.698154519862371</v>
      </c>
      <c r="G39" s="93">
        <v>6008</v>
      </c>
      <c r="H39" s="93">
        <v>0</v>
      </c>
      <c r="I39" s="93">
        <v>121872</v>
      </c>
      <c r="J39" s="97">
        <f t="shared" si="1"/>
        <v>95.30184548013763</v>
      </c>
      <c r="K39" s="93">
        <v>76807</v>
      </c>
      <c r="L39" s="97">
        <f t="shared" si="2"/>
        <v>60.06177666562402</v>
      </c>
      <c r="M39" s="93">
        <v>0</v>
      </c>
      <c r="N39" s="97">
        <f t="shared" si="3"/>
        <v>0</v>
      </c>
      <c r="O39" s="93">
        <v>45065</v>
      </c>
      <c r="P39" s="93">
        <v>19577</v>
      </c>
      <c r="Q39" s="97">
        <f t="shared" si="4"/>
        <v>35.240068814513606</v>
      </c>
      <c r="R39" s="93">
        <v>2705</v>
      </c>
      <c r="S39" s="94"/>
      <c r="T39" s="94" t="s">
        <v>269</v>
      </c>
      <c r="U39" s="94"/>
      <c r="V39" s="94"/>
      <c r="W39" s="94"/>
      <c r="X39" s="94"/>
      <c r="Y39" s="94"/>
      <c r="Z39" s="94" t="s">
        <v>269</v>
      </c>
    </row>
    <row r="40" spans="1:26" s="92" customFormat="1" ht="11.25">
      <c r="A40" s="94" t="s">
        <v>114</v>
      </c>
      <c r="B40" s="95" t="s">
        <v>336</v>
      </c>
      <c r="C40" s="94" t="s">
        <v>337</v>
      </c>
      <c r="D40" s="93">
        <v>63585</v>
      </c>
      <c r="E40" s="93">
        <v>2975</v>
      </c>
      <c r="F40" s="97">
        <f t="shared" si="0"/>
        <v>4.678776440984509</v>
      </c>
      <c r="G40" s="93">
        <v>2975</v>
      </c>
      <c r="H40" s="93">
        <v>0</v>
      </c>
      <c r="I40" s="93">
        <v>60610</v>
      </c>
      <c r="J40" s="97">
        <f t="shared" si="1"/>
        <v>95.3212235590155</v>
      </c>
      <c r="K40" s="93">
        <v>39641</v>
      </c>
      <c r="L40" s="97">
        <f t="shared" si="2"/>
        <v>62.343319965400646</v>
      </c>
      <c r="M40" s="93">
        <v>0</v>
      </c>
      <c r="N40" s="97">
        <f t="shared" si="3"/>
        <v>0</v>
      </c>
      <c r="O40" s="93">
        <v>20969</v>
      </c>
      <c r="P40" s="93">
        <v>7624</v>
      </c>
      <c r="Q40" s="97">
        <f t="shared" si="4"/>
        <v>32.97790359361485</v>
      </c>
      <c r="R40" s="93">
        <v>406</v>
      </c>
      <c r="S40" s="94"/>
      <c r="T40" s="94" t="s">
        <v>269</v>
      </c>
      <c r="U40" s="94"/>
      <c r="V40" s="94"/>
      <c r="W40" s="94"/>
      <c r="X40" s="94"/>
      <c r="Y40" s="94"/>
      <c r="Z40" s="94" t="s">
        <v>269</v>
      </c>
    </row>
    <row r="41" spans="1:26" s="92" customFormat="1" ht="11.25">
      <c r="A41" s="94" t="s">
        <v>114</v>
      </c>
      <c r="B41" s="95" t="s">
        <v>338</v>
      </c>
      <c r="C41" s="94" t="s">
        <v>339</v>
      </c>
      <c r="D41" s="93">
        <v>98378</v>
      </c>
      <c r="E41" s="93">
        <v>2262</v>
      </c>
      <c r="F41" s="97">
        <f t="shared" si="0"/>
        <v>2.299294557726321</v>
      </c>
      <c r="G41" s="93">
        <v>2262</v>
      </c>
      <c r="H41" s="93">
        <v>0</v>
      </c>
      <c r="I41" s="93">
        <v>96116</v>
      </c>
      <c r="J41" s="97">
        <f t="shared" si="1"/>
        <v>97.70070544227369</v>
      </c>
      <c r="K41" s="93">
        <v>63200</v>
      </c>
      <c r="L41" s="97">
        <f t="shared" si="2"/>
        <v>64.2420053263941</v>
      </c>
      <c r="M41" s="93">
        <v>0</v>
      </c>
      <c r="N41" s="97">
        <f t="shared" si="3"/>
        <v>0</v>
      </c>
      <c r="O41" s="93">
        <v>32916</v>
      </c>
      <c r="P41" s="93">
        <v>20893</v>
      </c>
      <c r="Q41" s="97">
        <f t="shared" si="4"/>
        <v>33.458700115879566</v>
      </c>
      <c r="R41" s="93">
        <v>1752</v>
      </c>
      <c r="S41" s="94"/>
      <c r="T41" s="94" t="s">
        <v>269</v>
      </c>
      <c r="U41" s="94"/>
      <c r="V41" s="94"/>
      <c r="W41" s="94"/>
      <c r="X41" s="94"/>
      <c r="Y41" s="94"/>
      <c r="Z41" s="94" t="s">
        <v>269</v>
      </c>
    </row>
    <row r="42" spans="1:26" s="92" customFormat="1" ht="11.25">
      <c r="A42" s="94" t="s">
        <v>114</v>
      </c>
      <c r="B42" s="95" t="s">
        <v>340</v>
      </c>
      <c r="C42" s="94" t="s">
        <v>341</v>
      </c>
      <c r="D42" s="93">
        <v>53786</v>
      </c>
      <c r="E42" s="93">
        <v>2883</v>
      </c>
      <c r="F42" s="97">
        <f t="shared" si="0"/>
        <v>5.360130889078942</v>
      </c>
      <c r="G42" s="93">
        <v>2883</v>
      </c>
      <c r="H42" s="93">
        <v>0</v>
      </c>
      <c r="I42" s="93">
        <v>50903</v>
      </c>
      <c r="J42" s="97">
        <f t="shared" si="1"/>
        <v>94.63986911092105</v>
      </c>
      <c r="K42" s="93">
        <v>21931</v>
      </c>
      <c r="L42" s="97">
        <f t="shared" si="2"/>
        <v>40.77455099840107</v>
      </c>
      <c r="M42" s="93">
        <v>0</v>
      </c>
      <c r="N42" s="97">
        <f t="shared" si="3"/>
        <v>0</v>
      </c>
      <c r="O42" s="93">
        <v>28972</v>
      </c>
      <c r="P42" s="93">
        <v>24496</v>
      </c>
      <c r="Q42" s="97">
        <f t="shared" si="4"/>
        <v>53.86531811251999</v>
      </c>
      <c r="R42" s="93">
        <v>730</v>
      </c>
      <c r="S42" s="94"/>
      <c r="T42" s="94"/>
      <c r="U42" s="94"/>
      <c r="V42" s="94" t="s">
        <v>269</v>
      </c>
      <c r="W42" s="94"/>
      <c r="X42" s="94"/>
      <c r="Y42" s="94"/>
      <c r="Z42" s="94" t="s">
        <v>269</v>
      </c>
    </row>
    <row r="43" spans="1:26" s="92" customFormat="1" ht="11.25">
      <c r="A43" s="94" t="s">
        <v>114</v>
      </c>
      <c r="B43" s="95" t="s">
        <v>342</v>
      </c>
      <c r="C43" s="94" t="s">
        <v>343</v>
      </c>
      <c r="D43" s="93">
        <v>69123</v>
      </c>
      <c r="E43" s="93">
        <v>2173</v>
      </c>
      <c r="F43" s="97">
        <f t="shared" si="0"/>
        <v>3.1436714262980483</v>
      </c>
      <c r="G43" s="93">
        <v>2173</v>
      </c>
      <c r="H43" s="93">
        <v>0</v>
      </c>
      <c r="I43" s="93">
        <v>66950</v>
      </c>
      <c r="J43" s="97">
        <f t="shared" si="1"/>
        <v>96.85632857370196</v>
      </c>
      <c r="K43" s="93">
        <v>41289</v>
      </c>
      <c r="L43" s="97">
        <f t="shared" si="2"/>
        <v>59.73265049260015</v>
      </c>
      <c r="M43" s="93">
        <v>0</v>
      </c>
      <c r="N43" s="97">
        <f t="shared" si="3"/>
        <v>0</v>
      </c>
      <c r="O43" s="93">
        <v>25661</v>
      </c>
      <c r="P43" s="93">
        <v>9608</v>
      </c>
      <c r="Q43" s="97">
        <f t="shared" si="4"/>
        <v>37.1236780811018</v>
      </c>
      <c r="R43" s="93">
        <v>766</v>
      </c>
      <c r="S43" s="94"/>
      <c r="T43" s="94"/>
      <c r="U43" s="94"/>
      <c r="V43" s="94" t="s">
        <v>269</v>
      </c>
      <c r="W43" s="94"/>
      <c r="X43" s="94"/>
      <c r="Y43" s="94"/>
      <c r="Z43" s="94" t="s">
        <v>269</v>
      </c>
    </row>
    <row r="44" spans="1:26" s="92" customFormat="1" ht="11.25">
      <c r="A44" s="94" t="s">
        <v>114</v>
      </c>
      <c r="B44" s="95" t="s">
        <v>344</v>
      </c>
      <c r="C44" s="94" t="s">
        <v>345</v>
      </c>
      <c r="D44" s="93">
        <v>55485</v>
      </c>
      <c r="E44" s="93">
        <v>1457</v>
      </c>
      <c r="F44" s="97">
        <f t="shared" si="0"/>
        <v>2.6259349373704604</v>
      </c>
      <c r="G44" s="93">
        <v>1457</v>
      </c>
      <c r="H44" s="93">
        <v>0</v>
      </c>
      <c r="I44" s="93">
        <v>54028</v>
      </c>
      <c r="J44" s="97">
        <f t="shared" si="1"/>
        <v>97.37406506262954</v>
      </c>
      <c r="K44" s="93">
        <v>29487</v>
      </c>
      <c r="L44" s="97">
        <f t="shared" si="2"/>
        <v>53.144092998107595</v>
      </c>
      <c r="M44" s="93">
        <v>0</v>
      </c>
      <c r="N44" s="97">
        <f t="shared" si="3"/>
        <v>0</v>
      </c>
      <c r="O44" s="93">
        <v>24541</v>
      </c>
      <c r="P44" s="93">
        <v>18448</v>
      </c>
      <c r="Q44" s="97">
        <f t="shared" si="4"/>
        <v>44.229972064521945</v>
      </c>
      <c r="R44" s="93">
        <v>686</v>
      </c>
      <c r="S44" s="94"/>
      <c r="T44" s="94"/>
      <c r="U44" s="94"/>
      <c r="V44" s="94" t="s">
        <v>269</v>
      </c>
      <c r="W44" s="94"/>
      <c r="X44" s="94"/>
      <c r="Y44" s="94"/>
      <c r="Z44" s="94" t="s">
        <v>269</v>
      </c>
    </row>
    <row r="45" spans="1:26" s="92" customFormat="1" ht="11.25">
      <c r="A45" s="94" t="s">
        <v>114</v>
      </c>
      <c r="B45" s="95" t="s">
        <v>346</v>
      </c>
      <c r="C45" s="94" t="s">
        <v>347</v>
      </c>
      <c r="D45" s="93">
        <v>62985</v>
      </c>
      <c r="E45" s="93">
        <v>1041</v>
      </c>
      <c r="F45" s="97">
        <f t="shared" si="0"/>
        <v>1.6527744701119316</v>
      </c>
      <c r="G45" s="93">
        <v>1041</v>
      </c>
      <c r="H45" s="93">
        <v>0</v>
      </c>
      <c r="I45" s="93">
        <v>61944</v>
      </c>
      <c r="J45" s="97">
        <f t="shared" si="1"/>
        <v>98.34722552988808</v>
      </c>
      <c r="K45" s="93">
        <v>46695</v>
      </c>
      <c r="L45" s="97">
        <f t="shared" si="2"/>
        <v>74.1366992140986</v>
      </c>
      <c r="M45" s="93">
        <v>308</v>
      </c>
      <c r="N45" s="97">
        <f t="shared" si="3"/>
        <v>0.48900531872668096</v>
      </c>
      <c r="O45" s="93">
        <v>14941</v>
      </c>
      <c r="P45" s="93">
        <v>2790</v>
      </c>
      <c r="Q45" s="97">
        <f t="shared" si="4"/>
        <v>23.721520997062793</v>
      </c>
      <c r="R45" s="93">
        <v>815</v>
      </c>
      <c r="S45" s="94"/>
      <c r="T45" s="94" t="s">
        <v>269</v>
      </c>
      <c r="U45" s="94"/>
      <c r="V45" s="94"/>
      <c r="W45" s="94"/>
      <c r="X45" s="94"/>
      <c r="Y45" s="94"/>
      <c r="Z45" s="94" t="s">
        <v>269</v>
      </c>
    </row>
    <row r="46" spans="1:26" s="92" customFormat="1" ht="11.25">
      <c r="A46" s="94" t="s">
        <v>114</v>
      </c>
      <c r="B46" s="95" t="s">
        <v>348</v>
      </c>
      <c r="C46" s="94" t="s">
        <v>349</v>
      </c>
      <c r="D46" s="93">
        <v>103715</v>
      </c>
      <c r="E46" s="93">
        <v>821</v>
      </c>
      <c r="F46" s="97">
        <f t="shared" si="0"/>
        <v>0.7915923444053415</v>
      </c>
      <c r="G46" s="93">
        <v>821</v>
      </c>
      <c r="H46" s="93">
        <v>0</v>
      </c>
      <c r="I46" s="93">
        <v>102894</v>
      </c>
      <c r="J46" s="97">
        <f t="shared" si="1"/>
        <v>99.20840765559466</v>
      </c>
      <c r="K46" s="93">
        <v>90271</v>
      </c>
      <c r="L46" s="97">
        <f t="shared" si="2"/>
        <v>87.0375548377766</v>
      </c>
      <c r="M46" s="93">
        <v>0</v>
      </c>
      <c r="N46" s="97">
        <f t="shared" si="3"/>
        <v>0</v>
      </c>
      <c r="O46" s="93">
        <v>12623</v>
      </c>
      <c r="P46" s="93">
        <v>1785</v>
      </c>
      <c r="Q46" s="97">
        <f t="shared" si="4"/>
        <v>12.170852817818059</v>
      </c>
      <c r="R46" s="93">
        <v>1324</v>
      </c>
      <c r="S46" s="94"/>
      <c r="T46" s="94"/>
      <c r="U46" s="94"/>
      <c r="V46" s="94" t="s">
        <v>269</v>
      </c>
      <c r="W46" s="94"/>
      <c r="X46" s="94"/>
      <c r="Y46" s="94"/>
      <c r="Z46" s="94" t="s">
        <v>269</v>
      </c>
    </row>
    <row r="47" spans="1:26" s="92" customFormat="1" ht="11.25">
      <c r="A47" s="94" t="s">
        <v>114</v>
      </c>
      <c r="B47" s="95" t="s">
        <v>350</v>
      </c>
      <c r="C47" s="94" t="s">
        <v>351</v>
      </c>
      <c r="D47" s="93">
        <v>39501</v>
      </c>
      <c r="E47" s="93">
        <v>1114</v>
      </c>
      <c r="F47" s="97">
        <f t="shared" si="0"/>
        <v>2.8201817675501886</v>
      </c>
      <c r="G47" s="93">
        <v>1114</v>
      </c>
      <c r="H47" s="93">
        <v>0</v>
      </c>
      <c r="I47" s="93">
        <v>38387</v>
      </c>
      <c r="J47" s="97">
        <f t="shared" si="1"/>
        <v>97.1798182324498</v>
      </c>
      <c r="K47" s="93">
        <v>23986</v>
      </c>
      <c r="L47" s="97">
        <f t="shared" si="2"/>
        <v>60.7225133540923</v>
      </c>
      <c r="M47" s="93">
        <v>0</v>
      </c>
      <c r="N47" s="97">
        <f t="shared" si="3"/>
        <v>0</v>
      </c>
      <c r="O47" s="93">
        <v>14401</v>
      </c>
      <c r="P47" s="93">
        <v>3625</v>
      </c>
      <c r="Q47" s="97">
        <f t="shared" si="4"/>
        <v>36.45730487835751</v>
      </c>
      <c r="R47" s="93">
        <v>261</v>
      </c>
      <c r="S47" s="94"/>
      <c r="T47" s="94" t="s">
        <v>269</v>
      </c>
      <c r="U47" s="94"/>
      <c r="V47" s="94"/>
      <c r="W47" s="94"/>
      <c r="X47" s="94"/>
      <c r="Y47" s="94"/>
      <c r="Z47" s="94" t="s">
        <v>269</v>
      </c>
    </row>
    <row r="48" spans="1:26" s="92" customFormat="1" ht="11.25">
      <c r="A48" s="94" t="s">
        <v>114</v>
      </c>
      <c r="B48" s="95" t="s">
        <v>352</v>
      </c>
      <c r="C48" s="94" t="s">
        <v>353</v>
      </c>
      <c r="D48" s="93">
        <v>36871</v>
      </c>
      <c r="E48" s="93">
        <v>221</v>
      </c>
      <c r="F48" s="97">
        <f t="shared" si="0"/>
        <v>0.59938705215481</v>
      </c>
      <c r="G48" s="93">
        <v>221</v>
      </c>
      <c r="H48" s="93">
        <v>0</v>
      </c>
      <c r="I48" s="93">
        <v>36650</v>
      </c>
      <c r="J48" s="97">
        <f t="shared" si="1"/>
        <v>99.40061294784519</v>
      </c>
      <c r="K48" s="93">
        <v>33945</v>
      </c>
      <c r="L48" s="97">
        <f t="shared" si="2"/>
        <v>92.0642239158146</v>
      </c>
      <c r="M48" s="93">
        <v>0</v>
      </c>
      <c r="N48" s="97">
        <f t="shared" si="3"/>
        <v>0</v>
      </c>
      <c r="O48" s="93">
        <v>2705</v>
      </c>
      <c r="P48" s="93">
        <v>400</v>
      </c>
      <c r="Q48" s="97">
        <f t="shared" si="4"/>
        <v>7.336389032030594</v>
      </c>
      <c r="R48" s="93">
        <v>444</v>
      </c>
      <c r="S48" s="94"/>
      <c r="T48" s="94"/>
      <c r="U48" s="94"/>
      <c r="V48" s="94" t="s">
        <v>269</v>
      </c>
      <c r="W48" s="94"/>
      <c r="X48" s="94"/>
      <c r="Y48" s="94"/>
      <c r="Z48" s="94" t="s">
        <v>269</v>
      </c>
    </row>
    <row r="49" spans="1:26" s="92" customFormat="1" ht="11.25">
      <c r="A49" s="94" t="s">
        <v>114</v>
      </c>
      <c r="B49" s="95" t="s">
        <v>354</v>
      </c>
      <c r="C49" s="94" t="s">
        <v>355</v>
      </c>
      <c r="D49" s="93">
        <v>36775</v>
      </c>
      <c r="E49" s="93">
        <v>1325</v>
      </c>
      <c r="F49" s="97">
        <f t="shared" si="0"/>
        <v>3.6029911624745075</v>
      </c>
      <c r="G49" s="93">
        <v>1325</v>
      </c>
      <c r="H49" s="93">
        <v>0</v>
      </c>
      <c r="I49" s="93">
        <v>35450</v>
      </c>
      <c r="J49" s="97">
        <f t="shared" si="1"/>
        <v>96.39700883752549</v>
      </c>
      <c r="K49" s="93">
        <v>20380</v>
      </c>
      <c r="L49" s="97">
        <f t="shared" si="2"/>
        <v>55.4180829367777</v>
      </c>
      <c r="M49" s="93">
        <v>0</v>
      </c>
      <c r="N49" s="97">
        <f t="shared" si="3"/>
        <v>0</v>
      </c>
      <c r="O49" s="93">
        <v>15070</v>
      </c>
      <c r="P49" s="93">
        <v>9872</v>
      </c>
      <c r="Q49" s="97">
        <f t="shared" si="4"/>
        <v>40.97892590074779</v>
      </c>
      <c r="R49" s="93">
        <v>357</v>
      </c>
      <c r="S49" s="94"/>
      <c r="T49" s="94"/>
      <c r="U49" s="94"/>
      <c r="V49" s="94" t="s">
        <v>269</v>
      </c>
      <c r="W49" s="94"/>
      <c r="X49" s="94"/>
      <c r="Y49" s="94"/>
      <c r="Z49" s="94" t="s">
        <v>269</v>
      </c>
    </row>
    <row r="50" spans="1:26" s="92" customFormat="1" ht="11.25">
      <c r="A50" s="94" t="s">
        <v>114</v>
      </c>
      <c r="B50" s="95" t="s">
        <v>356</v>
      </c>
      <c r="C50" s="94" t="s">
        <v>357</v>
      </c>
      <c r="D50" s="93">
        <v>13284</v>
      </c>
      <c r="E50" s="93">
        <v>331</v>
      </c>
      <c r="F50" s="97">
        <f t="shared" si="0"/>
        <v>2.4917193616380606</v>
      </c>
      <c r="G50" s="93">
        <v>331</v>
      </c>
      <c r="H50" s="93">
        <v>0</v>
      </c>
      <c r="I50" s="93">
        <v>12953</v>
      </c>
      <c r="J50" s="97">
        <f t="shared" si="1"/>
        <v>97.50828063836194</v>
      </c>
      <c r="K50" s="93">
        <v>4994</v>
      </c>
      <c r="L50" s="97">
        <f t="shared" si="2"/>
        <v>37.59409816320385</v>
      </c>
      <c r="M50" s="93">
        <v>0</v>
      </c>
      <c r="N50" s="97">
        <f t="shared" si="3"/>
        <v>0</v>
      </c>
      <c r="O50" s="93">
        <v>7959</v>
      </c>
      <c r="P50" s="93">
        <v>5047</v>
      </c>
      <c r="Q50" s="97">
        <f t="shared" si="4"/>
        <v>59.914182475158086</v>
      </c>
      <c r="R50" s="93">
        <v>115</v>
      </c>
      <c r="S50" s="94"/>
      <c r="T50" s="94" t="s">
        <v>269</v>
      </c>
      <c r="U50" s="94"/>
      <c r="V50" s="94"/>
      <c r="W50" s="94"/>
      <c r="X50" s="94"/>
      <c r="Y50" s="94"/>
      <c r="Z50" s="94" t="s">
        <v>269</v>
      </c>
    </row>
    <row r="51" spans="1:26" s="92" customFormat="1" ht="11.25">
      <c r="A51" s="94" t="s">
        <v>114</v>
      </c>
      <c r="B51" s="95" t="s">
        <v>358</v>
      </c>
      <c r="C51" s="94" t="s">
        <v>359</v>
      </c>
      <c r="D51" s="93">
        <v>15883</v>
      </c>
      <c r="E51" s="93">
        <v>1536</v>
      </c>
      <c r="F51" s="97">
        <f t="shared" si="0"/>
        <v>9.670717118932192</v>
      </c>
      <c r="G51" s="93">
        <v>1536</v>
      </c>
      <c r="H51" s="93">
        <v>0</v>
      </c>
      <c r="I51" s="93">
        <v>14347</v>
      </c>
      <c r="J51" s="97">
        <f t="shared" si="1"/>
        <v>90.32928288106781</v>
      </c>
      <c r="K51" s="93">
        <v>6548</v>
      </c>
      <c r="L51" s="97">
        <f t="shared" si="2"/>
        <v>41.22646855128124</v>
      </c>
      <c r="M51" s="93">
        <v>0</v>
      </c>
      <c r="N51" s="97">
        <f t="shared" si="3"/>
        <v>0</v>
      </c>
      <c r="O51" s="93">
        <v>7799</v>
      </c>
      <c r="P51" s="93">
        <v>3042</v>
      </c>
      <c r="Q51" s="97">
        <f t="shared" si="4"/>
        <v>49.10281432978657</v>
      </c>
      <c r="R51" s="93">
        <v>283</v>
      </c>
      <c r="S51" s="94" t="s">
        <v>269</v>
      </c>
      <c r="T51" s="94"/>
      <c r="U51" s="94"/>
      <c r="V51" s="94"/>
      <c r="W51" s="94"/>
      <c r="X51" s="94"/>
      <c r="Y51" s="94"/>
      <c r="Z51" s="94" t="s">
        <v>269</v>
      </c>
    </row>
    <row r="52" spans="1:26" s="92" customFormat="1" ht="11.25">
      <c r="A52" s="94" t="s">
        <v>114</v>
      </c>
      <c r="B52" s="95" t="s">
        <v>360</v>
      </c>
      <c r="C52" s="94" t="s">
        <v>361</v>
      </c>
      <c r="D52" s="93">
        <v>19130</v>
      </c>
      <c r="E52" s="93">
        <v>1363</v>
      </c>
      <c r="F52" s="97">
        <f t="shared" si="0"/>
        <v>7.124934657605856</v>
      </c>
      <c r="G52" s="93">
        <v>1363</v>
      </c>
      <c r="H52" s="93">
        <v>0</v>
      </c>
      <c r="I52" s="93">
        <v>17767</v>
      </c>
      <c r="J52" s="97">
        <f t="shared" si="1"/>
        <v>92.87506534239415</v>
      </c>
      <c r="K52" s="93">
        <v>8312</v>
      </c>
      <c r="L52" s="97">
        <f t="shared" si="2"/>
        <v>43.45007841087297</v>
      </c>
      <c r="M52" s="93">
        <v>0</v>
      </c>
      <c r="N52" s="97">
        <f t="shared" si="3"/>
        <v>0</v>
      </c>
      <c r="O52" s="93">
        <v>9455</v>
      </c>
      <c r="P52" s="93">
        <v>3507</v>
      </c>
      <c r="Q52" s="97">
        <f t="shared" si="4"/>
        <v>49.42498693152117</v>
      </c>
      <c r="R52" s="93">
        <v>261</v>
      </c>
      <c r="S52" s="94" t="s">
        <v>269</v>
      </c>
      <c r="T52" s="94"/>
      <c r="U52" s="94"/>
      <c r="V52" s="94"/>
      <c r="W52" s="94"/>
      <c r="X52" s="94"/>
      <c r="Y52" s="94"/>
      <c r="Z52" s="94" t="s">
        <v>269</v>
      </c>
    </row>
    <row r="53" spans="1:26" s="92" customFormat="1" ht="11.25">
      <c r="A53" s="94" t="s">
        <v>114</v>
      </c>
      <c r="B53" s="95" t="s">
        <v>362</v>
      </c>
      <c r="C53" s="94" t="s">
        <v>363</v>
      </c>
      <c r="D53" s="93">
        <v>34931</v>
      </c>
      <c r="E53" s="93">
        <v>4131</v>
      </c>
      <c r="F53" s="97">
        <f t="shared" si="0"/>
        <v>11.826171595430992</v>
      </c>
      <c r="G53" s="93">
        <v>4131</v>
      </c>
      <c r="H53" s="93">
        <v>0</v>
      </c>
      <c r="I53" s="93">
        <v>30800</v>
      </c>
      <c r="J53" s="97">
        <f t="shared" si="1"/>
        <v>88.17382840456901</v>
      </c>
      <c r="K53" s="93">
        <v>7567</v>
      </c>
      <c r="L53" s="97">
        <f t="shared" si="2"/>
        <v>21.662706478486157</v>
      </c>
      <c r="M53" s="93">
        <v>0</v>
      </c>
      <c r="N53" s="97">
        <f t="shared" si="3"/>
        <v>0</v>
      </c>
      <c r="O53" s="93">
        <v>23233</v>
      </c>
      <c r="P53" s="93">
        <v>11933</v>
      </c>
      <c r="Q53" s="97">
        <f t="shared" si="4"/>
        <v>66.51112192608285</v>
      </c>
      <c r="R53" s="93">
        <v>259</v>
      </c>
      <c r="S53" s="94" t="s">
        <v>269</v>
      </c>
      <c r="T53" s="94"/>
      <c r="U53" s="94"/>
      <c r="V53" s="94"/>
      <c r="W53" s="94"/>
      <c r="X53" s="94"/>
      <c r="Y53" s="94"/>
      <c r="Z53" s="94" t="s">
        <v>269</v>
      </c>
    </row>
    <row r="54" spans="1:26" s="92" customFormat="1" ht="11.25">
      <c r="A54" s="94" t="s">
        <v>114</v>
      </c>
      <c r="B54" s="95" t="s">
        <v>364</v>
      </c>
      <c r="C54" s="94" t="s">
        <v>365</v>
      </c>
      <c r="D54" s="93">
        <v>22700</v>
      </c>
      <c r="E54" s="93">
        <v>336</v>
      </c>
      <c r="F54" s="97">
        <f t="shared" si="0"/>
        <v>1.4801762114537445</v>
      </c>
      <c r="G54" s="93">
        <v>336</v>
      </c>
      <c r="H54" s="93">
        <v>0</v>
      </c>
      <c r="I54" s="93">
        <v>22364</v>
      </c>
      <c r="J54" s="97">
        <f t="shared" si="1"/>
        <v>98.51982378854626</v>
      </c>
      <c r="K54" s="93">
        <v>10561</v>
      </c>
      <c r="L54" s="97">
        <f t="shared" si="2"/>
        <v>46.52422907488987</v>
      </c>
      <c r="M54" s="93">
        <v>0</v>
      </c>
      <c r="N54" s="97">
        <f t="shared" si="3"/>
        <v>0</v>
      </c>
      <c r="O54" s="93">
        <v>11803</v>
      </c>
      <c r="P54" s="93">
        <v>8691</v>
      </c>
      <c r="Q54" s="97">
        <f t="shared" si="4"/>
        <v>51.99559471365639</v>
      </c>
      <c r="R54" s="93">
        <v>215</v>
      </c>
      <c r="S54" s="94"/>
      <c r="T54" s="94"/>
      <c r="U54" s="94"/>
      <c r="V54" s="94" t="s">
        <v>269</v>
      </c>
      <c r="W54" s="94"/>
      <c r="X54" s="94"/>
      <c r="Y54" s="94"/>
      <c r="Z54" s="94" t="s">
        <v>269</v>
      </c>
    </row>
    <row r="55" spans="1:26" s="92" customFormat="1" ht="11.25">
      <c r="A55" s="94" t="s">
        <v>114</v>
      </c>
      <c r="B55" s="95" t="s">
        <v>366</v>
      </c>
      <c r="C55" s="94" t="s">
        <v>367</v>
      </c>
      <c r="D55" s="93">
        <v>22246</v>
      </c>
      <c r="E55" s="93">
        <v>2643</v>
      </c>
      <c r="F55" s="97">
        <f t="shared" si="0"/>
        <v>11.880787557313674</v>
      </c>
      <c r="G55" s="93">
        <v>2643</v>
      </c>
      <c r="H55" s="93">
        <v>0</v>
      </c>
      <c r="I55" s="93">
        <v>19603</v>
      </c>
      <c r="J55" s="97">
        <f t="shared" si="1"/>
        <v>88.11921244268632</v>
      </c>
      <c r="K55" s="93">
        <v>3669</v>
      </c>
      <c r="L55" s="97">
        <f t="shared" si="2"/>
        <v>16.492852647666997</v>
      </c>
      <c r="M55" s="93">
        <v>0</v>
      </c>
      <c r="N55" s="97">
        <f t="shared" si="3"/>
        <v>0</v>
      </c>
      <c r="O55" s="93">
        <v>15934</v>
      </c>
      <c r="P55" s="93">
        <v>12601</v>
      </c>
      <c r="Q55" s="97">
        <f t="shared" si="4"/>
        <v>71.62635979501934</v>
      </c>
      <c r="R55" s="93">
        <v>109</v>
      </c>
      <c r="S55" s="94"/>
      <c r="T55" s="94"/>
      <c r="U55" s="94"/>
      <c r="V55" s="94" t="s">
        <v>269</v>
      </c>
      <c r="W55" s="94"/>
      <c r="X55" s="94"/>
      <c r="Y55" s="94"/>
      <c r="Z55" s="94" t="s">
        <v>269</v>
      </c>
    </row>
    <row r="56" spans="1:26" s="92" customFormat="1" ht="11.25">
      <c r="A56" s="94" t="s">
        <v>114</v>
      </c>
      <c r="B56" s="95" t="s">
        <v>368</v>
      </c>
      <c r="C56" s="94" t="s">
        <v>369</v>
      </c>
      <c r="D56" s="93">
        <v>15968</v>
      </c>
      <c r="E56" s="93">
        <v>499</v>
      </c>
      <c r="F56" s="97">
        <f t="shared" si="0"/>
        <v>3.125</v>
      </c>
      <c r="G56" s="93">
        <v>499</v>
      </c>
      <c r="H56" s="93">
        <v>0</v>
      </c>
      <c r="I56" s="93">
        <v>15469</v>
      </c>
      <c r="J56" s="97">
        <f t="shared" si="1"/>
        <v>96.875</v>
      </c>
      <c r="K56" s="93">
        <v>10407</v>
      </c>
      <c r="L56" s="97">
        <f t="shared" si="2"/>
        <v>65.17409819639278</v>
      </c>
      <c r="M56" s="93">
        <v>0</v>
      </c>
      <c r="N56" s="97">
        <f t="shared" si="3"/>
        <v>0</v>
      </c>
      <c r="O56" s="93">
        <v>5062</v>
      </c>
      <c r="P56" s="93">
        <v>2871</v>
      </c>
      <c r="Q56" s="97">
        <f t="shared" si="4"/>
        <v>31.700901803607213</v>
      </c>
      <c r="R56" s="93">
        <v>76</v>
      </c>
      <c r="S56" s="94"/>
      <c r="T56" s="94"/>
      <c r="U56" s="94"/>
      <c r="V56" s="94" t="s">
        <v>269</v>
      </c>
      <c r="W56" s="94"/>
      <c r="X56" s="94"/>
      <c r="Y56" s="94"/>
      <c r="Z56" s="94" t="s">
        <v>269</v>
      </c>
    </row>
    <row r="57" spans="1:26" s="92" customFormat="1" ht="11.25">
      <c r="A57" s="94" t="s">
        <v>114</v>
      </c>
      <c r="B57" s="95" t="s">
        <v>370</v>
      </c>
      <c r="C57" s="94" t="s">
        <v>371</v>
      </c>
      <c r="D57" s="93">
        <v>13294</v>
      </c>
      <c r="E57" s="93">
        <v>1297</v>
      </c>
      <c r="F57" s="97">
        <f t="shared" si="0"/>
        <v>9.756281029035655</v>
      </c>
      <c r="G57" s="93">
        <v>1297</v>
      </c>
      <c r="H57" s="93">
        <v>0</v>
      </c>
      <c r="I57" s="93">
        <v>11997</v>
      </c>
      <c r="J57" s="97">
        <f t="shared" si="1"/>
        <v>90.24371897096435</v>
      </c>
      <c r="K57" s="93">
        <v>0</v>
      </c>
      <c r="L57" s="97">
        <f t="shared" si="2"/>
        <v>0</v>
      </c>
      <c r="M57" s="93">
        <v>0</v>
      </c>
      <c r="N57" s="97">
        <f t="shared" si="3"/>
        <v>0</v>
      </c>
      <c r="O57" s="93">
        <v>11997</v>
      </c>
      <c r="P57" s="93">
        <v>6685</v>
      </c>
      <c r="Q57" s="97">
        <f t="shared" si="4"/>
        <v>90.24371897096435</v>
      </c>
      <c r="R57" s="93">
        <v>193</v>
      </c>
      <c r="S57" s="94" t="s">
        <v>269</v>
      </c>
      <c r="T57" s="94"/>
      <c r="U57" s="94"/>
      <c r="V57" s="94"/>
      <c r="W57" s="94"/>
      <c r="X57" s="94"/>
      <c r="Y57" s="94"/>
      <c r="Z57" s="94" t="s">
        <v>269</v>
      </c>
    </row>
    <row r="58" spans="1:26" s="92" customFormat="1" ht="11.25">
      <c r="A58" s="94" t="s">
        <v>114</v>
      </c>
      <c r="B58" s="95" t="s">
        <v>372</v>
      </c>
      <c r="C58" s="94" t="s">
        <v>373</v>
      </c>
      <c r="D58" s="93">
        <v>9533</v>
      </c>
      <c r="E58" s="93">
        <v>907</v>
      </c>
      <c r="F58" s="97">
        <f t="shared" si="0"/>
        <v>9.514318682471416</v>
      </c>
      <c r="G58" s="93">
        <v>873</v>
      </c>
      <c r="H58" s="93">
        <v>34</v>
      </c>
      <c r="I58" s="93">
        <v>8626</v>
      </c>
      <c r="J58" s="97">
        <f t="shared" si="1"/>
        <v>90.48568131752859</v>
      </c>
      <c r="K58" s="93">
        <v>630</v>
      </c>
      <c r="L58" s="97">
        <f t="shared" si="2"/>
        <v>6.608622679114655</v>
      </c>
      <c r="M58" s="93">
        <v>0</v>
      </c>
      <c r="N58" s="97">
        <f t="shared" si="3"/>
        <v>0</v>
      </c>
      <c r="O58" s="93">
        <v>7996</v>
      </c>
      <c r="P58" s="93">
        <v>4035</v>
      </c>
      <c r="Q58" s="97">
        <f t="shared" si="4"/>
        <v>83.87705863841393</v>
      </c>
      <c r="R58" s="93">
        <v>53</v>
      </c>
      <c r="S58" s="94" t="s">
        <v>269</v>
      </c>
      <c r="T58" s="94"/>
      <c r="U58" s="94"/>
      <c r="V58" s="94"/>
      <c r="W58" s="94"/>
      <c r="X58" s="94"/>
      <c r="Y58" s="94"/>
      <c r="Z58" s="94" t="s">
        <v>269</v>
      </c>
    </row>
    <row r="59" spans="1:26" s="92" customFormat="1" ht="11.25">
      <c r="A59" s="94" t="s">
        <v>114</v>
      </c>
      <c r="B59" s="95" t="s">
        <v>374</v>
      </c>
      <c r="C59" s="94" t="s">
        <v>375</v>
      </c>
      <c r="D59" s="93">
        <v>11445</v>
      </c>
      <c r="E59" s="93">
        <v>2117</v>
      </c>
      <c r="F59" s="97">
        <f t="shared" si="0"/>
        <v>18.497160332022716</v>
      </c>
      <c r="G59" s="93">
        <v>2117</v>
      </c>
      <c r="H59" s="93">
        <v>0</v>
      </c>
      <c r="I59" s="93">
        <v>9328</v>
      </c>
      <c r="J59" s="97">
        <f t="shared" si="1"/>
        <v>81.50283966797728</v>
      </c>
      <c r="K59" s="93">
        <v>4100</v>
      </c>
      <c r="L59" s="97">
        <f t="shared" si="2"/>
        <v>35.82350371341197</v>
      </c>
      <c r="M59" s="93">
        <v>0</v>
      </c>
      <c r="N59" s="97">
        <f t="shared" si="3"/>
        <v>0</v>
      </c>
      <c r="O59" s="93">
        <v>5228</v>
      </c>
      <c r="P59" s="93">
        <v>2102</v>
      </c>
      <c r="Q59" s="97">
        <f t="shared" si="4"/>
        <v>45.67933595456532</v>
      </c>
      <c r="R59" s="93">
        <v>67</v>
      </c>
      <c r="S59" s="94" t="s">
        <v>269</v>
      </c>
      <c r="T59" s="94"/>
      <c r="U59" s="94"/>
      <c r="V59" s="94"/>
      <c r="W59" s="94"/>
      <c r="X59" s="94"/>
      <c r="Y59" s="94"/>
      <c r="Z59" s="94" t="s">
        <v>269</v>
      </c>
    </row>
    <row r="60" spans="1:26" s="92" customFormat="1" ht="11.25">
      <c r="A60" s="94" t="s">
        <v>114</v>
      </c>
      <c r="B60" s="95" t="s">
        <v>376</v>
      </c>
      <c r="C60" s="94" t="s">
        <v>377</v>
      </c>
      <c r="D60" s="93">
        <v>8318</v>
      </c>
      <c r="E60" s="93">
        <v>2316</v>
      </c>
      <c r="F60" s="97">
        <f t="shared" si="0"/>
        <v>27.843231546044724</v>
      </c>
      <c r="G60" s="93">
        <v>2316</v>
      </c>
      <c r="H60" s="93">
        <v>0</v>
      </c>
      <c r="I60" s="93">
        <v>6002</v>
      </c>
      <c r="J60" s="97">
        <f t="shared" si="1"/>
        <v>72.15676845395528</v>
      </c>
      <c r="K60" s="93">
        <v>3379</v>
      </c>
      <c r="L60" s="97">
        <f t="shared" si="2"/>
        <v>40.62274585236836</v>
      </c>
      <c r="M60" s="93">
        <v>0</v>
      </c>
      <c r="N60" s="97">
        <f t="shared" si="3"/>
        <v>0</v>
      </c>
      <c r="O60" s="93">
        <v>2623</v>
      </c>
      <c r="P60" s="93">
        <v>1394</v>
      </c>
      <c r="Q60" s="97">
        <f t="shared" si="4"/>
        <v>31.53402260158692</v>
      </c>
      <c r="R60" s="93">
        <v>33</v>
      </c>
      <c r="S60" s="94" t="s">
        <v>269</v>
      </c>
      <c r="T60" s="94"/>
      <c r="U60" s="94"/>
      <c r="V60" s="94"/>
      <c r="W60" s="94"/>
      <c r="X60" s="94"/>
      <c r="Y60" s="94"/>
      <c r="Z60" s="94" t="s">
        <v>269</v>
      </c>
    </row>
    <row r="61" spans="1:26" s="92" customFormat="1" ht="11.25">
      <c r="A61" s="94" t="s">
        <v>114</v>
      </c>
      <c r="B61" s="95" t="s">
        <v>378</v>
      </c>
      <c r="C61" s="94" t="s">
        <v>379</v>
      </c>
      <c r="D61" s="93">
        <v>14397</v>
      </c>
      <c r="E61" s="93">
        <v>4042</v>
      </c>
      <c r="F61" s="97">
        <f t="shared" si="0"/>
        <v>28.075293463916097</v>
      </c>
      <c r="G61" s="93">
        <v>3665</v>
      </c>
      <c r="H61" s="93">
        <v>377</v>
      </c>
      <c r="I61" s="93">
        <v>10355</v>
      </c>
      <c r="J61" s="97">
        <f t="shared" si="1"/>
        <v>71.9247065360839</v>
      </c>
      <c r="K61" s="93">
        <v>0</v>
      </c>
      <c r="L61" s="97">
        <f t="shared" si="2"/>
        <v>0</v>
      </c>
      <c r="M61" s="93">
        <v>0</v>
      </c>
      <c r="N61" s="97">
        <f t="shared" si="3"/>
        <v>0</v>
      </c>
      <c r="O61" s="93">
        <v>10355</v>
      </c>
      <c r="P61" s="93">
        <v>4581</v>
      </c>
      <c r="Q61" s="97">
        <f t="shared" si="4"/>
        <v>71.9247065360839</v>
      </c>
      <c r="R61" s="93">
        <v>129</v>
      </c>
      <c r="S61" s="94" t="s">
        <v>269</v>
      </c>
      <c r="T61" s="94"/>
      <c r="U61" s="94"/>
      <c r="V61" s="94"/>
      <c r="W61" s="94" t="s">
        <v>269</v>
      </c>
      <c r="X61" s="94"/>
      <c r="Y61" s="94"/>
      <c r="Z61" s="94"/>
    </row>
    <row r="62" spans="1:26" s="92" customFormat="1" ht="11.25">
      <c r="A62" s="94" t="s">
        <v>114</v>
      </c>
      <c r="B62" s="95" t="s">
        <v>380</v>
      </c>
      <c r="C62" s="94" t="s">
        <v>381</v>
      </c>
      <c r="D62" s="93">
        <v>3734</v>
      </c>
      <c r="E62" s="93">
        <v>531</v>
      </c>
      <c r="F62" s="97">
        <f t="shared" si="0"/>
        <v>14.220674879485806</v>
      </c>
      <c r="G62" s="93">
        <v>441</v>
      </c>
      <c r="H62" s="93">
        <v>90</v>
      </c>
      <c r="I62" s="93">
        <v>3203</v>
      </c>
      <c r="J62" s="97">
        <f t="shared" si="1"/>
        <v>85.77932512051419</v>
      </c>
      <c r="K62" s="93">
        <v>0</v>
      </c>
      <c r="L62" s="97">
        <f t="shared" si="2"/>
        <v>0</v>
      </c>
      <c r="M62" s="93">
        <v>0</v>
      </c>
      <c r="N62" s="97">
        <f t="shared" si="3"/>
        <v>0</v>
      </c>
      <c r="O62" s="93">
        <v>3203</v>
      </c>
      <c r="P62" s="93">
        <v>1286</v>
      </c>
      <c r="Q62" s="97">
        <f t="shared" si="4"/>
        <v>85.77932512051419</v>
      </c>
      <c r="R62" s="93">
        <v>15</v>
      </c>
      <c r="S62" s="94" t="s">
        <v>269</v>
      </c>
      <c r="T62" s="94"/>
      <c r="U62" s="94"/>
      <c r="V62" s="94"/>
      <c r="W62" s="94"/>
      <c r="X62" s="94"/>
      <c r="Y62" s="94"/>
      <c r="Z62" s="94" t="s">
        <v>269</v>
      </c>
    </row>
    <row r="63" spans="1:26" s="92" customFormat="1" ht="11.25">
      <c r="A63" s="94" t="s">
        <v>114</v>
      </c>
      <c r="B63" s="95" t="s">
        <v>382</v>
      </c>
      <c r="C63" s="94" t="s">
        <v>270</v>
      </c>
      <c r="D63" s="93">
        <v>12038</v>
      </c>
      <c r="E63" s="93">
        <v>1465</v>
      </c>
      <c r="F63" s="97">
        <f t="shared" si="0"/>
        <v>12.16979564711746</v>
      </c>
      <c r="G63" s="93">
        <v>1465</v>
      </c>
      <c r="H63" s="93">
        <v>0</v>
      </c>
      <c r="I63" s="93">
        <v>10573</v>
      </c>
      <c r="J63" s="97">
        <f t="shared" si="1"/>
        <v>87.83020435288253</v>
      </c>
      <c r="K63" s="93">
        <v>0</v>
      </c>
      <c r="L63" s="97">
        <f t="shared" si="2"/>
        <v>0</v>
      </c>
      <c r="M63" s="93">
        <v>0</v>
      </c>
      <c r="N63" s="97">
        <f t="shared" si="3"/>
        <v>0</v>
      </c>
      <c r="O63" s="93">
        <v>10573</v>
      </c>
      <c r="P63" s="93">
        <v>6281</v>
      </c>
      <c r="Q63" s="97">
        <f t="shared" si="4"/>
        <v>87.83020435288253</v>
      </c>
      <c r="R63" s="93">
        <v>77</v>
      </c>
      <c r="S63" s="94"/>
      <c r="T63" s="94"/>
      <c r="U63" s="94"/>
      <c r="V63" s="94" t="s">
        <v>269</v>
      </c>
      <c r="W63" s="94"/>
      <c r="X63" s="94"/>
      <c r="Y63" s="94"/>
      <c r="Z63" s="94" t="s">
        <v>269</v>
      </c>
    </row>
    <row r="64" spans="1:26" s="92" customFormat="1" ht="11.25">
      <c r="A64" s="94" t="s">
        <v>114</v>
      </c>
      <c r="B64" s="95" t="s">
        <v>383</v>
      </c>
      <c r="C64" s="94" t="s">
        <v>384</v>
      </c>
      <c r="D64" s="93">
        <v>14689</v>
      </c>
      <c r="E64" s="93">
        <v>2314</v>
      </c>
      <c r="F64" s="97">
        <f t="shared" si="0"/>
        <v>15.753284770917011</v>
      </c>
      <c r="G64" s="93">
        <v>2314</v>
      </c>
      <c r="H64" s="93">
        <v>0</v>
      </c>
      <c r="I64" s="93">
        <v>12375</v>
      </c>
      <c r="J64" s="97">
        <f t="shared" si="1"/>
        <v>84.246715229083</v>
      </c>
      <c r="K64" s="93">
        <v>534</v>
      </c>
      <c r="L64" s="97">
        <f t="shared" si="2"/>
        <v>3.6353734086731566</v>
      </c>
      <c r="M64" s="93">
        <v>0</v>
      </c>
      <c r="N64" s="97">
        <f t="shared" si="3"/>
        <v>0</v>
      </c>
      <c r="O64" s="93">
        <v>11841</v>
      </c>
      <c r="P64" s="93">
        <v>6484</v>
      </c>
      <c r="Q64" s="97">
        <f t="shared" si="4"/>
        <v>80.61134182040983</v>
      </c>
      <c r="R64" s="93">
        <v>460</v>
      </c>
      <c r="S64" s="94"/>
      <c r="T64" s="94"/>
      <c r="U64" s="94"/>
      <c r="V64" s="94" t="s">
        <v>269</v>
      </c>
      <c r="W64" s="94"/>
      <c r="X64" s="94"/>
      <c r="Y64" s="94"/>
      <c r="Z64" s="94" t="s">
        <v>269</v>
      </c>
    </row>
    <row r="65" spans="1:26" s="92" customFormat="1" ht="11.25">
      <c r="A65" s="94" t="s">
        <v>114</v>
      </c>
      <c r="B65" s="95" t="s">
        <v>385</v>
      </c>
      <c r="C65" s="94" t="s">
        <v>386</v>
      </c>
      <c r="D65" s="93">
        <v>30744</v>
      </c>
      <c r="E65" s="93">
        <v>3452</v>
      </c>
      <c r="F65" s="97">
        <f t="shared" si="0"/>
        <v>11.228207129846474</v>
      </c>
      <c r="G65" s="93">
        <v>3452</v>
      </c>
      <c r="H65" s="93">
        <v>0</v>
      </c>
      <c r="I65" s="93">
        <v>27292</v>
      </c>
      <c r="J65" s="97">
        <f t="shared" si="1"/>
        <v>88.77179287015352</v>
      </c>
      <c r="K65" s="93">
        <v>0</v>
      </c>
      <c r="L65" s="97">
        <f t="shared" si="2"/>
        <v>0</v>
      </c>
      <c r="M65" s="93">
        <v>0</v>
      </c>
      <c r="N65" s="97">
        <f t="shared" si="3"/>
        <v>0</v>
      </c>
      <c r="O65" s="93">
        <v>27292</v>
      </c>
      <c r="P65" s="93">
        <v>16122</v>
      </c>
      <c r="Q65" s="97">
        <f t="shared" si="4"/>
        <v>88.77179287015352</v>
      </c>
      <c r="R65" s="93">
        <v>1215</v>
      </c>
      <c r="S65" s="94" t="s">
        <v>269</v>
      </c>
      <c r="T65" s="94"/>
      <c r="U65" s="94"/>
      <c r="V65" s="94"/>
      <c r="W65" s="94"/>
      <c r="X65" s="94"/>
      <c r="Y65" s="94"/>
      <c r="Z65" s="94" t="s">
        <v>269</v>
      </c>
    </row>
    <row r="66" spans="1:26" s="92" customFormat="1" ht="11.25">
      <c r="A66" s="94" t="s">
        <v>114</v>
      </c>
      <c r="B66" s="95" t="s">
        <v>387</v>
      </c>
      <c r="C66" s="94" t="s">
        <v>388</v>
      </c>
      <c r="D66" s="93">
        <v>37195</v>
      </c>
      <c r="E66" s="93">
        <v>5549</v>
      </c>
      <c r="F66" s="97">
        <f t="shared" si="0"/>
        <v>14.918671864497918</v>
      </c>
      <c r="G66" s="93">
        <v>5051</v>
      </c>
      <c r="H66" s="93">
        <v>498</v>
      </c>
      <c r="I66" s="93">
        <v>31646</v>
      </c>
      <c r="J66" s="97">
        <f t="shared" si="1"/>
        <v>85.08132813550209</v>
      </c>
      <c r="K66" s="93">
        <v>5256</v>
      </c>
      <c r="L66" s="97">
        <f t="shared" si="2"/>
        <v>14.130931576824842</v>
      </c>
      <c r="M66" s="93">
        <v>0</v>
      </c>
      <c r="N66" s="97">
        <f t="shared" si="3"/>
        <v>0</v>
      </c>
      <c r="O66" s="93">
        <v>26390</v>
      </c>
      <c r="P66" s="93">
        <v>16341</v>
      </c>
      <c r="Q66" s="97">
        <f t="shared" si="4"/>
        <v>70.95039655867724</v>
      </c>
      <c r="R66" s="93">
        <v>440</v>
      </c>
      <c r="S66" s="94" t="s">
        <v>269</v>
      </c>
      <c r="T66" s="94"/>
      <c r="U66" s="94"/>
      <c r="V66" s="94"/>
      <c r="W66" s="94"/>
      <c r="X66" s="94"/>
      <c r="Y66" s="94"/>
      <c r="Z66" s="94" t="s">
        <v>269</v>
      </c>
    </row>
    <row r="67" spans="1:26" s="92" customFormat="1" ht="11.25">
      <c r="A67" s="94" t="s">
        <v>114</v>
      </c>
      <c r="B67" s="95" t="s">
        <v>389</v>
      </c>
      <c r="C67" s="94" t="s">
        <v>390</v>
      </c>
      <c r="D67" s="93">
        <v>19976</v>
      </c>
      <c r="E67" s="93">
        <v>701</v>
      </c>
      <c r="F67" s="97">
        <f t="shared" si="0"/>
        <v>3.5092110532639165</v>
      </c>
      <c r="G67" s="93">
        <v>701</v>
      </c>
      <c r="H67" s="93">
        <v>0</v>
      </c>
      <c r="I67" s="93">
        <v>19275</v>
      </c>
      <c r="J67" s="97">
        <f t="shared" si="1"/>
        <v>96.49078894673609</v>
      </c>
      <c r="K67" s="93">
        <v>6294</v>
      </c>
      <c r="L67" s="97">
        <f t="shared" si="2"/>
        <v>31.507809371245493</v>
      </c>
      <c r="M67" s="93">
        <v>0</v>
      </c>
      <c r="N67" s="97">
        <f t="shared" si="3"/>
        <v>0</v>
      </c>
      <c r="O67" s="93">
        <v>12981</v>
      </c>
      <c r="P67" s="93">
        <v>9553</v>
      </c>
      <c r="Q67" s="97">
        <f t="shared" si="4"/>
        <v>64.98297957549059</v>
      </c>
      <c r="R67" s="93">
        <v>364</v>
      </c>
      <c r="S67" s="94"/>
      <c r="T67" s="94"/>
      <c r="U67" s="94"/>
      <c r="V67" s="94" t="s">
        <v>269</v>
      </c>
      <c r="W67" s="94"/>
      <c r="X67" s="94"/>
      <c r="Y67" s="94"/>
      <c r="Z67" s="94" t="s">
        <v>269</v>
      </c>
    </row>
    <row r="68" spans="1:26" s="92" customFormat="1" ht="11.25">
      <c r="A68" s="94" t="s">
        <v>114</v>
      </c>
      <c r="B68" s="95" t="s">
        <v>391</v>
      </c>
      <c r="C68" s="94" t="s">
        <v>392</v>
      </c>
      <c r="D68" s="93">
        <v>13152</v>
      </c>
      <c r="E68" s="93">
        <v>1653</v>
      </c>
      <c r="F68" s="97">
        <f t="shared" si="0"/>
        <v>12.568430656934307</v>
      </c>
      <c r="G68" s="93">
        <v>1653</v>
      </c>
      <c r="H68" s="93">
        <v>0</v>
      </c>
      <c r="I68" s="93">
        <v>11499</v>
      </c>
      <c r="J68" s="97">
        <f t="shared" si="1"/>
        <v>87.43156934306569</v>
      </c>
      <c r="K68" s="93">
        <v>0</v>
      </c>
      <c r="L68" s="97">
        <f t="shared" si="2"/>
        <v>0</v>
      </c>
      <c r="M68" s="93">
        <v>1121</v>
      </c>
      <c r="N68" s="97">
        <f t="shared" si="3"/>
        <v>8.523418491484184</v>
      </c>
      <c r="O68" s="93">
        <v>10378</v>
      </c>
      <c r="P68" s="93">
        <v>4900</v>
      </c>
      <c r="Q68" s="97">
        <f t="shared" si="4"/>
        <v>78.90815085158151</v>
      </c>
      <c r="R68" s="93">
        <v>106</v>
      </c>
      <c r="S68" s="94"/>
      <c r="T68" s="94"/>
      <c r="U68" s="94"/>
      <c r="V68" s="94" t="s">
        <v>269</v>
      </c>
      <c r="W68" s="94"/>
      <c r="X68" s="94"/>
      <c r="Y68" s="94"/>
      <c r="Z68" s="94" t="s">
        <v>269</v>
      </c>
    </row>
    <row r="69" spans="1:26" s="92" customFormat="1" ht="11.25">
      <c r="A69" s="94" t="s">
        <v>114</v>
      </c>
      <c r="B69" s="95" t="s">
        <v>393</v>
      </c>
      <c r="C69" s="94" t="s">
        <v>394</v>
      </c>
      <c r="D69" s="93">
        <v>14810</v>
      </c>
      <c r="E69" s="93">
        <v>1990</v>
      </c>
      <c r="F69" s="97">
        <f t="shared" si="0"/>
        <v>13.436866981769075</v>
      </c>
      <c r="G69" s="93">
        <v>1990</v>
      </c>
      <c r="H69" s="93">
        <v>0</v>
      </c>
      <c r="I69" s="93">
        <v>12820</v>
      </c>
      <c r="J69" s="97">
        <f t="shared" si="1"/>
        <v>86.56313301823091</v>
      </c>
      <c r="K69" s="93">
        <v>4046</v>
      </c>
      <c r="L69" s="97">
        <f t="shared" si="2"/>
        <v>27.319378798109383</v>
      </c>
      <c r="M69" s="93">
        <v>293</v>
      </c>
      <c r="N69" s="97">
        <f t="shared" si="3"/>
        <v>1.9783929777177582</v>
      </c>
      <c r="O69" s="93">
        <v>8481</v>
      </c>
      <c r="P69" s="93">
        <v>2894</v>
      </c>
      <c r="Q69" s="97">
        <f t="shared" si="4"/>
        <v>57.26536124240378</v>
      </c>
      <c r="R69" s="93">
        <v>94</v>
      </c>
      <c r="S69" s="94"/>
      <c r="T69" s="94"/>
      <c r="U69" s="94"/>
      <c r="V69" s="94" t="s">
        <v>269</v>
      </c>
      <c r="W69" s="94"/>
      <c r="X69" s="94"/>
      <c r="Y69" s="94"/>
      <c r="Z69" s="94" t="s">
        <v>269</v>
      </c>
    </row>
    <row r="70" spans="1:26" s="92" customFormat="1" ht="11.25">
      <c r="A70" s="94" t="s">
        <v>114</v>
      </c>
      <c r="B70" s="95" t="s">
        <v>395</v>
      </c>
      <c r="C70" s="94" t="s">
        <v>396</v>
      </c>
      <c r="D70" s="93">
        <v>49235</v>
      </c>
      <c r="E70" s="93">
        <v>1712</v>
      </c>
      <c r="F70" s="97">
        <f t="shared" si="0"/>
        <v>3.4772011780237637</v>
      </c>
      <c r="G70" s="93">
        <v>1712</v>
      </c>
      <c r="H70" s="93">
        <v>0</v>
      </c>
      <c r="I70" s="93">
        <v>47523</v>
      </c>
      <c r="J70" s="97">
        <f t="shared" si="1"/>
        <v>96.52279882197624</v>
      </c>
      <c r="K70" s="93">
        <v>26054</v>
      </c>
      <c r="L70" s="97">
        <f t="shared" si="2"/>
        <v>52.91763989032192</v>
      </c>
      <c r="M70" s="93">
        <v>0</v>
      </c>
      <c r="N70" s="97">
        <f t="shared" si="3"/>
        <v>0</v>
      </c>
      <c r="O70" s="93">
        <v>21469</v>
      </c>
      <c r="P70" s="93">
        <v>9330</v>
      </c>
      <c r="Q70" s="97">
        <f t="shared" si="4"/>
        <v>43.60515893165431</v>
      </c>
      <c r="R70" s="93">
        <v>268</v>
      </c>
      <c r="S70" s="94"/>
      <c r="T70" s="94" t="s">
        <v>269</v>
      </c>
      <c r="U70" s="94"/>
      <c r="V70" s="94"/>
      <c r="W70" s="94"/>
      <c r="X70" s="94"/>
      <c r="Y70" s="94"/>
      <c r="Z70" s="94" t="s">
        <v>269</v>
      </c>
    </row>
    <row r="71" spans="1:26" s="92" customFormat="1" ht="11.25">
      <c r="A71" s="94" t="s">
        <v>114</v>
      </c>
      <c r="B71" s="95" t="s">
        <v>397</v>
      </c>
      <c r="C71" s="94" t="s">
        <v>398</v>
      </c>
      <c r="D71" s="93">
        <v>21155</v>
      </c>
      <c r="E71" s="93">
        <v>1038</v>
      </c>
      <c r="F71" s="97">
        <f aca="true" t="shared" si="5" ref="F71:F77">IF(D71&gt;0,E71/D71*100,0)</f>
        <v>4.906641455920586</v>
      </c>
      <c r="G71" s="93">
        <v>1038</v>
      </c>
      <c r="H71" s="93">
        <v>0</v>
      </c>
      <c r="I71" s="93">
        <v>20117</v>
      </c>
      <c r="J71" s="97">
        <f aca="true" t="shared" si="6" ref="J71:J77">IF($D71&gt;0,I71/$D71*100,0)</f>
        <v>95.09335854407941</v>
      </c>
      <c r="K71" s="93">
        <v>6257</v>
      </c>
      <c r="L71" s="97">
        <f aca="true" t="shared" si="7" ref="L71:L77">IF($D71&gt;0,K71/$D71*100,0)</f>
        <v>29.576932167336327</v>
      </c>
      <c r="M71" s="93">
        <v>0</v>
      </c>
      <c r="N71" s="97">
        <f aca="true" t="shared" si="8" ref="N71:N77">IF($D71&gt;0,M71/$D71*100,0)</f>
        <v>0</v>
      </c>
      <c r="O71" s="93">
        <v>13860</v>
      </c>
      <c r="P71" s="93">
        <v>6031</v>
      </c>
      <c r="Q71" s="97">
        <f aca="true" t="shared" si="9" ref="Q71:Q77">IF($D71&gt;0,O71/$D71*100,0)</f>
        <v>65.51642637674308</v>
      </c>
      <c r="R71" s="93">
        <v>242</v>
      </c>
      <c r="S71" s="94"/>
      <c r="T71" s="94" t="s">
        <v>269</v>
      </c>
      <c r="U71" s="94"/>
      <c r="V71" s="94"/>
      <c r="W71" s="94"/>
      <c r="X71" s="94"/>
      <c r="Y71" s="94"/>
      <c r="Z71" s="94" t="s">
        <v>269</v>
      </c>
    </row>
    <row r="72" spans="1:26" s="92" customFormat="1" ht="11.25">
      <c r="A72" s="94" t="s">
        <v>114</v>
      </c>
      <c r="B72" s="95" t="s">
        <v>399</v>
      </c>
      <c r="C72" s="94" t="s">
        <v>400</v>
      </c>
      <c r="D72" s="93">
        <v>27236</v>
      </c>
      <c r="E72" s="93">
        <v>346</v>
      </c>
      <c r="F72" s="97">
        <f t="shared" si="5"/>
        <v>1.2703774416213836</v>
      </c>
      <c r="G72" s="93">
        <v>346</v>
      </c>
      <c r="H72" s="93">
        <v>0</v>
      </c>
      <c r="I72" s="93">
        <v>26890</v>
      </c>
      <c r="J72" s="97">
        <f t="shared" si="6"/>
        <v>98.72962255837862</v>
      </c>
      <c r="K72" s="93">
        <v>12826</v>
      </c>
      <c r="L72" s="97">
        <f t="shared" si="7"/>
        <v>47.09208400646204</v>
      </c>
      <c r="M72" s="93">
        <v>198</v>
      </c>
      <c r="N72" s="97">
        <f t="shared" si="8"/>
        <v>0.7269789983844911</v>
      </c>
      <c r="O72" s="93">
        <v>13866</v>
      </c>
      <c r="P72" s="93">
        <v>6114</v>
      </c>
      <c r="Q72" s="97">
        <f t="shared" si="9"/>
        <v>50.91055955353209</v>
      </c>
      <c r="R72" s="93">
        <v>495</v>
      </c>
      <c r="S72" s="94" t="s">
        <v>269</v>
      </c>
      <c r="T72" s="94"/>
      <c r="U72" s="94"/>
      <c r="V72" s="94"/>
      <c r="W72" s="94" t="s">
        <v>269</v>
      </c>
      <c r="X72" s="94"/>
      <c r="Y72" s="94"/>
      <c r="Z72" s="94"/>
    </row>
    <row r="73" spans="1:26" s="92" customFormat="1" ht="11.25">
      <c r="A73" s="94" t="s">
        <v>114</v>
      </c>
      <c r="B73" s="95" t="s">
        <v>401</v>
      </c>
      <c r="C73" s="94" t="s">
        <v>402</v>
      </c>
      <c r="D73" s="93">
        <v>34824</v>
      </c>
      <c r="E73" s="93">
        <v>544</v>
      </c>
      <c r="F73" s="97">
        <f t="shared" si="5"/>
        <v>1.562141052147944</v>
      </c>
      <c r="G73" s="93">
        <v>544</v>
      </c>
      <c r="H73" s="93">
        <v>0</v>
      </c>
      <c r="I73" s="93">
        <v>34280</v>
      </c>
      <c r="J73" s="97">
        <f t="shared" si="6"/>
        <v>98.43785894785205</v>
      </c>
      <c r="K73" s="93">
        <v>21955</v>
      </c>
      <c r="L73" s="97">
        <f t="shared" si="7"/>
        <v>63.0456007351252</v>
      </c>
      <c r="M73" s="93">
        <v>0</v>
      </c>
      <c r="N73" s="97">
        <f t="shared" si="8"/>
        <v>0</v>
      </c>
      <c r="O73" s="93">
        <v>12325</v>
      </c>
      <c r="P73" s="93">
        <v>6547</v>
      </c>
      <c r="Q73" s="97">
        <f t="shared" si="9"/>
        <v>35.39225821272686</v>
      </c>
      <c r="R73" s="93">
        <v>351</v>
      </c>
      <c r="S73" s="94" t="s">
        <v>269</v>
      </c>
      <c r="T73" s="94"/>
      <c r="U73" s="94"/>
      <c r="V73" s="94"/>
      <c r="W73" s="94" t="s">
        <v>269</v>
      </c>
      <c r="X73" s="94"/>
      <c r="Y73" s="94"/>
      <c r="Z73" s="94"/>
    </row>
    <row r="74" spans="1:26" s="92" customFormat="1" ht="11.25">
      <c r="A74" s="94" t="s">
        <v>114</v>
      </c>
      <c r="B74" s="95" t="s">
        <v>403</v>
      </c>
      <c r="C74" s="94" t="s">
        <v>404</v>
      </c>
      <c r="D74" s="93">
        <v>47107</v>
      </c>
      <c r="E74" s="93">
        <v>1363</v>
      </c>
      <c r="F74" s="97">
        <f t="shared" si="5"/>
        <v>2.8934128685757954</v>
      </c>
      <c r="G74" s="93">
        <v>1363</v>
      </c>
      <c r="H74" s="93">
        <v>0</v>
      </c>
      <c r="I74" s="93">
        <v>45744</v>
      </c>
      <c r="J74" s="97">
        <f t="shared" si="6"/>
        <v>97.1065871314242</v>
      </c>
      <c r="K74" s="93">
        <v>29029</v>
      </c>
      <c r="L74" s="97">
        <f t="shared" si="7"/>
        <v>61.623537903071735</v>
      </c>
      <c r="M74" s="93">
        <v>1549</v>
      </c>
      <c r="N74" s="97">
        <f t="shared" si="8"/>
        <v>3.2882586452119646</v>
      </c>
      <c r="O74" s="93">
        <v>15166</v>
      </c>
      <c r="P74" s="93">
        <v>7364</v>
      </c>
      <c r="Q74" s="97">
        <f t="shared" si="9"/>
        <v>32.19479058314051</v>
      </c>
      <c r="R74" s="93">
        <v>342</v>
      </c>
      <c r="S74" s="94"/>
      <c r="T74" s="94" t="s">
        <v>269</v>
      </c>
      <c r="U74" s="94"/>
      <c r="V74" s="94"/>
      <c r="W74" s="94"/>
      <c r="X74" s="94"/>
      <c r="Y74" s="94"/>
      <c r="Z74" s="94" t="s">
        <v>269</v>
      </c>
    </row>
    <row r="75" spans="1:26" s="92" customFormat="1" ht="11.25">
      <c r="A75" s="94" t="s">
        <v>114</v>
      </c>
      <c r="B75" s="95" t="s">
        <v>405</v>
      </c>
      <c r="C75" s="94" t="s">
        <v>406</v>
      </c>
      <c r="D75" s="93">
        <v>31256</v>
      </c>
      <c r="E75" s="93">
        <v>1753</v>
      </c>
      <c r="F75" s="97">
        <f t="shared" si="5"/>
        <v>5.608523163552598</v>
      </c>
      <c r="G75" s="93">
        <v>1753</v>
      </c>
      <c r="H75" s="93">
        <v>0</v>
      </c>
      <c r="I75" s="93">
        <v>29503</v>
      </c>
      <c r="J75" s="97">
        <f t="shared" si="6"/>
        <v>94.3914768364474</v>
      </c>
      <c r="K75" s="93">
        <v>15180</v>
      </c>
      <c r="L75" s="97">
        <f t="shared" si="7"/>
        <v>48.566675198361914</v>
      </c>
      <c r="M75" s="93">
        <v>0</v>
      </c>
      <c r="N75" s="97">
        <f t="shared" si="8"/>
        <v>0</v>
      </c>
      <c r="O75" s="93">
        <v>14323</v>
      </c>
      <c r="P75" s="93">
        <v>6669</v>
      </c>
      <c r="Q75" s="97">
        <f t="shared" si="9"/>
        <v>45.82480163808549</v>
      </c>
      <c r="R75" s="93">
        <v>351</v>
      </c>
      <c r="S75" s="94" t="s">
        <v>269</v>
      </c>
      <c r="T75" s="94"/>
      <c r="U75" s="94"/>
      <c r="V75" s="94"/>
      <c r="W75" s="94"/>
      <c r="X75" s="94"/>
      <c r="Y75" s="94"/>
      <c r="Z75" s="94" t="s">
        <v>269</v>
      </c>
    </row>
    <row r="76" spans="1:28" s="92" customFormat="1" ht="11.25">
      <c r="A76" s="94" t="s">
        <v>114</v>
      </c>
      <c r="B76" s="95" t="s">
        <v>407</v>
      </c>
      <c r="C76" s="94" t="s">
        <v>408</v>
      </c>
      <c r="D76" s="93">
        <v>71756</v>
      </c>
      <c r="E76" s="93">
        <v>1160</v>
      </c>
      <c r="F76" s="97">
        <f t="shared" si="5"/>
        <v>1.6165895534868162</v>
      </c>
      <c r="G76" s="93">
        <v>1160</v>
      </c>
      <c r="H76" s="93">
        <v>0</v>
      </c>
      <c r="I76" s="93">
        <v>70596</v>
      </c>
      <c r="J76" s="97">
        <f t="shared" si="6"/>
        <v>98.38341044651318</v>
      </c>
      <c r="K76" s="93">
        <v>59220</v>
      </c>
      <c r="L76" s="97">
        <f t="shared" si="7"/>
        <v>82.52968392887006</v>
      </c>
      <c r="M76" s="93">
        <v>0</v>
      </c>
      <c r="N76" s="97">
        <f t="shared" si="8"/>
        <v>0</v>
      </c>
      <c r="O76" s="93">
        <v>11376</v>
      </c>
      <c r="P76" s="93">
        <v>10323</v>
      </c>
      <c r="Q76" s="97">
        <f t="shared" si="9"/>
        <v>15.853726517643125</v>
      </c>
      <c r="R76" s="93">
        <v>1331</v>
      </c>
      <c r="S76" s="94"/>
      <c r="T76" s="94" t="s">
        <v>269</v>
      </c>
      <c r="U76" s="94"/>
      <c r="V76" s="94"/>
      <c r="W76" s="94"/>
      <c r="X76" s="94"/>
      <c r="Y76" s="94"/>
      <c r="Z76" s="94" t="s">
        <v>269</v>
      </c>
      <c r="AB76" s="106"/>
    </row>
    <row r="77" spans="1:28" s="92" customFormat="1" ht="11.25">
      <c r="A77" s="94" t="s">
        <v>114</v>
      </c>
      <c r="B77" s="95" t="s">
        <v>409</v>
      </c>
      <c r="C77" s="94" t="s">
        <v>410</v>
      </c>
      <c r="D77" s="93">
        <v>33590</v>
      </c>
      <c r="E77" s="93">
        <v>1411</v>
      </c>
      <c r="F77" s="97">
        <f t="shared" si="5"/>
        <v>4.20065495683239</v>
      </c>
      <c r="G77" s="93">
        <v>1411</v>
      </c>
      <c r="H77" s="93">
        <v>0</v>
      </c>
      <c r="I77" s="93">
        <v>32179</v>
      </c>
      <c r="J77" s="97">
        <f t="shared" si="6"/>
        <v>95.7993450431676</v>
      </c>
      <c r="K77" s="93">
        <v>22452</v>
      </c>
      <c r="L77" s="97">
        <f t="shared" si="7"/>
        <v>66.84132182197082</v>
      </c>
      <c r="M77" s="93">
        <v>0</v>
      </c>
      <c r="N77" s="97">
        <f t="shared" si="8"/>
        <v>0</v>
      </c>
      <c r="O77" s="93">
        <v>9727</v>
      </c>
      <c r="P77" s="93">
        <v>4618</v>
      </c>
      <c r="Q77" s="97">
        <f t="shared" si="9"/>
        <v>28.958023221196783</v>
      </c>
      <c r="R77" s="93">
        <v>407</v>
      </c>
      <c r="S77" s="94"/>
      <c r="T77" s="94" t="s">
        <v>269</v>
      </c>
      <c r="U77" s="94"/>
      <c r="V77" s="94"/>
      <c r="W77" s="94"/>
      <c r="X77" s="94"/>
      <c r="Y77" s="94"/>
      <c r="Z77" s="94" t="s">
        <v>269</v>
      </c>
      <c r="AB77" s="106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5"/>
      <c r="T239" s="105"/>
      <c r="U239" s="105"/>
      <c r="V239" s="105"/>
      <c r="W239" s="105"/>
      <c r="X239" s="105"/>
      <c r="Y239" s="105"/>
      <c r="Z239" s="105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05"/>
      <c r="T240" s="105"/>
      <c r="U240" s="105"/>
      <c r="V240" s="105"/>
      <c r="W240" s="105"/>
      <c r="X240" s="105"/>
      <c r="Y240" s="105"/>
      <c r="Z240" s="105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05"/>
      <c r="T241" s="105"/>
      <c r="U241" s="105"/>
      <c r="V241" s="105"/>
      <c r="W241" s="105"/>
      <c r="X241" s="105"/>
      <c r="Y241" s="105"/>
      <c r="Z241" s="105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105"/>
      <c r="T242" s="105"/>
      <c r="U242" s="105"/>
      <c r="V242" s="105"/>
      <c r="W242" s="105"/>
      <c r="X242" s="105"/>
      <c r="Y242" s="105"/>
      <c r="Z242" s="105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105"/>
      <c r="T243" s="105"/>
      <c r="U243" s="105"/>
      <c r="V243" s="105"/>
      <c r="W243" s="105"/>
      <c r="X243" s="105"/>
      <c r="Y243" s="105"/>
      <c r="Z243" s="105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105"/>
      <c r="T244" s="105"/>
      <c r="U244" s="105"/>
      <c r="V244" s="105"/>
      <c r="W244" s="105"/>
      <c r="X244" s="105"/>
      <c r="Y244" s="105"/>
      <c r="Z244" s="105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105"/>
      <c r="T245" s="105"/>
      <c r="U245" s="105"/>
      <c r="V245" s="105"/>
      <c r="W245" s="105"/>
      <c r="X245" s="105"/>
      <c r="Y245" s="105"/>
      <c r="Z245" s="105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105"/>
      <c r="T246" s="105"/>
      <c r="U246" s="105"/>
      <c r="V246" s="105"/>
      <c r="W246" s="105"/>
      <c r="X246" s="105"/>
      <c r="Y246" s="105"/>
      <c r="Z246" s="105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105"/>
      <c r="T247" s="105"/>
      <c r="U247" s="105"/>
      <c r="V247" s="105"/>
      <c r="W247" s="105"/>
      <c r="X247" s="105"/>
      <c r="Y247" s="105"/>
      <c r="Z247" s="105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05"/>
      <c r="T248" s="105"/>
      <c r="U248" s="105"/>
      <c r="V248" s="105"/>
      <c r="W248" s="105"/>
      <c r="X248" s="105"/>
      <c r="Y248" s="105"/>
      <c r="Z248" s="105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105"/>
      <c r="T249" s="105"/>
      <c r="U249" s="105"/>
      <c r="V249" s="105"/>
      <c r="W249" s="105"/>
      <c r="X249" s="105"/>
      <c r="Y249" s="105"/>
      <c r="Z249" s="105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105"/>
      <c r="T250" s="105"/>
      <c r="U250" s="105"/>
      <c r="V250" s="105"/>
      <c r="W250" s="105"/>
      <c r="X250" s="105"/>
      <c r="Y250" s="105"/>
      <c r="Z250" s="105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105"/>
      <c r="T251" s="105"/>
      <c r="U251" s="105"/>
      <c r="V251" s="105"/>
      <c r="W251" s="105"/>
      <c r="X251" s="105"/>
      <c r="Y251" s="105"/>
      <c r="Z251" s="105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105"/>
      <c r="T252" s="105"/>
      <c r="U252" s="105"/>
      <c r="V252" s="105"/>
      <c r="W252" s="105"/>
      <c r="X252" s="105"/>
      <c r="Y252" s="105"/>
      <c r="Z252" s="105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105"/>
      <c r="T253" s="105"/>
      <c r="U253" s="105"/>
      <c r="V253" s="105"/>
      <c r="W253" s="105"/>
      <c r="X253" s="105"/>
      <c r="Y253" s="105"/>
      <c r="Z253" s="105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105"/>
      <c r="T254" s="105"/>
      <c r="U254" s="105"/>
      <c r="V254" s="105"/>
      <c r="W254" s="105"/>
      <c r="X254" s="105"/>
      <c r="Y254" s="105"/>
      <c r="Z254" s="105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105"/>
      <c r="T255" s="105"/>
      <c r="U255" s="105"/>
      <c r="V255" s="105"/>
      <c r="W255" s="105"/>
      <c r="X255" s="105"/>
      <c r="Y255" s="105"/>
      <c r="Z255" s="105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105"/>
      <c r="T256" s="105"/>
      <c r="U256" s="105"/>
      <c r="V256" s="105"/>
      <c r="W256" s="105"/>
      <c r="X256" s="105"/>
      <c r="Y256" s="105"/>
      <c r="Z256" s="105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105"/>
      <c r="T257" s="105"/>
      <c r="U257" s="105"/>
      <c r="V257" s="105"/>
      <c r="W257" s="105"/>
      <c r="X257" s="105"/>
      <c r="Y257" s="105"/>
      <c r="Z257" s="105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105"/>
      <c r="T258" s="105"/>
      <c r="U258" s="105"/>
      <c r="V258" s="105"/>
      <c r="W258" s="105"/>
      <c r="X258" s="105"/>
      <c r="Y258" s="105"/>
      <c r="Z258" s="105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105"/>
      <c r="T259" s="105"/>
      <c r="U259" s="105"/>
      <c r="V259" s="105"/>
      <c r="W259" s="105"/>
      <c r="X259" s="105"/>
      <c r="Y259" s="105"/>
      <c r="Z259" s="105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105"/>
      <c r="T260" s="105"/>
      <c r="U260" s="105"/>
      <c r="V260" s="105"/>
      <c r="W260" s="105"/>
      <c r="X260" s="105"/>
      <c r="Y260" s="105"/>
      <c r="Z260" s="105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105"/>
      <c r="T261" s="105"/>
      <c r="U261" s="105"/>
      <c r="V261" s="105"/>
      <c r="W261" s="105"/>
      <c r="X261" s="105"/>
      <c r="Y261" s="105"/>
      <c r="Z261" s="105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105"/>
      <c r="T262" s="105"/>
      <c r="U262" s="105"/>
      <c r="V262" s="105"/>
      <c r="W262" s="105"/>
      <c r="X262" s="105"/>
      <c r="Y262" s="105"/>
      <c r="Z262" s="105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105"/>
      <c r="T263" s="105"/>
      <c r="U263" s="105"/>
      <c r="V263" s="105"/>
      <c r="W263" s="105"/>
      <c r="X263" s="105"/>
      <c r="Y263" s="105"/>
      <c r="Z263" s="105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105"/>
      <c r="T264" s="105"/>
      <c r="U264" s="105"/>
      <c r="V264" s="105"/>
      <c r="W264" s="105"/>
      <c r="X264" s="105"/>
      <c r="Y264" s="105"/>
      <c r="Z264" s="105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105"/>
      <c r="T265" s="105"/>
      <c r="U265" s="105"/>
      <c r="V265" s="105"/>
      <c r="W265" s="105"/>
      <c r="X265" s="105"/>
      <c r="Y265" s="105"/>
      <c r="Z265" s="105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2" customFormat="1" ht="11.25">
      <c r="A1179" s="38"/>
      <c r="B1179" s="9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2" customFormat="1" ht="11.25">
      <c r="A1180" s="38"/>
      <c r="B1180" s="9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2" customFormat="1" ht="11.25">
      <c r="A1181" s="38"/>
      <c r="B1181" s="9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s="92" customFormat="1" ht="11.25">
      <c r="A1182" s="38"/>
      <c r="B1182" s="9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s="92" customFormat="1" ht="11.25">
      <c r="A1183" s="38"/>
      <c r="B1183" s="9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s="92" customFormat="1" ht="11.25">
      <c r="A1184" s="38"/>
      <c r="B1184" s="9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s="92" customFormat="1" ht="11.25">
      <c r="A1185" s="38"/>
      <c r="B1185" s="9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s="92" customFormat="1" ht="11.25">
      <c r="A1186" s="38"/>
      <c r="B1186" s="9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s="92" customFormat="1" ht="11.25">
      <c r="A1187" s="38"/>
      <c r="B1187" s="9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s="92" customFormat="1" ht="11.25">
      <c r="A1188" s="38"/>
      <c r="B1188" s="9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s="92" customFormat="1" ht="11.25">
      <c r="A1189" s="38"/>
      <c r="B1189" s="9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s="92" customFormat="1" ht="11.25">
      <c r="A1190" s="38"/>
      <c r="B1190" s="9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s="92" customFormat="1" ht="11.25">
      <c r="A1191" s="38"/>
      <c r="B1191" s="9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s="92" customFormat="1" ht="11.25">
      <c r="A1192" s="38"/>
      <c r="B1192" s="9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s="92" customFormat="1" ht="11.25">
      <c r="A1193" s="38"/>
      <c r="B1193" s="9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s="92" customFormat="1" ht="11.25">
      <c r="A1194" s="38"/>
      <c r="B1194" s="9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s="92" customFormat="1" ht="11.25">
      <c r="A1195" s="38"/>
      <c r="B1195" s="9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s="92" customFormat="1" ht="11.25">
      <c r="A1196" s="38"/>
      <c r="B1196" s="9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s="92" customFormat="1" ht="11.25">
      <c r="A1197" s="38"/>
      <c r="B1197" s="9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 s="92" customFormat="1" ht="11.25">
      <c r="A1198" s="38"/>
      <c r="B1198" s="9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 s="92" customFormat="1" ht="11.25">
      <c r="A1199" s="38"/>
      <c r="B1199" s="9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 s="92" customFormat="1" ht="11.25">
      <c r="A1200" s="38"/>
      <c r="B1200" s="9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 s="92" customFormat="1" ht="11.25">
      <c r="A1201" s="38"/>
      <c r="B1201" s="9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 s="92" customFormat="1" ht="11.25">
      <c r="A1202" s="38"/>
      <c r="B1202" s="9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 s="92" customFormat="1" ht="11.25">
      <c r="A1203" s="38"/>
      <c r="B1203" s="9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 s="92" customFormat="1" ht="11.25">
      <c r="A1204" s="38"/>
      <c r="B1204" s="9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 s="92" customFormat="1" ht="11.25">
      <c r="A1205" s="38"/>
      <c r="B1205" s="9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 s="92" customFormat="1" ht="11.25">
      <c r="A1206" s="38"/>
      <c r="B1206" s="9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 s="92" customFormat="1" ht="11.25">
      <c r="A1207" s="38"/>
      <c r="B1207" s="9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20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3" t="s">
        <v>12</v>
      </c>
      <c r="B2" s="113" t="s">
        <v>256</v>
      </c>
      <c r="C2" s="115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8" t="s">
        <v>14</v>
      </c>
      <c r="AG2" s="129"/>
      <c r="AH2" s="129"/>
      <c r="AI2" s="130"/>
      <c r="AJ2" s="128" t="s">
        <v>128</v>
      </c>
      <c r="AK2" s="129"/>
      <c r="AL2" s="129"/>
      <c r="AM2" s="129"/>
      <c r="AN2" s="129"/>
      <c r="AO2" s="129"/>
      <c r="AP2" s="129"/>
      <c r="AQ2" s="129"/>
      <c r="AR2" s="129"/>
      <c r="AS2" s="130"/>
      <c r="AT2" s="131" t="s">
        <v>15</v>
      </c>
      <c r="AU2" s="132"/>
      <c r="AV2" s="132"/>
      <c r="AW2" s="132"/>
      <c r="AX2" s="132"/>
      <c r="AY2" s="132"/>
      <c r="AZ2" s="128" t="s">
        <v>16</v>
      </c>
      <c r="BA2" s="129"/>
      <c r="BB2" s="129"/>
      <c r="BC2" s="130"/>
    </row>
    <row r="3" spans="1:55" s="8" customFormat="1" ht="18.75" customHeight="1">
      <c r="A3" s="112"/>
      <c r="B3" s="134"/>
      <c r="C3" s="135"/>
      <c r="D3" s="24" t="s">
        <v>17</v>
      </c>
      <c r="E3" s="136" t="s">
        <v>18</v>
      </c>
      <c r="F3" s="137"/>
      <c r="G3" s="138"/>
      <c r="H3" s="139" t="s">
        <v>19</v>
      </c>
      <c r="I3" s="140"/>
      <c r="J3" s="141"/>
      <c r="K3" s="136" t="s">
        <v>20</v>
      </c>
      <c r="L3" s="140"/>
      <c r="M3" s="141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7" t="s">
        <v>17</v>
      </c>
      <c r="AG3" s="125" t="s">
        <v>22</v>
      </c>
      <c r="AH3" s="125" t="s">
        <v>23</v>
      </c>
      <c r="AI3" s="125" t="s">
        <v>24</v>
      </c>
      <c r="AJ3" s="126" t="s">
        <v>17</v>
      </c>
      <c r="AK3" s="125" t="s">
        <v>259</v>
      </c>
      <c r="AL3" s="125" t="s">
        <v>25</v>
      </c>
      <c r="AM3" s="125" t="s">
        <v>26</v>
      </c>
      <c r="AN3" s="125" t="s">
        <v>23</v>
      </c>
      <c r="AO3" s="125" t="s">
        <v>27</v>
      </c>
      <c r="AP3" s="125" t="s">
        <v>28</v>
      </c>
      <c r="AQ3" s="125" t="s">
        <v>29</v>
      </c>
      <c r="AR3" s="125" t="s">
        <v>30</v>
      </c>
      <c r="AS3" s="125" t="s">
        <v>31</v>
      </c>
      <c r="AT3" s="127" t="s">
        <v>17</v>
      </c>
      <c r="AU3" s="125" t="s">
        <v>259</v>
      </c>
      <c r="AV3" s="125" t="s">
        <v>25</v>
      </c>
      <c r="AW3" s="125" t="s">
        <v>26</v>
      </c>
      <c r="AX3" s="125" t="s">
        <v>23</v>
      </c>
      <c r="AY3" s="125" t="s">
        <v>27</v>
      </c>
      <c r="AZ3" s="127" t="s">
        <v>17</v>
      </c>
      <c r="BA3" s="125" t="s">
        <v>22</v>
      </c>
      <c r="BB3" s="125" t="s">
        <v>23</v>
      </c>
      <c r="BC3" s="125" t="s">
        <v>24</v>
      </c>
    </row>
    <row r="4" spans="1:55" s="8" customFormat="1" ht="26.25" customHeight="1">
      <c r="A4" s="112"/>
      <c r="B4" s="134"/>
      <c r="C4" s="135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6"/>
      <c r="AV4" s="126"/>
      <c r="AW4" s="126"/>
      <c r="AX4" s="126"/>
      <c r="AY4" s="126"/>
      <c r="AZ4" s="127"/>
      <c r="BA4" s="126"/>
      <c r="BB4" s="126"/>
      <c r="BC4" s="126"/>
    </row>
    <row r="5" spans="1:55" s="35" customFormat="1" ht="23.25" customHeight="1">
      <c r="A5" s="112"/>
      <c r="B5" s="134"/>
      <c r="C5" s="135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2"/>
      <c r="B6" s="134"/>
      <c r="C6" s="135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7" t="s">
        <v>114</v>
      </c>
      <c r="B7" s="178" t="s">
        <v>271</v>
      </c>
      <c r="C7" s="174" t="s">
        <v>268</v>
      </c>
      <c r="D7" s="99">
        <f>SUM(D8:D300)</f>
        <v>905385</v>
      </c>
      <c r="E7" s="99">
        <f>SUM(E8:E300)</f>
        <v>3462</v>
      </c>
      <c r="F7" s="99">
        <f>SUM(F8:F300)</f>
        <v>3075</v>
      </c>
      <c r="G7" s="99">
        <f>SUM(G8:G300)</f>
        <v>387</v>
      </c>
      <c r="H7" s="99">
        <f>SUM(H8:H300)</f>
        <v>164279</v>
      </c>
      <c r="I7" s="99">
        <f>SUM(I8:I300)</f>
        <v>113789</v>
      </c>
      <c r="J7" s="99">
        <f>SUM(J8:J300)</f>
        <v>50490</v>
      </c>
      <c r="K7" s="99">
        <f>SUM(K8:K300)</f>
        <v>737644</v>
      </c>
      <c r="L7" s="99">
        <f>SUM(L8:L300)</f>
        <v>70882</v>
      </c>
      <c r="M7" s="99">
        <f>SUM(M8:M300)</f>
        <v>666762</v>
      </c>
      <c r="N7" s="99">
        <f>SUM(N8:N300)</f>
        <v>906508</v>
      </c>
      <c r="O7" s="99">
        <f>SUM(O8:O300)</f>
        <v>187746</v>
      </c>
      <c r="P7" s="99">
        <f>SUM(P8:P300)</f>
        <v>181591</v>
      </c>
      <c r="Q7" s="99">
        <f>SUM(Q8:Q300)</f>
        <v>0</v>
      </c>
      <c r="R7" s="99">
        <f>SUM(R8:R300)</f>
        <v>0</v>
      </c>
      <c r="S7" s="99">
        <f>SUM(S8:S300)</f>
        <v>6155</v>
      </c>
      <c r="T7" s="99">
        <f>SUM(T8:T300)</f>
        <v>0</v>
      </c>
      <c r="U7" s="99">
        <f>SUM(U8:U300)</f>
        <v>0</v>
      </c>
      <c r="V7" s="99">
        <f>SUM(V8:V300)</f>
        <v>717639</v>
      </c>
      <c r="W7" s="99">
        <f>SUM(W8:W300)</f>
        <v>698529</v>
      </c>
      <c r="X7" s="99">
        <f>SUM(X8:X300)</f>
        <v>0</v>
      </c>
      <c r="Y7" s="99">
        <f>SUM(Y8:Y300)</f>
        <v>0</v>
      </c>
      <c r="Z7" s="99">
        <f>SUM(Z8:Z300)</f>
        <v>19110</v>
      </c>
      <c r="AA7" s="99">
        <f>SUM(AA8:AA300)</f>
        <v>0</v>
      </c>
      <c r="AB7" s="99">
        <f>SUM(AB8:AB300)</f>
        <v>0</v>
      </c>
      <c r="AC7" s="99">
        <f>SUM(AC8:AC300)</f>
        <v>1123</v>
      </c>
      <c r="AD7" s="99">
        <f>SUM(AD8:AD300)</f>
        <v>1123</v>
      </c>
      <c r="AE7" s="99">
        <f>SUM(AE8:AE300)</f>
        <v>0</v>
      </c>
      <c r="AF7" s="99">
        <f>SUM(AF8:AF300)</f>
        <v>16903</v>
      </c>
      <c r="AG7" s="99">
        <f>SUM(AG8:AG300)</f>
        <v>16903</v>
      </c>
      <c r="AH7" s="99">
        <f>SUM(AH8:AH300)</f>
        <v>0</v>
      </c>
      <c r="AI7" s="99">
        <f>SUM(AI8:AI300)</f>
        <v>0</v>
      </c>
      <c r="AJ7" s="99">
        <f>SUM(AJ8:AJ300)</f>
        <v>44787</v>
      </c>
      <c r="AK7" s="99">
        <f>SUM(AK8:AK300)</f>
        <v>29117</v>
      </c>
      <c r="AL7" s="99">
        <f>SUM(AL8:AL300)</f>
        <v>68</v>
      </c>
      <c r="AM7" s="99">
        <f>SUM(AM8:AM300)</f>
        <v>11368</v>
      </c>
      <c r="AN7" s="99">
        <f>SUM(AN8:AN300)</f>
        <v>995</v>
      </c>
      <c r="AO7" s="99">
        <f>SUM(AO8:AO300)</f>
        <v>0</v>
      </c>
      <c r="AP7" s="99">
        <f>SUM(AP8:AP300)</f>
        <v>1043</v>
      </c>
      <c r="AQ7" s="99">
        <f>SUM(AQ8:AQ300)</f>
        <v>602</v>
      </c>
      <c r="AR7" s="99">
        <f>SUM(AR8:AR300)</f>
        <v>152</v>
      </c>
      <c r="AS7" s="99">
        <f>SUM(AS8:AS300)</f>
        <v>1442</v>
      </c>
      <c r="AT7" s="99">
        <f>SUM(AT8:AT300)</f>
        <v>6636</v>
      </c>
      <c r="AU7" s="99">
        <f>SUM(AU8:AU300)</f>
        <v>1301</v>
      </c>
      <c r="AV7" s="99">
        <f>SUM(AV8:AV300)</f>
        <v>0</v>
      </c>
      <c r="AW7" s="99">
        <f>SUM(AW8:AW300)</f>
        <v>5335</v>
      </c>
      <c r="AX7" s="99">
        <f>SUM(AX8:AX300)</f>
        <v>0</v>
      </c>
      <c r="AY7" s="99">
        <f>SUM(AY8:AY300)</f>
        <v>0</v>
      </c>
      <c r="AZ7" s="99">
        <f>SUM(AZ8:AZ300)</f>
        <v>717</v>
      </c>
      <c r="BA7" s="99">
        <f>SUM(BA8:BA300)</f>
        <v>717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114</v>
      </c>
      <c r="B8" s="102" t="s">
        <v>272</v>
      </c>
      <c r="C8" s="94" t="s">
        <v>273</v>
      </c>
      <c r="D8" s="100">
        <f aca="true" t="shared" si="0" ref="D7:D70">E8+H8+K8</f>
        <v>69202</v>
      </c>
      <c r="E8" s="100">
        <f aca="true" t="shared" si="1" ref="E7:E70">SUM(F8:G8)</f>
        <v>0</v>
      </c>
      <c r="F8" s="93">
        <v>0</v>
      </c>
      <c r="G8" s="93">
        <v>0</v>
      </c>
      <c r="H8" s="100">
        <f aca="true" t="shared" si="2" ref="H7:H70">SUM(I8:J8)</f>
        <v>14705</v>
      </c>
      <c r="I8" s="93">
        <v>14705</v>
      </c>
      <c r="J8" s="93">
        <v>0</v>
      </c>
      <c r="K8" s="100">
        <f aca="true" t="shared" si="3" ref="K7:K70">SUM(L8:M8)</f>
        <v>54497</v>
      </c>
      <c r="L8" s="93">
        <v>0</v>
      </c>
      <c r="M8" s="93">
        <v>54497</v>
      </c>
      <c r="N8" s="100">
        <f aca="true" t="shared" si="4" ref="N7:N70">O8+V8+AC8</f>
        <v>69202</v>
      </c>
      <c r="O8" s="100">
        <f aca="true" t="shared" si="5" ref="O7:O70">SUM(P8:U8)</f>
        <v>14705</v>
      </c>
      <c r="P8" s="93">
        <v>14705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70">SUM(W8:AB8)</f>
        <v>54497</v>
      </c>
      <c r="W8" s="93">
        <v>54497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70">SUM(AD8:AE8)</f>
        <v>0</v>
      </c>
      <c r="AD8" s="93">
        <v>0</v>
      </c>
      <c r="AE8" s="93">
        <v>0</v>
      </c>
      <c r="AF8" s="100">
        <f aca="true" t="shared" si="8" ref="AF7:AF70">SUM(AG8:AI8)</f>
        <v>2096</v>
      </c>
      <c r="AG8" s="93">
        <v>2096</v>
      </c>
      <c r="AH8" s="93">
        <v>0</v>
      </c>
      <c r="AI8" s="93">
        <v>0</v>
      </c>
      <c r="AJ8" s="100">
        <f aca="true" t="shared" si="9" ref="AJ7:AJ70">SUM(AK8:AS8)</f>
        <v>2164</v>
      </c>
      <c r="AK8" s="93">
        <v>73</v>
      </c>
      <c r="AL8" s="93">
        <v>68</v>
      </c>
      <c r="AM8" s="93">
        <v>1923</v>
      </c>
      <c r="AN8" s="93">
        <v>90</v>
      </c>
      <c r="AO8" s="93">
        <v>0</v>
      </c>
      <c r="AP8" s="93">
        <v>0</v>
      </c>
      <c r="AQ8" s="93">
        <v>0</v>
      </c>
      <c r="AR8" s="93">
        <v>10</v>
      </c>
      <c r="AS8" s="93">
        <v>0</v>
      </c>
      <c r="AT8" s="100">
        <f aca="true" t="shared" si="10" ref="AT7:AT70">SUM(AU8:AY8)</f>
        <v>73</v>
      </c>
      <c r="AU8" s="93">
        <v>73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70">SUM(BA8:BC8)</f>
        <v>68</v>
      </c>
      <c r="BA8" s="93">
        <v>68</v>
      </c>
      <c r="BB8" s="93">
        <v>0</v>
      </c>
      <c r="BC8" s="93">
        <v>0</v>
      </c>
    </row>
    <row r="9" spans="1:55" s="92" customFormat="1" ht="11.25">
      <c r="A9" s="101" t="s">
        <v>114</v>
      </c>
      <c r="B9" s="102" t="s">
        <v>274</v>
      </c>
      <c r="C9" s="94" t="s">
        <v>275</v>
      </c>
      <c r="D9" s="100">
        <f t="shared" si="0"/>
        <v>33100</v>
      </c>
      <c r="E9" s="100">
        <f t="shared" si="1"/>
        <v>355</v>
      </c>
      <c r="F9" s="93">
        <v>355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32745</v>
      </c>
      <c r="L9" s="93">
        <v>4097</v>
      </c>
      <c r="M9" s="93">
        <v>28648</v>
      </c>
      <c r="N9" s="100">
        <f t="shared" si="4"/>
        <v>33198</v>
      </c>
      <c r="O9" s="100">
        <f t="shared" si="5"/>
        <v>4452</v>
      </c>
      <c r="P9" s="93">
        <v>4452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28648</v>
      </c>
      <c r="W9" s="93">
        <v>28648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98</v>
      </c>
      <c r="AD9" s="93">
        <v>98</v>
      </c>
      <c r="AE9" s="93">
        <v>0</v>
      </c>
      <c r="AF9" s="100">
        <f t="shared" si="8"/>
        <v>2017</v>
      </c>
      <c r="AG9" s="93">
        <v>2017</v>
      </c>
      <c r="AH9" s="93">
        <v>0</v>
      </c>
      <c r="AI9" s="93">
        <v>0</v>
      </c>
      <c r="AJ9" s="100">
        <f t="shared" si="9"/>
        <v>2017</v>
      </c>
      <c r="AK9" s="93">
        <v>0</v>
      </c>
      <c r="AL9" s="93">
        <v>0</v>
      </c>
      <c r="AM9" s="93">
        <v>2017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114</v>
      </c>
      <c r="B10" s="102" t="s">
        <v>276</v>
      </c>
      <c r="C10" s="94" t="s">
        <v>277</v>
      </c>
      <c r="D10" s="100">
        <f t="shared" si="0"/>
        <v>78983</v>
      </c>
      <c r="E10" s="100">
        <f t="shared" si="1"/>
        <v>0</v>
      </c>
      <c r="F10" s="93">
        <v>0</v>
      </c>
      <c r="G10" s="93">
        <v>0</v>
      </c>
      <c r="H10" s="100">
        <f t="shared" si="2"/>
        <v>18271</v>
      </c>
      <c r="I10" s="93">
        <v>18271</v>
      </c>
      <c r="J10" s="93">
        <v>0</v>
      </c>
      <c r="K10" s="100">
        <f t="shared" si="3"/>
        <v>60712</v>
      </c>
      <c r="L10" s="93">
        <v>4410</v>
      </c>
      <c r="M10" s="93">
        <v>56302</v>
      </c>
      <c r="N10" s="100">
        <f t="shared" si="4"/>
        <v>79068</v>
      </c>
      <c r="O10" s="100">
        <f t="shared" si="5"/>
        <v>22681</v>
      </c>
      <c r="P10" s="93">
        <v>22681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56302</v>
      </c>
      <c r="W10" s="93">
        <v>56302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85</v>
      </c>
      <c r="AD10" s="93">
        <v>85</v>
      </c>
      <c r="AE10" s="93">
        <v>0</v>
      </c>
      <c r="AF10" s="100">
        <f t="shared" si="8"/>
        <v>326</v>
      </c>
      <c r="AG10" s="93">
        <v>326</v>
      </c>
      <c r="AH10" s="93">
        <v>0</v>
      </c>
      <c r="AI10" s="93">
        <v>0</v>
      </c>
      <c r="AJ10" s="100">
        <f t="shared" si="9"/>
        <v>283</v>
      </c>
      <c r="AK10" s="93">
        <v>0</v>
      </c>
      <c r="AL10" s="93">
        <v>0</v>
      </c>
      <c r="AM10" s="93">
        <v>59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224</v>
      </c>
      <c r="AT10" s="100">
        <f t="shared" si="10"/>
        <v>43</v>
      </c>
      <c r="AU10" s="93">
        <v>43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114</v>
      </c>
      <c r="B11" s="102" t="s">
        <v>278</v>
      </c>
      <c r="C11" s="94" t="s">
        <v>279</v>
      </c>
      <c r="D11" s="100">
        <f t="shared" si="0"/>
        <v>40925</v>
      </c>
      <c r="E11" s="100">
        <f t="shared" si="1"/>
        <v>0</v>
      </c>
      <c r="F11" s="93">
        <v>0</v>
      </c>
      <c r="G11" s="93">
        <v>0</v>
      </c>
      <c r="H11" s="100">
        <f t="shared" si="2"/>
        <v>5</v>
      </c>
      <c r="I11" s="93">
        <v>5</v>
      </c>
      <c r="J11" s="93">
        <v>0</v>
      </c>
      <c r="K11" s="100">
        <f t="shared" si="3"/>
        <v>40920</v>
      </c>
      <c r="L11" s="93">
        <v>8411</v>
      </c>
      <c r="M11" s="93">
        <v>32509</v>
      </c>
      <c r="N11" s="100">
        <f t="shared" si="4"/>
        <v>40925</v>
      </c>
      <c r="O11" s="100">
        <f t="shared" si="5"/>
        <v>8416</v>
      </c>
      <c r="P11" s="93">
        <v>8416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32509</v>
      </c>
      <c r="W11" s="93">
        <v>32509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113</v>
      </c>
      <c r="AG11" s="93">
        <v>113</v>
      </c>
      <c r="AH11" s="93">
        <v>0</v>
      </c>
      <c r="AI11" s="93">
        <v>0</v>
      </c>
      <c r="AJ11" s="100">
        <f t="shared" si="9"/>
        <v>1500</v>
      </c>
      <c r="AK11" s="93">
        <v>1500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113</v>
      </c>
      <c r="AU11" s="93">
        <v>113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114</v>
      </c>
      <c r="B12" s="102" t="s">
        <v>280</v>
      </c>
      <c r="C12" s="94" t="s">
        <v>281</v>
      </c>
      <c r="D12" s="100">
        <f t="shared" si="0"/>
        <v>22640</v>
      </c>
      <c r="E12" s="100">
        <f t="shared" si="1"/>
        <v>80</v>
      </c>
      <c r="F12" s="93">
        <v>80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22560</v>
      </c>
      <c r="L12" s="93">
        <v>3301</v>
      </c>
      <c r="M12" s="93">
        <v>19259</v>
      </c>
      <c r="N12" s="100">
        <f t="shared" si="4"/>
        <v>22640</v>
      </c>
      <c r="O12" s="100">
        <f t="shared" si="5"/>
        <v>3381</v>
      </c>
      <c r="P12" s="93">
        <v>3381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19259</v>
      </c>
      <c r="W12" s="93">
        <v>19259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48</v>
      </c>
      <c r="AG12" s="93">
        <v>48</v>
      </c>
      <c r="AH12" s="93">
        <v>0</v>
      </c>
      <c r="AI12" s="93">
        <v>0</v>
      </c>
      <c r="AJ12" s="100">
        <f t="shared" si="9"/>
        <v>48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48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114</v>
      </c>
      <c r="B13" s="102" t="s">
        <v>282</v>
      </c>
      <c r="C13" s="94" t="s">
        <v>283</v>
      </c>
      <c r="D13" s="100">
        <f t="shared" si="0"/>
        <v>12326</v>
      </c>
      <c r="E13" s="100">
        <f t="shared" si="1"/>
        <v>0</v>
      </c>
      <c r="F13" s="93">
        <v>0</v>
      </c>
      <c r="G13" s="93">
        <v>0</v>
      </c>
      <c r="H13" s="100">
        <f t="shared" si="2"/>
        <v>3618</v>
      </c>
      <c r="I13" s="93">
        <v>3618</v>
      </c>
      <c r="J13" s="93">
        <v>0</v>
      </c>
      <c r="K13" s="100">
        <f t="shared" si="3"/>
        <v>8708</v>
      </c>
      <c r="L13" s="93">
        <v>0</v>
      </c>
      <c r="M13" s="93">
        <v>8708</v>
      </c>
      <c r="N13" s="100">
        <f t="shared" si="4"/>
        <v>12734</v>
      </c>
      <c r="O13" s="100">
        <f t="shared" si="5"/>
        <v>3618</v>
      </c>
      <c r="P13" s="93">
        <v>3618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8708</v>
      </c>
      <c r="W13" s="93">
        <v>8708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408</v>
      </c>
      <c r="AD13" s="93">
        <v>408</v>
      </c>
      <c r="AE13" s="93">
        <v>0</v>
      </c>
      <c r="AF13" s="100">
        <f t="shared" si="8"/>
        <v>39</v>
      </c>
      <c r="AG13" s="93">
        <v>39</v>
      </c>
      <c r="AH13" s="93">
        <v>0</v>
      </c>
      <c r="AI13" s="93">
        <v>0</v>
      </c>
      <c r="AJ13" s="100">
        <f t="shared" si="9"/>
        <v>39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17</v>
      </c>
      <c r="AR13" s="93">
        <v>0</v>
      </c>
      <c r="AS13" s="93">
        <v>22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140</v>
      </c>
      <c r="BA13" s="93">
        <v>140</v>
      </c>
      <c r="BB13" s="93">
        <v>0</v>
      </c>
      <c r="BC13" s="93">
        <v>0</v>
      </c>
    </row>
    <row r="14" spans="1:55" s="92" customFormat="1" ht="11.25">
      <c r="A14" s="101" t="s">
        <v>114</v>
      </c>
      <c r="B14" s="102" t="s">
        <v>284</v>
      </c>
      <c r="C14" s="94" t="s">
        <v>285</v>
      </c>
      <c r="D14" s="100">
        <f t="shared" si="0"/>
        <v>25265</v>
      </c>
      <c r="E14" s="100">
        <f t="shared" si="1"/>
        <v>0</v>
      </c>
      <c r="F14" s="93">
        <v>0</v>
      </c>
      <c r="G14" s="93">
        <v>0</v>
      </c>
      <c r="H14" s="100">
        <f t="shared" si="2"/>
        <v>2222</v>
      </c>
      <c r="I14" s="93">
        <v>2222</v>
      </c>
      <c r="J14" s="93">
        <v>0</v>
      </c>
      <c r="K14" s="100">
        <f t="shared" si="3"/>
        <v>23043</v>
      </c>
      <c r="L14" s="93">
        <v>3933</v>
      </c>
      <c r="M14" s="93">
        <v>19110</v>
      </c>
      <c r="N14" s="100">
        <f t="shared" si="4"/>
        <v>25265</v>
      </c>
      <c r="O14" s="100">
        <f t="shared" si="5"/>
        <v>6155</v>
      </c>
      <c r="P14" s="93">
        <v>0</v>
      </c>
      <c r="Q14" s="93">
        <v>0</v>
      </c>
      <c r="R14" s="93">
        <v>0</v>
      </c>
      <c r="S14" s="93">
        <v>6155</v>
      </c>
      <c r="T14" s="93">
        <v>0</v>
      </c>
      <c r="U14" s="93">
        <v>0</v>
      </c>
      <c r="V14" s="100">
        <f t="shared" si="6"/>
        <v>19110</v>
      </c>
      <c r="W14" s="93">
        <v>0</v>
      </c>
      <c r="X14" s="93">
        <v>0</v>
      </c>
      <c r="Y14" s="93">
        <v>0</v>
      </c>
      <c r="Z14" s="93">
        <v>19110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1118</v>
      </c>
      <c r="AG14" s="93">
        <v>1118</v>
      </c>
      <c r="AH14" s="93">
        <v>0</v>
      </c>
      <c r="AI14" s="93">
        <v>0</v>
      </c>
      <c r="AJ14" s="100">
        <f t="shared" si="9"/>
        <v>1118</v>
      </c>
      <c r="AK14" s="93">
        <v>0</v>
      </c>
      <c r="AL14" s="93">
        <v>0</v>
      </c>
      <c r="AM14" s="93">
        <v>9</v>
      </c>
      <c r="AN14" s="93">
        <v>0</v>
      </c>
      <c r="AO14" s="93">
        <v>0</v>
      </c>
      <c r="AP14" s="93">
        <v>1043</v>
      </c>
      <c r="AQ14" s="93">
        <v>0</v>
      </c>
      <c r="AR14" s="93">
        <v>0</v>
      </c>
      <c r="AS14" s="93">
        <v>66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114</v>
      </c>
      <c r="B15" s="102" t="s">
        <v>286</v>
      </c>
      <c r="C15" s="94" t="s">
        <v>287</v>
      </c>
      <c r="D15" s="100">
        <f t="shared" si="0"/>
        <v>22623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22623</v>
      </c>
      <c r="L15" s="93">
        <v>3947</v>
      </c>
      <c r="M15" s="93">
        <v>18676</v>
      </c>
      <c r="N15" s="100">
        <f t="shared" si="4"/>
        <v>22637</v>
      </c>
      <c r="O15" s="100">
        <f t="shared" si="5"/>
        <v>3947</v>
      </c>
      <c r="P15" s="93">
        <v>3947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18676</v>
      </c>
      <c r="W15" s="93">
        <v>18676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14</v>
      </c>
      <c r="AD15" s="93">
        <v>14</v>
      </c>
      <c r="AE15" s="93">
        <v>0</v>
      </c>
      <c r="AF15" s="100">
        <f t="shared" si="8"/>
        <v>793</v>
      </c>
      <c r="AG15" s="93">
        <v>793</v>
      </c>
      <c r="AH15" s="93">
        <v>0</v>
      </c>
      <c r="AI15" s="93">
        <v>0</v>
      </c>
      <c r="AJ15" s="100">
        <f t="shared" si="9"/>
        <v>793</v>
      </c>
      <c r="AK15" s="93">
        <v>0</v>
      </c>
      <c r="AL15" s="93">
        <v>0</v>
      </c>
      <c r="AM15" s="93">
        <v>47</v>
      </c>
      <c r="AN15" s="93">
        <v>732</v>
      </c>
      <c r="AO15" s="93">
        <v>0</v>
      </c>
      <c r="AP15" s="93">
        <v>0</v>
      </c>
      <c r="AQ15" s="93">
        <v>0</v>
      </c>
      <c r="AR15" s="93">
        <v>14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114</v>
      </c>
      <c r="B16" s="102" t="s">
        <v>288</v>
      </c>
      <c r="C16" s="94" t="s">
        <v>289</v>
      </c>
      <c r="D16" s="100">
        <f t="shared" si="0"/>
        <v>13045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13045</v>
      </c>
      <c r="L16" s="93">
        <v>1313</v>
      </c>
      <c r="M16" s="93">
        <v>11732</v>
      </c>
      <c r="N16" s="100">
        <f t="shared" si="4"/>
        <v>13045</v>
      </c>
      <c r="O16" s="100">
        <f t="shared" si="5"/>
        <v>1313</v>
      </c>
      <c r="P16" s="93">
        <v>1313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11732</v>
      </c>
      <c r="W16" s="93">
        <v>11732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71</v>
      </c>
      <c r="AG16" s="93">
        <v>71</v>
      </c>
      <c r="AH16" s="93">
        <v>0</v>
      </c>
      <c r="AI16" s="93">
        <v>0</v>
      </c>
      <c r="AJ16" s="100">
        <f t="shared" si="9"/>
        <v>13045</v>
      </c>
      <c r="AK16" s="93">
        <v>13045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71</v>
      </c>
      <c r="AU16" s="93">
        <v>71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114</v>
      </c>
      <c r="B17" s="102" t="s">
        <v>290</v>
      </c>
      <c r="C17" s="94" t="s">
        <v>291</v>
      </c>
      <c r="D17" s="100">
        <f t="shared" si="0"/>
        <v>17860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17860</v>
      </c>
      <c r="L17" s="93">
        <v>5205</v>
      </c>
      <c r="M17" s="93">
        <v>12655</v>
      </c>
      <c r="N17" s="100">
        <f t="shared" si="4"/>
        <v>17860</v>
      </c>
      <c r="O17" s="100">
        <f t="shared" si="5"/>
        <v>5205</v>
      </c>
      <c r="P17" s="93">
        <v>5205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12655</v>
      </c>
      <c r="W17" s="93">
        <v>12655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139</v>
      </c>
      <c r="AG17" s="93">
        <v>139</v>
      </c>
      <c r="AH17" s="93">
        <v>0</v>
      </c>
      <c r="AI17" s="93">
        <v>0</v>
      </c>
      <c r="AJ17" s="100">
        <f t="shared" si="9"/>
        <v>998</v>
      </c>
      <c r="AK17" s="93">
        <v>989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9</v>
      </c>
      <c r="AT17" s="100">
        <f t="shared" si="10"/>
        <v>130</v>
      </c>
      <c r="AU17" s="93">
        <v>130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114</v>
      </c>
      <c r="B18" s="102" t="s">
        <v>292</v>
      </c>
      <c r="C18" s="94" t="s">
        <v>293</v>
      </c>
      <c r="D18" s="100">
        <f t="shared" si="0"/>
        <v>18491</v>
      </c>
      <c r="E18" s="100">
        <f t="shared" si="1"/>
        <v>2640</v>
      </c>
      <c r="F18" s="93">
        <v>2640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15851</v>
      </c>
      <c r="L18" s="93">
        <v>0</v>
      </c>
      <c r="M18" s="93">
        <v>15851</v>
      </c>
      <c r="N18" s="100">
        <f t="shared" si="4"/>
        <v>18491</v>
      </c>
      <c r="O18" s="100">
        <f t="shared" si="5"/>
        <v>2640</v>
      </c>
      <c r="P18" s="93">
        <v>2640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15851</v>
      </c>
      <c r="W18" s="93">
        <v>15851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70</v>
      </c>
      <c r="AG18" s="93">
        <v>70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70</v>
      </c>
      <c r="AU18" s="93">
        <v>70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114</v>
      </c>
      <c r="B19" s="102" t="s">
        <v>294</v>
      </c>
      <c r="C19" s="94" t="s">
        <v>295</v>
      </c>
      <c r="D19" s="100">
        <f t="shared" si="0"/>
        <v>45385</v>
      </c>
      <c r="E19" s="100">
        <f t="shared" si="1"/>
        <v>0</v>
      </c>
      <c r="F19" s="93">
        <v>0</v>
      </c>
      <c r="G19" s="93">
        <v>0</v>
      </c>
      <c r="H19" s="100">
        <f t="shared" si="2"/>
        <v>26844</v>
      </c>
      <c r="I19" s="93">
        <v>11329</v>
      </c>
      <c r="J19" s="93">
        <v>15515</v>
      </c>
      <c r="K19" s="100">
        <f t="shared" si="3"/>
        <v>18541</v>
      </c>
      <c r="L19" s="93">
        <v>3968</v>
      </c>
      <c r="M19" s="93">
        <v>14573</v>
      </c>
      <c r="N19" s="100">
        <f t="shared" si="4"/>
        <v>45385</v>
      </c>
      <c r="O19" s="100">
        <f t="shared" si="5"/>
        <v>15297</v>
      </c>
      <c r="P19" s="93">
        <v>15297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30088</v>
      </c>
      <c r="W19" s="93">
        <v>30088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2336</v>
      </c>
      <c r="AG19" s="93">
        <v>2336</v>
      </c>
      <c r="AH19" s="93">
        <v>0</v>
      </c>
      <c r="AI19" s="93">
        <v>0</v>
      </c>
      <c r="AJ19" s="100">
        <f t="shared" si="9"/>
        <v>2336</v>
      </c>
      <c r="AK19" s="93">
        <v>0</v>
      </c>
      <c r="AL19" s="93">
        <v>0</v>
      </c>
      <c r="AM19" s="93">
        <v>2230</v>
      </c>
      <c r="AN19" s="93">
        <v>0</v>
      </c>
      <c r="AO19" s="93">
        <v>0</v>
      </c>
      <c r="AP19" s="93">
        <v>0</v>
      </c>
      <c r="AQ19" s="93">
        <v>106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114</v>
      </c>
      <c r="B20" s="102" t="s">
        <v>296</v>
      </c>
      <c r="C20" s="94" t="s">
        <v>297</v>
      </c>
      <c r="D20" s="100">
        <f t="shared" si="0"/>
        <v>10258</v>
      </c>
      <c r="E20" s="100">
        <f t="shared" si="1"/>
        <v>0</v>
      </c>
      <c r="F20" s="93">
        <v>0</v>
      </c>
      <c r="G20" s="93">
        <v>0</v>
      </c>
      <c r="H20" s="100">
        <f t="shared" si="2"/>
        <v>1635</v>
      </c>
      <c r="I20" s="93">
        <v>1635</v>
      </c>
      <c r="J20" s="93">
        <v>0</v>
      </c>
      <c r="K20" s="100">
        <f t="shared" si="3"/>
        <v>8623</v>
      </c>
      <c r="L20" s="93">
        <v>589</v>
      </c>
      <c r="M20" s="93">
        <v>8034</v>
      </c>
      <c r="N20" s="100">
        <f t="shared" si="4"/>
        <v>10258</v>
      </c>
      <c r="O20" s="100">
        <f t="shared" si="5"/>
        <v>2224</v>
      </c>
      <c r="P20" s="93">
        <v>2224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8034</v>
      </c>
      <c r="W20" s="93">
        <v>8034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560</v>
      </c>
      <c r="AG20" s="93">
        <v>560</v>
      </c>
      <c r="AH20" s="93">
        <v>0</v>
      </c>
      <c r="AI20" s="93">
        <v>0</v>
      </c>
      <c r="AJ20" s="100">
        <f t="shared" si="9"/>
        <v>560</v>
      </c>
      <c r="AK20" s="93">
        <v>0</v>
      </c>
      <c r="AL20" s="93">
        <v>0</v>
      </c>
      <c r="AM20" s="93">
        <v>441</v>
      </c>
      <c r="AN20" s="93">
        <v>119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22</v>
      </c>
      <c r="AU20" s="93">
        <v>0</v>
      </c>
      <c r="AV20" s="93">
        <v>0</v>
      </c>
      <c r="AW20" s="93">
        <v>22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114</v>
      </c>
      <c r="B21" s="102" t="s">
        <v>298</v>
      </c>
      <c r="C21" s="94" t="s">
        <v>299</v>
      </c>
      <c r="D21" s="100">
        <f t="shared" si="0"/>
        <v>16106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16106</v>
      </c>
      <c r="L21" s="93">
        <v>1450</v>
      </c>
      <c r="M21" s="93">
        <v>14656</v>
      </c>
      <c r="N21" s="100">
        <f t="shared" si="4"/>
        <v>16106</v>
      </c>
      <c r="O21" s="100">
        <f t="shared" si="5"/>
        <v>1450</v>
      </c>
      <c r="P21" s="93">
        <v>1450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14656</v>
      </c>
      <c r="W21" s="93">
        <v>14656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23</v>
      </c>
      <c r="AG21" s="93">
        <v>23</v>
      </c>
      <c r="AH21" s="93">
        <v>0</v>
      </c>
      <c r="AI21" s="93">
        <v>0</v>
      </c>
      <c r="AJ21" s="100">
        <f t="shared" si="9"/>
        <v>23</v>
      </c>
      <c r="AK21" s="93">
        <v>0</v>
      </c>
      <c r="AL21" s="93">
        <v>0</v>
      </c>
      <c r="AM21" s="93">
        <v>23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68</v>
      </c>
      <c r="BA21" s="93">
        <v>68</v>
      </c>
      <c r="BB21" s="93">
        <v>0</v>
      </c>
      <c r="BC21" s="93">
        <v>0</v>
      </c>
    </row>
    <row r="22" spans="1:55" s="92" customFormat="1" ht="11.25">
      <c r="A22" s="101" t="s">
        <v>114</v>
      </c>
      <c r="B22" s="102" t="s">
        <v>300</v>
      </c>
      <c r="C22" s="94" t="s">
        <v>301</v>
      </c>
      <c r="D22" s="100">
        <f t="shared" si="0"/>
        <v>13155</v>
      </c>
      <c r="E22" s="100">
        <f t="shared" si="1"/>
        <v>0</v>
      </c>
      <c r="F22" s="93">
        <v>0</v>
      </c>
      <c r="G22" s="93">
        <v>0</v>
      </c>
      <c r="H22" s="100">
        <f t="shared" si="2"/>
        <v>2848</v>
      </c>
      <c r="I22" s="93">
        <v>2848</v>
      </c>
      <c r="J22" s="93">
        <v>0</v>
      </c>
      <c r="K22" s="100">
        <f t="shared" si="3"/>
        <v>10307</v>
      </c>
      <c r="L22" s="93">
        <v>0</v>
      </c>
      <c r="M22" s="93">
        <v>10307</v>
      </c>
      <c r="N22" s="100">
        <f t="shared" si="4"/>
        <v>13155</v>
      </c>
      <c r="O22" s="100">
        <f t="shared" si="5"/>
        <v>2848</v>
      </c>
      <c r="P22" s="93">
        <v>2848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10307</v>
      </c>
      <c r="W22" s="93">
        <v>10307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85</v>
      </c>
      <c r="AG22" s="93">
        <v>85</v>
      </c>
      <c r="AH22" s="93">
        <v>0</v>
      </c>
      <c r="AI22" s="93">
        <v>0</v>
      </c>
      <c r="AJ22" s="100">
        <f t="shared" si="9"/>
        <v>54</v>
      </c>
      <c r="AK22" s="93">
        <v>0</v>
      </c>
      <c r="AL22" s="93">
        <v>0</v>
      </c>
      <c r="AM22" s="93">
        <v>0</v>
      </c>
      <c r="AN22" s="93">
        <v>54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31</v>
      </c>
      <c r="AU22" s="93">
        <v>31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114</v>
      </c>
      <c r="B23" s="102" t="s">
        <v>302</v>
      </c>
      <c r="C23" s="94" t="s">
        <v>303</v>
      </c>
      <c r="D23" s="100">
        <f t="shared" si="0"/>
        <v>40335</v>
      </c>
      <c r="E23" s="100">
        <f t="shared" si="1"/>
        <v>0</v>
      </c>
      <c r="F23" s="93">
        <v>0</v>
      </c>
      <c r="G23" s="93">
        <v>0</v>
      </c>
      <c r="H23" s="100">
        <f t="shared" si="2"/>
        <v>17748</v>
      </c>
      <c r="I23" s="93">
        <v>2977</v>
      </c>
      <c r="J23" s="93">
        <v>14771</v>
      </c>
      <c r="K23" s="100">
        <f t="shared" si="3"/>
        <v>22587</v>
      </c>
      <c r="L23" s="93">
        <v>4344</v>
      </c>
      <c r="M23" s="93">
        <v>18243</v>
      </c>
      <c r="N23" s="100">
        <f t="shared" si="4"/>
        <v>40335</v>
      </c>
      <c r="O23" s="100">
        <f t="shared" si="5"/>
        <v>7321</v>
      </c>
      <c r="P23" s="93">
        <v>7321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33014</v>
      </c>
      <c r="W23" s="93">
        <v>33014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120</v>
      </c>
      <c r="AG23" s="93">
        <v>120</v>
      </c>
      <c r="AH23" s="93">
        <v>0</v>
      </c>
      <c r="AI23" s="93">
        <v>0</v>
      </c>
      <c r="AJ23" s="100">
        <f t="shared" si="9"/>
        <v>120</v>
      </c>
      <c r="AK23" s="93">
        <v>30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90</v>
      </c>
      <c r="AT23" s="100">
        <f t="shared" si="10"/>
        <v>30</v>
      </c>
      <c r="AU23" s="93">
        <v>30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43</v>
      </c>
      <c r="BA23" s="93">
        <v>43</v>
      </c>
      <c r="BB23" s="93">
        <v>0</v>
      </c>
      <c r="BC23" s="93">
        <v>0</v>
      </c>
    </row>
    <row r="24" spans="1:55" s="92" customFormat="1" ht="11.25">
      <c r="A24" s="101" t="s">
        <v>114</v>
      </c>
      <c r="B24" s="102" t="s">
        <v>304</v>
      </c>
      <c r="C24" s="94" t="s">
        <v>305</v>
      </c>
      <c r="D24" s="100">
        <f t="shared" si="0"/>
        <v>23805</v>
      </c>
      <c r="E24" s="100">
        <f t="shared" si="1"/>
        <v>0</v>
      </c>
      <c r="F24" s="93">
        <v>0</v>
      </c>
      <c r="G24" s="93">
        <v>0</v>
      </c>
      <c r="H24" s="100">
        <f t="shared" si="2"/>
        <v>4000</v>
      </c>
      <c r="I24" s="93">
        <v>4000</v>
      </c>
      <c r="J24" s="93">
        <v>0</v>
      </c>
      <c r="K24" s="100">
        <f t="shared" si="3"/>
        <v>19805</v>
      </c>
      <c r="L24" s="93">
        <v>0</v>
      </c>
      <c r="M24" s="93">
        <v>19805</v>
      </c>
      <c r="N24" s="100">
        <f t="shared" si="4"/>
        <v>23805</v>
      </c>
      <c r="O24" s="100">
        <f t="shared" si="5"/>
        <v>4000</v>
      </c>
      <c r="P24" s="93">
        <v>4000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19805</v>
      </c>
      <c r="W24" s="93">
        <v>19805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15</v>
      </c>
      <c r="AG24" s="93">
        <v>15</v>
      </c>
      <c r="AH24" s="93">
        <v>0</v>
      </c>
      <c r="AI24" s="93">
        <v>0</v>
      </c>
      <c r="AJ24" s="100">
        <f t="shared" si="9"/>
        <v>1389</v>
      </c>
      <c r="AK24" s="93">
        <v>1380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9</v>
      </c>
      <c r="AS24" s="93">
        <v>0</v>
      </c>
      <c r="AT24" s="100">
        <f t="shared" si="10"/>
        <v>6</v>
      </c>
      <c r="AU24" s="93">
        <v>6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90</v>
      </c>
      <c r="BA24" s="93">
        <v>90</v>
      </c>
      <c r="BB24" s="93">
        <v>0</v>
      </c>
      <c r="BC24" s="93">
        <v>0</v>
      </c>
    </row>
    <row r="25" spans="1:55" s="92" customFormat="1" ht="11.25">
      <c r="A25" s="101" t="s">
        <v>114</v>
      </c>
      <c r="B25" s="102" t="s">
        <v>306</v>
      </c>
      <c r="C25" s="94" t="s">
        <v>307</v>
      </c>
      <c r="D25" s="100">
        <f t="shared" si="0"/>
        <v>14733</v>
      </c>
      <c r="E25" s="100">
        <f t="shared" si="1"/>
        <v>0</v>
      </c>
      <c r="F25" s="93">
        <v>0</v>
      </c>
      <c r="G25" s="93">
        <v>0</v>
      </c>
      <c r="H25" s="100">
        <f t="shared" si="2"/>
        <v>3241</v>
      </c>
      <c r="I25" s="93">
        <v>3241</v>
      </c>
      <c r="J25" s="93">
        <v>0</v>
      </c>
      <c r="K25" s="100">
        <f t="shared" si="3"/>
        <v>11492</v>
      </c>
      <c r="L25" s="93">
        <v>0</v>
      </c>
      <c r="M25" s="93">
        <v>11492</v>
      </c>
      <c r="N25" s="100">
        <f t="shared" si="4"/>
        <v>14733</v>
      </c>
      <c r="O25" s="100">
        <f t="shared" si="5"/>
        <v>3241</v>
      </c>
      <c r="P25" s="93">
        <v>3241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11492</v>
      </c>
      <c r="W25" s="93">
        <v>11492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777</v>
      </c>
      <c r="AG25" s="93">
        <v>777</v>
      </c>
      <c r="AH25" s="93">
        <v>0</v>
      </c>
      <c r="AI25" s="93">
        <v>0</v>
      </c>
      <c r="AJ25" s="100">
        <f t="shared" si="9"/>
        <v>777</v>
      </c>
      <c r="AK25" s="93">
        <v>0</v>
      </c>
      <c r="AL25" s="93">
        <v>0</v>
      </c>
      <c r="AM25" s="93">
        <v>777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2464</v>
      </c>
      <c r="AU25" s="93">
        <v>0</v>
      </c>
      <c r="AV25" s="93">
        <v>0</v>
      </c>
      <c r="AW25" s="93">
        <v>2464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114</v>
      </c>
      <c r="B26" s="102" t="s">
        <v>308</v>
      </c>
      <c r="C26" s="94" t="s">
        <v>309</v>
      </c>
      <c r="D26" s="100">
        <f t="shared" si="0"/>
        <v>29342</v>
      </c>
      <c r="E26" s="100">
        <f t="shared" si="1"/>
        <v>0</v>
      </c>
      <c r="F26" s="93">
        <v>0</v>
      </c>
      <c r="G26" s="93">
        <v>0</v>
      </c>
      <c r="H26" s="100">
        <f t="shared" si="2"/>
        <v>10995</v>
      </c>
      <c r="I26" s="93">
        <v>10995</v>
      </c>
      <c r="J26" s="93">
        <v>0</v>
      </c>
      <c r="K26" s="100">
        <f t="shared" si="3"/>
        <v>18347</v>
      </c>
      <c r="L26" s="93">
        <v>0</v>
      </c>
      <c r="M26" s="93">
        <v>18347</v>
      </c>
      <c r="N26" s="100">
        <f t="shared" si="4"/>
        <v>29342</v>
      </c>
      <c r="O26" s="100">
        <f t="shared" si="5"/>
        <v>10995</v>
      </c>
      <c r="P26" s="93">
        <v>10995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18347</v>
      </c>
      <c r="W26" s="93">
        <v>18347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1259</v>
      </c>
      <c r="AG26" s="93">
        <v>1259</v>
      </c>
      <c r="AH26" s="93">
        <v>0</v>
      </c>
      <c r="AI26" s="93">
        <v>0</v>
      </c>
      <c r="AJ26" s="100">
        <f t="shared" si="9"/>
        <v>1259</v>
      </c>
      <c r="AK26" s="93">
        <v>0</v>
      </c>
      <c r="AL26" s="93">
        <v>0</v>
      </c>
      <c r="AM26" s="93">
        <v>1259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63</v>
      </c>
      <c r="AU26" s="93">
        <v>0</v>
      </c>
      <c r="AV26" s="93">
        <v>0</v>
      </c>
      <c r="AW26" s="93">
        <v>63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114</v>
      </c>
      <c r="B27" s="102" t="s">
        <v>310</v>
      </c>
      <c r="C27" s="94" t="s">
        <v>311</v>
      </c>
      <c r="D27" s="100">
        <f t="shared" si="0"/>
        <v>1351</v>
      </c>
      <c r="E27" s="100">
        <f t="shared" si="1"/>
        <v>0</v>
      </c>
      <c r="F27" s="93">
        <v>0</v>
      </c>
      <c r="G27" s="93">
        <v>0</v>
      </c>
      <c r="H27" s="100">
        <f t="shared" si="2"/>
        <v>836</v>
      </c>
      <c r="I27" s="93">
        <v>836</v>
      </c>
      <c r="J27" s="93">
        <v>0</v>
      </c>
      <c r="K27" s="100">
        <f t="shared" si="3"/>
        <v>515</v>
      </c>
      <c r="L27" s="93">
        <v>0</v>
      </c>
      <c r="M27" s="93">
        <v>515</v>
      </c>
      <c r="N27" s="100">
        <f t="shared" si="4"/>
        <v>1351</v>
      </c>
      <c r="O27" s="100">
        <f t="shared" si="5"/>
        <v>836</v>
      </c>
      <c r="P27" s="93">
        <v>836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515</v>
      </c>
      <c r="W27" s="93">
        <v>515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34</v>
      </c>
      <c r="AG27" s="93">
        <v>34</v>
      </c>
      <c r="AH27" s="93">
        <v>0</v>
      </c>
      <c r="AI27" s="93">
        <v>0</v>
      </c>
      <c r="AJ27" s="100">
        <f t="shared" si="9"/>
        <v>34</v>
      </c>
      <c r="AK27" s="93">
        <v>0</v>
      </c>
      <c r="AL27" s="93">
        <v>0</v>
      </c>
      <c r="AM27" s="93">
        <v>34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114</v>
      </c>
      <c r="B28" s="102" t="s">
        <v>312</v>
      </c>
      <c r="C28" s="94" t="s">
        <v>313</v>
      </c>
      <c r="D28" s="100">
        <f t="shared" si="0"/>
        <v>5367</v>
      </c>
      <c r="E28" s="100">
        <f t="shared" si="1"/>
        <v>0</v>
      </c>
      <c r="F28" s="93">
        <v>0</v>
      </c>
      <c r="G28" s="93">
        <v>0</v>
      </c>
      <c r="H28" s="100">
        <f t="shared" si="2"/>
        <v>662</v>
      </c>
      <c r="I28" s="93">
        <v>662</v>
      </c>
      <c r="J28" s="93">
        <v>0</v>
      </c>
      <c r="K28" s="100">
        <f t="shared" si="3"/>
        <v>4705</v>
      </c>
      <c r="L28" s="93">
        <v>0</v>
      </c>
      <c r="M28" s="93">
        <v>4705</v>
      </c>
      <c r="N28" s="100">
        <f t="shared" si="4"/>
        <v>5367</v>
      </c>
      <c r="O28" s="100">
        <f t="shared" si="5"/>
        <v>662</v>
      </c>
      <c r="P28" s="93">
        <v>662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4705</v>
      </c>
      <c r="W28" s="93">
        <v>4705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136</v>
      </c>
      <c r="AG28" s="93">
        <v>136</v>
      </c>
      <c r="AH28" s="93">
        <v>0</v>
      </c>
      <c r="AI28" s="93">
        <v>0</v>
      </c>
      <c r="AJ28" s="100">
        <f t="shared" si="9"/>
        <v>136</v>
      </c>
      <c r="AK28" s="93">
        <v>0</v>
      </c>
      <c r="AL28" s="93">
        <v>0</v>
      </c>
      <c r="AM28" s="93">
        <v>136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114</v>
      </c>
      <c r="B29" s="102" t="s">
        <v>314</v>
      </c>
      <c r="C29" s="94" t="s">
        <v>315</v>
      </c>
      <c r="D29" s="100">
        <f t="shared" si="0"/>
        <v>13393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13393</v>
      </c>
      <c r="L29" s="93">
        <v>1815</v>
      </c>
      <c r="M29" s="93">
        <v>11578</v>
      </c>
      <c r="N29" s="100">
        <f t="shared" si="4"/>
        <v>13393</v>
      </c>
      <c r="O29" s="100">
        <f t="shared" si="5"/>
        <v>1815</v>
      </c>
      <c r="P29" s="93">
        <v>1815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11578</v>
      </c>
      <c r="W29" s="93">
        <v>11578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56</v>
      </c>
      <c r="AG29" s="93">
        <v>56</v>
      </c>
      <c r="AH29" s="93">
        <v>0</v>
      </c>
      <c r="AI29" s="93">
        <v>0</v>
      </c>
      <c r="AJ29" s="100">
        <f t="shared" si="9"/>
        <v>97</v>
      </c>
      <c r="AK29" s="93">
        <v>75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22</v>
      </c>
      <c r="AT29" s="100">
        <f t="shared" si="10"/>
        <v>34</v>
      </c>
      <c r="AU29" s="93">
        <v>34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19</v>
      </c>
      <c r="BA29" s="93">
        <v>19</v>
      </c>
      <c r="BB29" s="93">
        <v>0</v>
      </c>
      <c r="BC29" s="93">
        <v>0</v>
      </c>
    </row>
    <row r="30" spans="1:55" s="92" customFormat="1" ht="11.25">
      <c r="A30" s="101" t="s">
        <v>114</v>
      </c>
      <c r="B30" s="102" t="s">
        <v>316</v>
      </c>
      <c r="C30" s="94" t="s">
        <v>317</v>
      </c>
      <c r="D30" s="100">
        <f t="shared" si="0"/>
        <v>8048</v>
      </c>
      <c r="E30" s="100">
        <f t="shared" si="1"/>
        <v>0</v>
      </c>
      <c r="F30" s="93">
        <v>0</v>
      </c>
      <c r="G30" s="93">
        <v>0</v>
      </c>
      <c r="H30" s="100">
        <f t="shared" si="2"/>
        <v>2084</v>
      </c>
      <c r="I30" s="93">
        <v>2084</v>
      </c>
      <c r="J30" s="93">
        <v>0</v>
      </c>
      <c r="K30" s="100">
        <f t="shared" si="3"/>
        <v>5964</v>
      </c>
      <c r="L30" s="93">
        <v>0</v>
      </c>
      <c r="M30" s="93">
        <v>5964</v>
      </c>
      <c r="N30" s="100">
        <f t="shared" si="4"/>
        <v>8048</v>
      </c>
      <c r="O30" s="100">
        <f t="shared" si="5"/>
        <v>2084</v>
      </c>
      <c r="P30" s="93">
        <v>2084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5964</v>
      </c>
      <c r="W30" s="93">
        <v>5964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18</v>
      </c>
      <c r="AG30" s="93">
        <v>18</v>
      </c>
      <c r="AH30" s="93">
        <v>0</v>
      </c>
      <c r="AI30" s="93">
        <v>0</v>
      </c>
      <c r="AJ30" s="100">
        <f t="shared" si="9"/>
        <v>506</v>
      </c>
      <c r="AK30" s="93">
        <v>506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18</v>
      </c>
      <c r="AU30" s="93">
        <v>18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114</v>
      </c>
      <c r="B31" s="102" t="s">
        <v>318</v>
      </c>
      <c r="C31" s="94" t="s">
        <v>319</v>
      </c>
      <c r="D31" s="100">
        <f t="shared" si="0"/>
        <v>5168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5168</v>
      </c>
      <c r="L31" s="93">
        <v>845</v>
      </c>
      <c r="M31" s="93">
        <v>4323</v>
      </c>
      <c r="N31" s="100">
        <f t="shared" si="4"/>
        <v>5168</v>
      </c>
      <c r="O31" s="100">
        <f t="shared" si="5"/>
        <v>845</v>
      </c>
      <c r="P31" s="93">
        <v>845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4323</v>
      </c>
      <c r="W31" s="93">
        <v>4323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73</v>
      </c>
      <c r="AG31" s="93">
        <v>73</v>
      </c>
      <c r="AH31" s="93">
        <v>0</v>
      </c>
      <c r="AI31" s="93">
        <v>0</v>
      </c>
      <c r="AJ31" s="100">
        <f t="shared" si="9"/>
        <v>73</v>
      </c>
      <c r="AK31" s="93">
        <v>0</v>
      </c>
      <c r="AL31" s="93">
        <v>0</v>
      </c>
      <c r="AM31" s="93">
        <v>6</v>
      </c>
      <c r="AN31" s="93">
        <v>0</v>
      </c>
      <c r="AO31" s="93">
        <v>0</v>
      </c>
      <c r="AP31" s="93">
        <v>0</v>
      </c>
      <c r="AQ31" s="93">
        <v>67</v>
      </c>
      <c r="AR31" s="93">
        <v>0</v>
      </c>
      <c r="AS31" s="93">
        <v>0</v>
      </c>
      <c r="AT31" s="100">
        <f t="shared" si="10"/>
        <v>1</v>
      </c>
      <c r="AU31" s="93">
        <v>0</v>
      </c>
      <c r="AV31" s="93">
        <v>0</v>
      </c>
      <c r="AW31" s="93">
        <v>1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114</v>
      </c>
      <c r="B32" s="102" t="s">
        <v>320</v>
      </c>
      <c r="C32" s="94" t="s">
        <v>321</v>
      </c>
      <c r="D32" s="100">
        <f t="shared" si="0"/>
        <v>2145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2145</v>
      </c>
      <c r="L32" s="93">
        <v>351</v>
      </c>
      <c r="M32" s="93">
        <v>1794</v>
      </c>
      <c r="N32" s="100">
        <f t="shared" si="4"/>
        <v>2145</v>
      </c>
      <c r="O32" s="100">
        <f t="shared" si="5"/>
        <v>351</v>
      </c>
      <c r="P32" s="93">
        <v>351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1794</v>
      </c>
      <c r="W32" s="93">
        <v>1794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31</v>
      </c>
      <c r="AG32" s="93">
        <v>31</v>
      </c>
      <c r="AH32" s="93">
        <v>0</v>
      </c>
      <c r="AI32" s="93">
        <v>0</v>
      </c>
      <c r="AJ32" s="100">
        <f t="shared" si="9"/>
        <v>31</v>
      </c>
      <c r="AK32" s="93">
        <v>0</v>
      </c>
      <c r="AL32" s="93">
        <v>0</v>
      </c>
      <c r="AM32" s="93">
        <v>3</v>
      </c>
      <c r="AN32" s="93">
        <v>0</v>
      </c>
      <c r="AO32" s="93">
        <v>0</v>
      </c>
      <c r="AP32" s="93">
        <v>0</v>
      </c>
      <c r="AQ32" s="93">
        <v>28</v>
      </c>
      <c r="AR32" s="93">
        <v>0</v>
      </c>
      <c r="AS32" s="93">
        <v>0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114</v>
      </c>
      <c r="B33" s="102" t="s">
        <v>322</v>
      </c>
      <c r="C33" s="94" t="s">
        <v>323</v>
      </c>
      <c r="D33" s="100">
        <f t="shared" si="0"/>
        <v>2913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2913</v>
      </c>
      <c r="L33" s="93">
        <v>479</v>
      </c>
      <c r="M33" s="93">
        <v>2434</v>
      </c>
      <c r="N33" s="100">
        <f t="shared" si="4"/>
        <v>2913</v>
      </c>
      <c r="O33" s="100">
        <f t="shared" si="5"/>
        <v>479</v>
      </c>
      <c r="P33" s="93">
        <v>479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2434</v>
      </c>
      <c r="W33" s="93">
        <v>2434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41</v>
      </c>
      <c r="AG33" s="93">
        <v>41</v>
      </c>
      <c r="AH33" s="93">
        <v>0</v>
      </c>
      <c r="AI33" s="93">
        <v>0</v>
      </c>
      <c r="AJ33" s="100">
        <f t="shared" si="9"/>
        <v>41</v>
      </c>
      <c r="AK33" s="93">
        <v>0</v>
      </c>
      <c r="AL33" s="93">
        <v>0</v>
      </c>
      <c r="AM33" s="93">
        <v>3</v>
      </c>
      <c r="AN33" s="93">
        <v>0</v>
      </c>
      <c r="AO33" s="93">
        <v>0</v>
      </c>
      <c r="AP33" s="93">
        <v>0</v>
      </c>
      <c r="AQ33" s="93">
        <v>38</v>
      </c>
      <c r="AR33" s="93">
        <v>0</v>
      </c>
      <c r="AS33" s="93">
        <v>0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114</v>
      </c>
      <c r="B34" s="102" t="s">
        <v>324</v>
      </c>
      <c r="C34" s="94" t="s">
        <v>325</v>
      </c>
      <c r="D34" s="100">
        <f t="shared" si="0"/>
        <v>5629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5629</v>
      </c>
      <c r="L34" s="93">
        <v>926</v>
      </c>
      <c r="M34" s="93">
        <v>4703</v>
      </c>
      <c r="N34" s="100">
        <f t="shared" si="4"/>
        <v>5629</v>
      </c>
      <c r="O34" s="100">
        <f t="shared" si="5"/>
        <v>926</v>
      </c>
      <c r="P34" s="93">
        <v>926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4703</v>
      </c>
      <c r="W34" s="93">
        <v>4703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78</v>
      </c>
      <c r="AG34" s="93">
        <v>78</v>
      </c>
      <c r="AH34" s="93">
        <v>0</v>
      </c>
      <c r="AI34" s="93">
        <v>0</v>
      </c>
      <c r="AJ34" s="100">
        <f t="shared" si="9"/>
        <v>78</v>
      </c>
      <c r="AK34" s="93">
        <v>0</v>
      </c>
      <c r="AL34" s="93">
        <v>0</v>
      </c>
      <c r="AM34" s="93">
        <v>6</v>
      </c>
      <c r="AN34" s="93">
        <v>0</v>
      </c>
      <c r="AO34" s="93">
        <v>0</v>
      </c>
      <c r="AP34" s="93">
        <v>0</v>
      </c>
      <c r="AQ34" s="93">
        <v>72</v>
      </c>
      <c r="AR34" s="93">
        <v>0</v>
      </c>
      <c r="AS34" s="93">
        <v>0</v>
      </c>
      <c r="AT34" s="100">
        <f t="shared" si="10"/>
        <v>1</v>
      </c>
      <c r="AU34" s="93">
        <v>0</v>
      </c>
      <c r="AV34" s="93">
        <v>0</v>
      </c>
      <c r="AW34" s="93">
        <v>1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114</v>
      </c>
      <c r="B35" s="102" t="s">
        <v>326</v>
      </c>
      <c r="C35" s="94" t="s">
        <v>327</v>
      </c>
      <c r="D35" s="100">
        <f t="shared" si="0"/>
        <v>9375</v>
      </c>
      <c r="E35" s="100">
        <f t="shared" si="1"/>
        <v>0</v>
      </c>
      <c r="F35" s="93">
        <v>0</v>
      </c>
      <c r="G35" s="93">
        <v>0</v>
      </c>
      <c r="H35" s="100">
        <f t="shared" si="2"/>
        <v>2206</v>
      </c>
      <c r="I35" s="93">
        <v>2206</v>
      </c>
      <c r="J35" s="93">
        <v>0</v>
      </c>
      <c r="K35" s="100">
        <f t="shared" si="3"/>
        <v>7169</v>
      </c>
      <c r="L35" s="93">
        <v>0</v>
      </c>
      <c r="M35" s="93">
        <v>7169</v>
      </c>
      <c r="N35" s="100">
        <f t="shared" si="4"/>
        <v>9375</v>
      </c>
      <c r="O35" s="100">
        <f t="shared" si="5"/>
        <v>2206</v>
      </c>
      <c r="P35" s="93">
        <v>2206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7169</v>
      </c>
      <c r="W35" s="93">
        <v>7169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6</v>
      </c>
      <c r="AG35" s="93">
        <v>6</v>
      </c>
      <c r="AH35" s="93">
        <v>0</v>
      </c>
      <c r="AI35" s="93">
        <v>0</v>
      </c>
      <c r="AJ35" s="100">
        <f t="shared" si="9"/>
        <v>547</v>
      </c>
      <c r="AK35" s="93">
        <v>543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4</v>
      </c>
      <c r="AS35" s="93">
        <v>0</v>
      </c>
      <c r="AT35" s="100">
        <f t="shared" si="10"/>
        <v>2</v>
      </c>
      <c r="AU35" s="93">
        <v>2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33</v>
      </c>
      <c r="BA35" s="93">
        <v>33</v>
      </c>
      <c r="BB35" s="93">
        <v>0</v>
      </c>
      <c r="BC35" s="93">
        <v>0</v>
      </c>
    </row>
    <row r="36" spans="1:55" s="92" customFormat="1" ht="11.25">
      <c r="A36" s="101" t="s">
        <v>114</v>
      </c>
      <c r="B36" s="102" t="s">
        <v>328</v>
      </c>
      <c r="C36" s="94" t="s">
        <v>329</v>
      </c>
      <c r="D36" s="100">
        <f t="shared" si="0"/>
        <v>5113</v>
      </c>
      <c r="E36" s="100">
        <f t="shared" si="1"/>
        <v>0</v>
      </c>
      <c r="F36" s="93">
        <v>0</v>
      </c>
      <c r="G36" s="93">
        <v>0</v>
      </c>
      <c r="H36" s="100">
        <f t="shared" si="2"/>
        <v>724</v>
      </c>
      <c r="I36" s="93">
        <v>724</v>
      </c>
      <c r="J36" s="93">
        <v>0</v>
      </c>
      <c r="K36" s="100">
        <f t="shared" si="3"/>
        <v>4389</v>
      </c>
      <c r="L36" s="93">
        <v>0</v>
      </c>
      <c r="M36" s="93">
        <v>4389</v>
      </c>
      <c r="N36" s="100">
        <f t="shared" si="4"/>
        <v>5113</v>
      </c>
      <c r="O36" s="100">
        <f t="shared" si="5"/>
        <v>724</v>
      </c>
      <c r="P36" s="93">
        <v>724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4389</v>
      </c>
      <c r="W36" s="93">
        <v>4389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5</v>
      </c>
      <c r="AG36" s="93">
        <v>5</v>
      </c>
      <c r="AH36" s="93">
        <v>0</v>
      </c>
      <c r="AI36" s="93">
        <v>0</v>
      </c>
      <c r="AJ36" s="100">
        <f t="shared" si="9"/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5</v>
      </c>
      <c r="AU36" s="93">
        <v>5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28</v>
      </c>
      <c r="BA36" s="93">
        <v>28</v>
      </c>
      <c r="BB36" s="93">
        <v>0</v>
      </c>
      <c r="BC36" s="93">
        <v>0</v>
      </c>
    </row>
    <row r="37" spans="1:55" s="92" customFormat="1" ht="11.25">
      <c r="A37" s="101" t="s">
        <v>114</v>
      </c>
      <c r="B37" s="102" t="s">
        <v>330</v>
      </c>
      <c r="C37" s="94" t="s">
        <v>331</v>
      </c>
      <c r="D37" s="100">
        <f t="shared" si="0"/>
        <v>14829</v>
      </c>
      <c r="E37" s="100">
        <f t="shared" si="1"/>
        <v>0</v>
      </c>
      <c r="F37" s="93">
        <v>0</v>
      </c>
      <c r="G37" s="93">
        <v>0</v>
      </c>
      <c r="H37" s="100">
        <f t="shared" si="2"/>
        <v>3199</v>
      </c>
      <c r="I37" s="93">
        <v>3199</v>
      </c>
      <c r="J37" s="93">
        <v>0</v>
      </c>
      <c r="K37" s="100">
        <f t="shared" si="3"/>
        <v>11630</v>
      </c>
      <c r="L37" s="93">
        <v>0</v>
      </c>
      <c r="M37" s="93">
        <v>11630</v>
      </c>
      <c r="N37" s="100">
        <f t="shared" si="4"/>
        <v>14829</v>
      </c>
      <c r="O37" s="100">
        <f t="shared" si="5"/>
        <v>3199</v>
      </c>
      <c r="P37" s="93">
        <v>3199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11630</v>
      </c>
      <c r="W37" s="93">
        <v>11630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786</v>
      </c>
      <c r="AG37" s="93">
        <v>786</v>
      </c>
      <c r="AH37" s="93">
        <v>0</v>
      </c>
      <c r="AI37" s="93">
        <v>0</v>
      </c>
      <c r="AJ37" s="100">
        <f t="shared" si="9"/>
        <v>786</v>
      </c>
      <c r="AK37" s="93">
        <v>0</v>
      </c>
      <c r="AL37" s="93">
        <v>0</v>
      </c>
      <c r="AM37" s="93">
        <v>786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1063</v>
      </c>
      <c r="AU37" s="93">
        <v>0</v>
      </c>
      <c r="AV37" s="93">
        <v>0</v>
      </c>
      <c r="AW37" s="93">
        <v>1063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114</v>
      </c>
      <c r="B38" s="102" t="s">
        <v>332</v>
      </c>
      <c r="C38" s="94" t="s">
        <v>333</v>
      </c>
      <c r="D38" s="100">
        <f t="shared" si="0"/>
        <v>5549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5549</v>
      </c>
      <c r="L38" s="93">
        <v>1441</v>
      </c>
      <c r="M38" s="93">
        <v>4108</v>
      </c>
      <c r="N38" s="100">
        <f t="shared" si="4"/>
        <v>5549</v>
      </c>
      <c r="O38" s="100">
        <f t="shared" si="5"/>
        <v>1441</v>
      </c>
      <c r="P38" s="93">
        <v>1441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4108</v>
      </c>
      <c r="W38" s="93">
        <v>4108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10</v>
      </c>
      <c r="AG38" s="93">
        <v>10</v>
      </c>
      <c r="AH38" s="93">
        <v>0</v>
      </c>
      <c r="AI38" s="93">
        <v>0</v>
      </c>
      <c r="AJ38" s="100">
        <f t="shared" si="9"/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10</v>
      </c>
      <c r="AU38" s="93">
        <v>10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114</v>
      </c>
      <c r="B39" s="102" t="s">
        <v>334</v>
      </c>
      <c r="C39" s="94" t="s">
        <v>335</v>
      </c>
      <c r="D39" s="100">
        <f t="shared" si="0"/>
        <v>16867</v>
      </c>
      <c r="E39" s="100">
        <f t="shared" si="1"/>
        <v>0</v>
      </c>
      <c r="F39" s="93">
        <v>0</v>
      </c>
      <c r="G39" s="93">
        <v>0</v>
      </c>
      <c r="H39" s="100">
        <f t="shared" si="2"/>
        <v>4916</v>
      </c>
      <c r="I39" s="93">
        <v>4916</v>
      </c>
      <c r="J39" s="93">
        <v>0</v>
      </c>
      <c r="K39" s="100">
        <f t="shared" si="3"/>
        <v>11951</v>
      </c>
      <c r="L39" s="93">
        <v>0</v>
      </c>
      <c r="M39" s="93">
        <v>11951</v>
      </c>
      <c r="N39" s="100">
        <f t="shared" si="4"/>
        <v>16867</v>
      </c>
      <c r="O39" s="100">
        <f t="shared" si="5"/>
        <v>4916</v>
      </c>
      <c r="P39" s="93">
        <v>4916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11951</v>
      </c>
      <c r="W39" s="93">
        <v>11951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813</v>
      </c>
      <c r="AG39" s="93">
        <v>813</v>
      </c>
      <c r="AH39" s="93">
        <v>0</v>
      </c>
      <c r="AI39" s="93">
        <v>0</v>
      </c>
      <c r="AJ39" s="100">
        <f t="shared" si="9"/>
        <v>813</v>
      </c>
      <c r="AK39" s="93">
        <v>0</v>
      </c>
      <c r="AL39" s="93">
        <v>0</v>
      </c>
      <c r="AM39" s="93">
        <v>813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100">
        <f t="shared" si="10"/>
        <v>1403</v>
      </c>
      <c r="AU39" s="93">
        <v>0</v>
      </c>
      <c r="AV39" s="93">
        <v>0</v>
      </c>
      <c r="AW39" s="93">
        <v>1403</v>
      </c>
      <c r="AX39" s="93">
        <v>0</v>
      </c>
      <c r="AY39" s="93">
        <v>0</v>
      </c>
      <c r="AZ39" s="100">
        <f t="shared" si="11"/>
        <v>2</v>
      </c>
      <c r="BA39" s="93">
        <v>2</v>
      </c>
      <c r="BB39" s="93">
        <v>0</v>
      </c>
      <c r="BC39" s="93">
        <v>0</v>
      </c>
    </row>
    <row r="40" spans="1:55" s="92" customFormat="1" ht="11.25">
      <c r="A40" s="101" t="s">
        <v>114</v>
      </c>
      <c r="B40" s="102" t="s">
        <v>336</v>
      </c>
      <c r="C40" s="94" t="s">
        <v>337</v>
      </c>
      <c r="D40" s="100">
        <f t="shared" si="0"/>
        <v>8594</v>
      </c>
      <c r="E40" s="100">
        <f t="shared" si="1"/>
        <v>0</v>
      </c>
      <c r="F40" s="93">
        <v>0</v>
      </c>
      <c r="G40" s="93">
        <v>0</v>
      </c>
      <c r="H40" s="100">
        <f t="shared" si="2"/>
        <v>1765</v>
      </c>
      <c r="I40" s="93">
        <v>1765</v>
      </c>
      <c r="J40" s="93">
        <v>0</v>
      </c>
      <c r="K40" s="100">
        <f t="shared" si="3"/>
        <v>6829</v>
      </c>
      <c r="L40" s="93">
        <v>0</v>
      </c>
      <c r="M40" s="93">
        <v>6829</v>
      </c>
      <c r="N40" s="100">
        <f t="shared" si="4"/>
        <v>8594</v>
      </c>
      <c r="O40" s="100">
        <f t="shared" si="5"/>
        <v>1765</v>
      </c>
      <c r="P40" s="93">
        <v>1765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6829</v>
      </c>
      <c r="W40" s="93">
        <v>6829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78</v>
      </c>
      <c r="AG40" s="93">
        <v>78</v>
      </c>
      <c r="AH40" s="93">
        <v>0</v>
      </c>
      <c r="AI40" s="93">
        <v>0</v>
      </c>
      <c r="AJ40" s="100">
        <f t="shared" si="9"/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78</v>
      </c>
      <c r="AU40" s="93">
        <v>78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114</v>
      </c>
      <c r="B41" s="102" t="s">
        <v>338</v>
      </c>
      <c r="C41" s="94" t="s">
        <v>339</v>
      </c>
      <c r="D41" s="100">
        <f t="shared" si="0"/>
        <v>22656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22656</v>
      </c>
      <c r="L41" s="93">
        <v>2921</v>
      </c>
      <c r="M41" s="93">
        <v>19735</v>
      </c>
      <c r="N41" s="100">
        <f t="shared" si="4"/>
        <v>22656</v>
      </c>
      <c r="O41" s="100">
        <f t="shared" si="5"/>
        <v>2921</v>
      </c>
      <c r="P41" s="93">
        <v>2921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19735</v>
      </c>
      <c r="W41" s="93">
        <v>19735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113</v>
      </c>
      <c r="AG41" s="93">
        <v>113</v>
      </c>
      <c r="AH41" s="93">
        <v>0</v>
      </c>
      <c r="AI41" s="93">
        <v>0</v>
      </c>
      <c r="AJ41" s="100">
        <f t="shared" si="9"/>
        <v>113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113</v>
      </c>
      <c r="AS41" s="93">
        <v>0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114</v>
      </c>
      <c r="B42" s="102" t="s">
        <v>340</v>
      </c>
      <c r="C42" s="94" t="s">
        <v>341</v>
      </c>
      <c r="D42" s="100">
        <f t="shared" si="0"/>
        <v>13352</v>
      </c>
      <c r="E42" s="100">
        <f t="shared" si="1"/>
        <v>0</v>
      </c>
      <c r="F42" s="93">
        <v>0</v>
      </c>
      <c r="G42" s="93">
        <v>0</v>
      </c>
      <c r="H42" s="100">
        <f t="shared" si="2"/>
        <v>0</v>
      </c>
      <c r="I42" s="93">
        <v>0</v>
      </c>
      <c r="J42" s="93">
        <v>0</v>
      </c>
      <c r="K42" s="100">
        <f t="shared" si="3"/>
        <v>13352</v>
      </c>
      <c r="L42" s="93">
        <v>1473</v>
      </c>
      <c r="M42" s="93">
        <v>11879</v>
      </c>
      <c r="N42" s="100">
        <f t="shared" si="4"/>
        <v>13352</v>
      </c>
      <c r="O42" s="100">
        <f t="shared" si="5"/>
        <v>1473</v>
      </c>
      <c r="P42" s="93">
        <v>1473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11879</v>
      </c>
      <c r="W42" s="93">
        <v>11879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66</v>
      </c>
      <c r="AG42" s="93">
        <v>66</v>
      </c>
      <c r="AH42" s="93">
        <v>0</v>
      </c>
      <c r="AI42" s="93">
        <v>0</v>
      </c>
      <c r="AJ42" s="100">
        <f t="shared" si="9"/>
        <v>653</v>
      </c>
      <c r="AK42" s="93">
        <v>653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100">
        <f t="shared" si="10"/>
        <v>66</v>
      </c>
      <c r="AU42" s="93">
        <v>66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114</v>
      </c>
      <c r="B43" s="102" t="s">
        <v>342</v>
      </c>
      <c r="C43" s="94" t="s">
        <v>343</v>
      </c>
      <c r="D43" s="100">
        <f t="shared" si="0"/>
        <v>17919</v>
      </c>
      <c r="E43" s="100">
        <f t="shared" si="1"/>
        <v>0</v>
      </c>
      <c r="F43" s="93">
        <v>0</v>
      </c>
      <c r="G43" s="93">
        <v>0</v>
      </c>
      <c r="H43" s="100">
        <f t="shared" si="2"/>
        <v>0</v>
      </c>
      <c r="I43" s="93">
        <v>0</v>
      </c>
      <c r="J43" s="93">
        <v>0</v>
      </c>
      <c r="K43" s="100">
        <f t="shared" si="3"/>
        <v>17919</v>
      </c>
      <c r="L43" s="93">
        <v>2809</v>
      </c>
      <c r="M43" s="93">
        <v>15110</v>
      </c>
      <c r="N43" s="100">
        <f t="shared" si="4"/>
        <v>17919</v>
      </c>
      <c r="O43" s="100">
        <f t="shared" si="5"/>
        <v>2809</v>
      </c>
      <c r="P43" s="93">
        <v>2809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15110</v>
      </c>
      <c r="W43" s="93">
        <v>15110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91</v>
      </c>
      <c r="AG43" s="93">
        <v>91</v>
      </c>
      <c r="AH43" s="93">
        <v>0</v>
      </c>
      <c r="AI43" s="93">
        <v>0</v>
      </c>
      <c r="AJ43" s="100">
        <f t="shared" si="9"/>
        <v>91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91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114</v>
      </c>
      <c r="B44" s="102" t="s">
        <v>344</v>
      </c>
      <c r="C44" s="94" t="s">
        <v>345</v>
      </c>
      <c r="D44" s="100">
        <f t="shared" si="0"/>
        <v>9638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9638</v>
      </c>
      <c r="L44" s="93">
        <v>2520</v>
      </c>
      <c r="M44" s="93">
        <v>7118</v>
      </c>
      <c r="N44" s="100">
        <f t="shared" si="4"/>
        <v>9638</v>
      </c>
      <c r="O44" s="100">
        <f t="shared" si="5"/>
        <v>2520</v>
      </c>
      <c r="P44" s="93">
        <v>2520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7118</v>
      </c>
      <c r="W44" s="93">
        <v>7118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36</v>
      </c>
      <c r="AG44" s="93">
        <v>36</v>
      </c>
      <c r="AH44" s="93">
        <v>0</v>
      </c>
      <c r="AI44" s="93">
        <v>0</v>
      </c>
      <c r="AJ44" s="100">
        <f t="shared" si="9"/>
        <v>14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14</v>
      </c>
      <c r="AT44" s="100">
        <f t="shared" si="10"/>
        <v>22</v>
      </c>
      <c r="AU44" s="93">
        <v>22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12</v>
      </c>
      <c r="BA44" s="93">
        <v>12</v>
      </c>
      <c r="BB44" s="93">
        <v>0</v>
      </c>
      <c r="BC44" s="93">
        <v>0</v>
      </c>
    </row>
    <row r="45" spans="1:55" s="92" customFormat="1" ht="11.25">
      <c r="A45" s="101" t="s">
        <v>114</v>
      </c>
      <c r="B45" s="102" t="s">
        <v>346</v>
      </c>
      <c r="C45" s="94" t="s">
        <v>347</v>
      </c>
      <c r="D45" s="100">
        <f t="shared" si="0"/>
        <v>7478</v>
      </c>
      <c r="E45" s="100">
        <f t="shared" si="1"/>
        <v>0</v>
      </c>
      <c r="F45" s="93">
        <v>0</v>
      </c>
      <c r="G45" s="93">
        <v>0</v>
      </c>
      <c r="H45" s="100">
        <f t="shared" si="2"/>
        <v>983</v>
      </c>
      <c r="I45" s="93">
        <v>983</v>
      </c>
      <c r="J45" s="93">
        <v>0</v>
      </c>
      <c r="K45" s="100">
        <f t="shared" si="3"/>
        <v>6495</v>
      </c>
      <c r="L45" s="93">
        <v>0</v>
      </c>
      <c r="M45" s="93">
        <v>6495</v>
      </c>
      <c r="N45" s="100">
        <f t="shared" si="4"/>
        <v>7478</v>
      </c>
      <c r="O45" s="100">
        <f t="shared" si="5"/>
        <v>983</v>
      </c>
      <c r="P45" s="93">
        <v>983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6495</v>
      </c>
      <c r="W45" s="93">
        <v>6495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0</v>
      </c>
      <c r="AD45" s="93">
        <v>0</v>
      </c>
      <c r="AE45" s="93">
        <v>0</v>
      </c>
      <c r="AF45" s="100">
        <f t="shared" si="8"/>
        <v>436</v>
      </c>
      <c r="AG45" s="93">
        <v>436</v>
      </c>
      <c r="AH45" s="93">
        <v>0</v>
      </c>
      <c r="AI45" s="93">
        <v>0</v>
      </c>
      <c r="AJ45" s="100">
        <f t="shared" si="9"/>
        <v>436</v>
      </c>
      <c r="AK45" s="93">
        <v>0</v>
      </c>
      <c r="AL45" s="93">
        <v>0</v>
      </c>
      <c r="AM45" s="93">
        <v>436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100">
        <f t="shared" si="10"/>
        <v>11</v>
      </c>
      <c r="AU45" s="93">
        <v>0</v>
      </c>
      <c r="AV45" s="93">
        <v>0</v>
      </c>
      <c r="AW45" s="93">
        <v>11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114</v>
      </c>
      <c r="B46" s="102" t="s">
        <v>348</v>
      </c>
      <c r="C46" s="94" t="s">
        <v>349</v>
      </c>
      <c r="D46" s="100">
        <f t="shared" si="0"/>
        <v>5766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5766</v>
      </c>
      <c r="L46" s="93">
        <v>1297</v>
      </c>
      <c r="M46" s="93">
        <v>4469</v>
      </c>
      <c r="N46" s="100">
        <f t="shared" si="4"/>
        <v>5766</v>
      </c>
      <c r="O46" s="100">
        <f t="shared" si="5"/>
        <v>1297</v>
      </c>
      <c r="P46" s="93">
        <v>1297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4469</v>
      </c>
      <c r="W46" s="93">
        <v>4469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0</v>
      </c>
      <c r="AD46" s="93">
        <v>0</v>
      </c>
      <c r="AE46" s="93">
        <v>0</v>
      </c>
      <c r="AF46" s="100">
        <f t="shared" si="8"/>
        <v>10</v>
      </c>
      <c r="AG46" s="93">
        <v>10</v>
      </c>
      <c r="AH46" s="93">
        <v>0</v>
      </c>
      <c r="AI46" s="93">
        <v>0</v>
      </c>
      <c r="AJ46" s="100">
        <f t="shared" si="9"/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10</v>
      </c>
      <c r="AU46" s="93">
        <v>10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1" t="s">
        <v>114</v>
      </c>
      <c r="B47" s="102" t="s">
        <v>350</v>
      </c>
      <c r="C47" s="94" t="s">
        <v>351</v>
      </c>
      <c r="D47" s="100">
        <f t="shared" si="0"/>
        <v>4839</v>
      </c>
      <c r="E47" s="100">
        <f t="shared" si="1"/>
        <v>0</v>
      </c>
      <c r="F47" s="93">
        <v>0</v>
      </c>
      <c r="G47" s="93">
        <v>0</v>
      </c>
      <c r="H47" s="100">
        <f t="shared" si="2"/>
        <v>1042</v>
      </c>
      <c r="I47" s="93">
        <v>1042</v>
      </c>
      <c r="J47" s="93">
        <v>0</v>
      </c>
      <c r="K47" s="100">
        <f t="shared" si="3"/>
        <v>3797</v>
      </c>
      <c r="L47" s="93">
        <v>0</v>
      </c>
      <c r="M47" s="93">
        <v>3797</v>
      </c>
      <c r="N47" s="100">
        <f t="shared" si="4"/>
        <v>4839</v>
      </c>
      <c r="O47" s="100">
        <f t="shared" si="5"/>
        <v>1042</v>
      </c>
      <c r="P47" s="93">
        <v>1042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0">
        <f t="shared" si="6"/>
        <v>3797</v>
      </c>
      <c r="W47" s="93">
        <v>3797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00">
        <f t="shared" si="7"/>
        <v>0</v>
      </c>
      <c r="AD47" s="93">
        <v>0</v>
      </c>
      <c r="AE47" s="93">
        <v>0</v>
      </c>
      <c r="AF47" s="100">
        <f t="shared" si="8"/>
        <v>4</v>
      </c>
      <c r="AG47" s="93">
        <v>4</v>
      </c>
      <c r="AH47" s="93">
        <v>0</v>
      </c>
      <c r="AI47" s="93">
        <v>0</v>
      </c>
      <c r="AJ47" s="100">
        <f t="shared" si="9"/>
        <v>283</v>
      </c>
      <c r="AK47" s="93">
        <v>281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2</v>
      </c>
      <c r="AS47" s="93">
        <v>0</v>
      </c>
      <c r="AT47" s="100">
        <f t="shared" si="10"/>
        <v>2</v>
      </c>
      <c r="AU47" s="93">
        <v>2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18</v>
      </c>
      <c r="BA47" s="93">
        <v>18</v>
      </c>
      <c r="BB47" s="93">
        <v>0</v>
      </c>
      <c r="BC47" s="93">
        <v>0</v>
      </c>
    </row>
    <row r="48" spans="1:55" s="92" customFormat="1" ht="11.25">
      <c r="A48" s="101" t="s">
        <v>114</v>
      </c>
      <c r="B48" s="102" t="s">
        <v>352</v>
      </c>
      <c r="C48" s="94" t="s">
        <v>353</v>
      </c>
      <c r="D48" s="100">
        <f t="shared" si="0"/>
        <v>1260</v>
      </c>
      <c r="E48" s="100">
        <f t="shared" si="1"/>
        <v>0</v>
      </c>
      <c r="F48" s="93">
        <v>0</v>
      </c>
      <c r="G48" s="93">
        <v>0</v>
      </c>
      <c r="H48" s="100">
        <f t="shared" si="2"/>
        <v>0</v>
      </c>
      <c r="I48" s="93">
        <v>0</v>
      </c>
      <c r="J48" s="93">
        <v>0</v>
      </c>
      <c r="K48" s="100">
        <f t="shared" si="3"/>
        <v>1260</v>
      </c>
      <c r="L48" s="93">
        <v>349</v>
      </c>
      <c r="M48" s="93">
        <v>911</v>
      </c>
      <c r="N48" s="100">
        <f t="shared" si="4"/>
        <v>1260</v>
      </c>
      <c r="O48" s="100">
        <f t="shared" si="5"/>
        <v>349</v>
      </c>
      <c r="P48" s="93">
        <v>349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911</v>
      </c>
      <c r="W48" s="93">
        <v>911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0</v>
      </c>
      <c r="AD48" s="93">
        <v>0</v>
      </c>
      <c r="AE48" s="93">
        <v>0</v>
      </c>
      <c r="AF48" s="100">
        <f t="shared" si="8"/>
        <v>3</v>
      </c>
      <c r="AG48" s="93">
        <v>3</v>
      </c>
      <c r="AH48" s="93">
        <v>0</v>
      </c>
      <c r="AI48" s="93">
        <v>0</v>
      </c>
      <c r="AJ48" s="100">
        <f t="shared" si="9"/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3</v>
      </c>
      <c r="AU48" s="93">
        <v>3</v>
      </c>
      <c r="AV48" s="93">
        <v>0</v>
      </c>
      <c r="AW48" s="93">
        <v>0</v>
      </c>
      <c r="AX48" s="93">
        <v>0</v>
      </c>
      <c r="AY48" s="93">
        <v>0</v>
      </c>
      <c r="AZ48" s="100">
        <f t="shared" si="11"/>
        <v>0</v>
      </c>
      <c r="BA48" s="93">
        <v>0</v>
      </c>
      <c r="BB48" s="93">
        <v>0</v>
      </c>
      <c r="BC48" s="93">
        <v>0</v>
      </c>
    </row>
    <row r="49" spans="1:55" s="92" customFormat="1" ht="11.25">
      <c r="A49" s="101" t="s">
        <v>114</v>
      </c>
      <c r="B49" s="102" t="s">
        <v>354</v>
      </c>
      <c r="C49" s="94" t="s">
        <v>355</v>
      </c>
      <c r="D49" s="100">
        <f t="shared" si="0"/>
        <v>10555</v>
      </c>
      <c r="E49" s="100">
        <f t="shared" si="1"/>
        <v>0</v>
      </c>
      <c r="F49" s="93">
        <v>0</v>
      </c>
      <c r="G49" s="93">
        <v>0</v>
      </c>
      <c r="H49" s="100">
        <f t="shared" si="2"/>
        <v>0</v>
      </c>
      <c r="I49" s="93">
        <v>0</v>
      </c>
      <c r="J49" s="93">
        <v>0</v>
      </c>
      <c r="K49" s="100">
        <f t="shared" si="3"/>
        <v>10555</v>
      </c>
      <c r="L49" s="93">
        <v>1715</v>
      </c>
      <c r="M49" s="93">
        <v>8840</v>
      </c>
      <c r="N49" s="100">
        <f t="shared" si="4"/>
        <v>10555</v>
      </c>
      <c r="O49" s="100">
        <f t="shared" si="5"/>
        <v>1715</v>
      </c>
      <c r="P49" s="93">
        <v>1715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100">
        <f t="shared" si="6"/>
        <v>8840</v>
      </c>
      <c r="W49" s="93">
        <v>8840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00">
        <f t="shared" si="7"/>
        <v>0</v>
      </c>
      <c r="AD49" s="93">
        <v>0</v>
      </c>
      <c r="AE49" s="93">
        <v>0</v>
      </c>
      <c r="AF49" s="100">
        <f t="shared" si="8"/>
        <v>52</v>
      </c>
      <c r="AG49" s="93">
        <v>52</v>
      </c>
      <c r="AH49" s="93">
        <v>0</v>
      </c>
      <c r="AI49" s="93">
        <v>0</v>
      </c>
      <c r="AJ49" s="100">
        <f t="shared" si="9"/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100">
        <f t="shared" si="10"/>
        <v>52</v>
      </c>
      <c r="AU49" s="93">
        <v>52</v>
      </c>
      <c r="AV49" s="93">
        <v>0</v>
      </c>
      <c r="AW49" s="93">
        <v>0</v>
      </c>
      <c r="AX49" s="93">
        <v>0</v>
      </c>
      <c r="AY49" s="93">
        <v>0</v>
      </c>
      <c r="AZ49" s="100">
        <f t="shared" si="11"/>
        <v>0</v>
      </c>
      <c r="BA49" s="93">
        <v>0</v>
      </c>
      <c r="BB49" s="93">
        <v>0</v>
      </c>
      <c r="BC49" s="93">
        <v>0</v>
      </c>
    </row>
    <row r="50" spans="1:55" s="92" customFormat="1" ht="11.25">
      <c r="A50" s="101" t="s">
        <v>114</v>
      </c>
      <c r="B50" s="102" t="s">
        <v>356</v>
      </c>
      <c r="C50" s="94" t="s">
        <v>357</v>
      </c>
      <c r="D50" s="100">
        <f t="shared" si="0"/>
        <v>5159</v>
      </c>
      <c r="E50" s="100">
        <f t="shared" si="1"/>
        <v>0</v>
      </c>
      <c r="F50" s="93">
        <v>0</v>
      </c>
      <c r="G50" s="93">
        <v>0</v>
      </c>
      <c r="H50" s="100">
        <f t="shared" si="2"/>
        <v>0</v>
      </c>
      <c r="I50" s="93">
        <v>0</v>
      </c>
      <c r="J50" s="93">
        <v>0</v>
      </c>
      <c r="K50" s="100">
        <f t="shared" si="3"/>
        <v>5159</v>
      </c>
      <c r="L50" s="93">
        <v>431</v>
      </c>
      <c r="M50" s="93">
        <v>4728</v>
      </c>
      <c r="N50" s="100">
        <f t="shared" si="4"/>
        <v>5159</v>
      </c>
      <c r="O50" s="100">
        <f t="shared" si="5"/>
        <v>431</v>
      </c>
      <c r="P50" s="93">
        <v>431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100">
        <f t="shared" si="6"/>
        <v>4728</v>
      </c>
      <c r="W50" s="93">
        <v>4728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100">
        <f t="shared" si="7"/>
        <v>0</v>
      </c>
      <c r="AD50" s="93">
        <v>0</v>
      </c>
      <c r="AE50" s="93">
        <v>0</v>
      </c>
      <c r="AF50" s="100">
        <f t="shared" si="8"/>
        <v>26</v>
      </c>
      <c r="AG50" s="93">
        <v>26</v>
      </c>
      <c r="AH50" s="93">
        <v>0</v>
      </c>
      <c r="AI50" s="93">
        <v>0</v>
      </c>
      <c r="AJ50" s="100">
        <f t="shared" si="9"/>
        <v>26</v>
      </c>
      <c r="AK50" s="93">
        <v>26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100">
        <f t="shared" si="10"/>
        <v>26</v>
      </c>
      <c r="AU50" s="93">
        <v>26</v>
      </c>
      <c r="AV50" s="93">
        <v>0</v>
      </c>
      <c r="AW50" s="93">
        <v>0</v>
      </c>
      <c r="AX50" s="93">
        <v>0</v>
      </c>
      <c r="AY50" s="93">
        <v>0</v>
      </c>
      <c r="AZ50" s="100">
        <f t="shared" si="11"/>
        <v>0</v>
      </c>
      <c r="BA50" s="93">
        <v>0</v>
      </c>
      <c r="BB50" s="93">
        <v>0</v>
      </c>
      <c r="BC50" s="93">
        <v>0</v>
      </c>
    </row>
    <row r="51" spans="1:55" s="92" customFormat="1" ht="11.25">
      <c r="A51" s="101" t="s">
        <v>114</v>
      </c>
      <c r="B51" s="102" t="s">
        <v>358</v>
      </c>
      <c r="C51" s="94" t="s">
        <v>359</v>
      </c>
      <c r="D51" s="100">
        <f t="shared" si="0"/>
        <v>4138</v>
      </c>
      <c r="E51" s="100">
        <f t="shared" si="1"/>
        <v>0</v>
      </c>
      <c r="F51" s="93">
        <v>0</v>
      </c>
      <c r="G51" s="93">
        <v>0</v>
      </c>
      <c r="H51" s="100">
        <f t="shared" si="2"/>
        <v>635</v>
      </c>
      <c r="I51" s="93">
        <v>635</v>
      </c>
      <c r="J51" s="93">
        <v>0</v>
      </c>
      <c r="K51" s="100">
        <f t="shared" si="3"/>
        <v>3503</v>
      </c>
      <c r="L51" s="93">
        <v>0</v>
      </c>
      <c r="M51" s="93">
        <v>3503</v>
      </c>
      <c r="N51" s="100">
        <f t="shared" si="4"/>
        <v>4138</v>
      </c>
      <c r="O51" s="100">
        <f t="shared" si="5"/>
        <v>635</v>
      </c>
      <c r="P51" s="93">
        <v>635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100">
        <f t="shared" si="6"/>
        <v>3503</v>
      </c>
      <c r="W51" s="93">
        <v>3503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100">
        <f t="shared" si="7"/>
        <v>0</v>
      </c>
      <c r="AD51" s="93">
        <v>0</v>
      </c>
      <c r="AE51" s="93">
        <v>0</v>
      </c>
      <c r="AF51" s="100">
        <f t="shared" si="8"/>
        <v>12</v>
      </c>
      <c r="AG51" s="93">
        <v>12</v>
      </c>
      <c r="AH51" s="93">
        <v>0</v>
      </c>
      <c r="AI51" s="93">
        <v>0</v>
      </c>
      <c r="AJ51" s="100">
        <f t="shared" si="9"/>
        <v>182</v>
      </c>
      <c r="AK51" s="93">
        <v>182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100">
        <f t="shared" si="10"/>
        <v>12</v>
      </c>
      <c r="AU51" s="93">
        <v>12</v>
      </c>
      <c r="AV51" s="93">
        <v>0</v>
      </c>
      <c r="AW51" s="93">
        <v>0</v>
      </c>
      <c r="AX51" s="93">
        <v>0</v>
      </c>
      <c r="AY51" s="93">
        <v>0</v>
      </c>
      <c r="AZ51" s="100">
        <f t="shared" si="11"/>
        <v>0</v>
      </c>
      <c r="BA51" s="93">
        <v>0</v>
      </c>
      <c r="BB51" s="93">
        <v>0</v>
      </c>
      <c r="BC51" s="93">
        <v>0</v>
      </c>
    </row>
    <row r="52" spans="1:55" s="92" customFormat="1" ht="11.25">
      <c r="A52" s="101" t="s">
        <v>114</v>
      </c>
      <c r="B52" s="102" t="s">
        <v>360</v>
      </c>
      <c r="C52" s="94" t="s">
        <v>361</v>
      </c>
      <c r="D52" s="100">
        <f t="shared" si="0"/>
        <v>5475</v>
      </c>
      <c r="E52" s="100">
        <f t="shared" si="1"/>
        <v>0</v>
      </c>
      <c r="F52" s="93">
        <v>0</v>
      </c>
      <c r="G52" s="93">
        <v>0</v>
      </c>
      <c r="H52" s="100">
        <f t="shared" si="2"/>
        <v>716</v>
      </c>
      <c r="I52" s="93">
        <v>716</v>
      </c>
      <c r="J52" s="93">
        <v>0</v>
      </c>
      <c r="K52" s="100">
        <f t="shared" si="3"/>
        <v>4759</v>
      </c>
      <c r="L52" s="93">
        <v>0</v>
      </c>
      <c r="M52" s="93">
        <v>4759</v>
      </c>
      <c r="N52" s="100">
        <f t="shared" si="4"/>
        <v>5475</v>
      </c>
      <c r="O52" s="100">
        <f t="shared" si="5"/>
        <v>716</v>
      </c>
      <c r="P52" s="93">
        <v>716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100">
        <f t="shared" si="6"/>
        <v>4759</v>
      </c>
      <c r="W52" s="93">
        <v>4759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100">
        <f t="shared" si="7"/>
        <v>0</v>
      </c>
      <c r="AD52" s="93">
        <v>0</v>
      </c>
      <c r="AE52" s="93">
        <v>0</v>
      </c>
      <c r="AF52" s="100">
        <f t="shared" si="8"/>
        <v>17</v>
      </c>
      <c r="AG52" s="93">
        <v>17</v>
      </c>
      <c r="AH52" s="93">
        <v>0</v>
      </c>
      <c r="AI52" s="93">
        <v>0</v>
      </c>
      <c r="AJ52" s="100">
        <f t="shared" si="9"/>
        <v>232</v>
      </c>
      <c r="AK52" s="93">
        <v>231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1</v>
      </c>
      <c r="AT52" s="100">
        <f t="shared" si="10"/>
        <v>16</v>
      </c>
      <c r="AU52" s="93">
        <v>16</v>
      </c>
      <c r="AV52" s="93">
        <v>0</v>
      </c>
      <c r="AW52" s="93">
        <v>0</v>
      </c>
      <c r="AX52" s="93">
        <v>0</v>
      </c>
      <c r="AY52" s="93">
        <v>0</v>
      </c>
      <c r="AZ52" s="100">
        <f t="shared" si="11"/>
        <v>0</v>
      </c>
      <c r="BA52" s="93">
        <v>0</v>
      </c>
      <c r="BB52" s="93">
        <v>0</v>
      </c>
      <c r="BC52" s="93">
        <v>0</v>
      </c>
    </row>
    <row r="53" spans="1:55" s="92" customFormat="1" ht="11.25">
      <c r="A53" s="101" t="s">
        <v>114</v>
      </c>
      <c r="B53" s="102" t="s">
        <v>362</v>
      </c>
      <c r="C53" s="94" t="s">
        <v>363</v>
      </c>
      <c r="D53" s="100">
        <f t="shared" si="0"/>
        <v>10517</v>
      </c>
      <c r="E53" s="100">
        <f t="shared" si="1"/>
        <v>0</v>
      </c>
      <c r="F53" s="93">
        <v>0</v>
      </c>
      <c r="G53" s="93">
        <v>0</v>
      </c>
      <c r="H53" s="100">
        <f t="shared" si="2"/>
        <v>2054</v>
      </c>
      <c r="I53" s="93">
        <v>2054</v>
      </c>
      <c r="J53" s="93">
        <v>0</v>
      </c>
      <c r="K53" s="100">
        <f t="shared" si="3"/>
        <v>8463</v>
      </c>
      <c r="L53" s="93">
        <v>0</v>
      </c>
      <c r="M53" s="93">
        <v>8463</v>
      </c>
      <c r="N53" s="100">
        <f t="shared" si="4"/>
        <v>10517</v>
      </c>
      <c r="O53" s="100">
        <f t="shared" si="5"/>
        <v>2054</v>
      </c>
      <c r="P53" s="93">
        <v>2054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100">
        <f t="shared" si="6"/>
        <v>8463</v>
      </c>
      <c r="W53" s="93">
        <v>8463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100">
        <f t="shared" si="7"/>
        <v>0</v>
      </c>
      <c r="AD53" s="93">
        <v>0</v>
      </c>
      <c r="AE53" s="93">
        <v>0</v>
      </c>
      <c r="AF53" s="100">
        <f t="shared" si="8"/>
        <v>32</v>
      </c>
      <c r="AG53" s="93">
        <v>32</v>
      </c>
      <c r="AH53" s="93">
        <v>0</v>
      </c>
      <c r="AI53" s="93">
        <v>0</v>
      </c>
      <c r="AJ53" s="100">
        <f t="shared" si="9"/>
        <v>450</v>
      </c>
      <c r="AK53" s="93">
        <v>449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1</v>
      </c>
      <c r="AT53" s="100">
        <f t="shared" si="10"/>
        <v>31</v>
      </c>
      <c r="AU53" s="93">
        <v>31</v>
      </c>
      <c r="AV53" s="93">
        <v>0</v>
      </c>
      <c r="AW53" s="93">
        <v>0</v>
      </c>
      <c r="AX53" s="93">
        <v>0</v>
      </c>
      <c r="AY53" s="93">
        <v>0</v>
      </c>
      <c r="AZ53" s="100">
        <f t="shared" si="11"/>
        <v>0</v>
      </c>
      <c r="BA53" s="93">
        <v>0</v>
      </c>
      <c r="BB53" s="93">
        <v>0</v>
      </c>
      <c r="BC53" s="93">
        <v>0</v>
      </c>
    </row>
    <row r="54" spans="1:55" s="92" customFormat="1" ht="11.25">
      <c r="A54" s="101" t="s">
        <v>114</v>
      </c>
      <c r="B54" s="102" t="s">
        <v>364</v>
      </c>
      <c r="C54" s="94" t="s">
        <v>365</v>
      </c>
      <c r="D54" s="100">
        <f t="shared" si="0"/>
        <v>5573</v>
      </c>
      <c r="E54" s="100">
        <f t="shared" si="1"/>
        <v>0</v>
      </c>
      <c r="F54" s="93">
        <v>0</v>
      </c>
      <c r="G54" s="93">
        <v>0</v>
      </c>
      <c r="H54" s="100">
        <f t="shared" si="2"/>
        <v>0</v>
      </c>
      <c r="I54" s="93">
        <v>0</v>
      </c>
      <c r="J54" s="93">
        <v>0</v>
      </c>
      <c r="K54" s="100">
        <f t="shared" si="3"/>
        <v>5573</v>
      </c>
      <c r="L54" s="93">
        <v>604</v>
      </c>
      <c r="M54" s="93">
        <v>4969</v>
      </c>
      <c r="N54" s="100">
        <f t="shared" si="4"/>
        <v>5573</v>
      </c>
      <c r="O54" s="100">
        <f t="shared" si="5"/>
        <v>604</v>
      </c>
      <c r="P54" s="93">
        <v>604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100">
        <f t="shared" si="6"/>
        <v>4969</v>
      </c>
      <c r="W54" s="93">
        <v>4969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100">
        <f t="shared" si="7"/>
        <v>0</v>
      </c>
      <c r="AD54" s="93">
        <v>0</v>
      </c>
      <c r="AE54" s="93">
        <v>0</v>
      </c>
      <c r="AF54" s="100">
        <f t="shared" si="8"/>
        <v>11</v>
      </c>
      <c r="AG54" s="93">
        <v>11</v>
      </c>
      <c r="AH54" s="93">
        <v>0</v>
      </c>
      <c r="AI54" s="93">
        <v>0</v>
      </c>
      <c r="AJ54" s="100">
        <f t="shared" si="9"/>
        <v>11</v>
      </c>
      <c r="AK54" s="93">
        <v>0</v>
      </c>
      <c r="AL54" s="93">
        <v>0</v>
      </c>
      <c r="AM54" s="93">
        <v>11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100">
        <f t="shared" si="10"/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100">
        <f t="shared" si="11"/>
        <v>48</v>
      </c>
      <c r="BA54" s="93">
        <v>48</v>
      </c>
      <c r="BB54" s="93">
        <v>0</v>
      </c>
      <c r="BC54" s="93">
        <v>0</v>
      </c>
    </row>
    <row r="55" spans="1:55" s="92" customFormat="1" ht="11.25">
      <c r="A55" s="101" t="s">
        <v>114</v>
      </c>
      <c r="B55" s="102" t="s">
        <v>366</v>
      </c>
      <c r="C55" s="94" t="s">
        <v>367</v>
      </c>
      <c r="D55" s="100">
        <f t="shared" si="0"/>
        <v>6087</v>
      </c>
      <c r="E55" s="100">
        <f t="shared" si="1"/>
        <v>0</v>
      </c>
      <c r="F55" s="93">
        <v>0</v>
      </c>
      <c r="G55" s="93">
        <v>0</v>
      </c>
      <c r="H55" s="100">
        <f t="shared" si="2"/>
        <v>0</v>
      </c>
      <c r="I55" s="93">
        <v>0</v>
      </c>
      <c r="J55" s="93">
        <v>0</v>
      </c>
      <c r="K55" s="100">
        <f t="shared" si="3"/>
        <v>6087</v>
      </c>
      <c r="L55" s="93">
        <v>1240</v>
      </c>
      <c r="M55" s="93">
        <v>4847</v>
      </c>
      <c r="N55" s="100">
        <f t="shared" si="4"/>
        <v>6087</v>
      </c>
      <c r="O55" s="100">
        <f t="shared" si="5"/>
        <v>1240</v>
      </c>
      <c r="P55" s="93">
        <v>1240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100">
        <f t="shared" si="6"/>
        <v>4847</v>
      </c>
      <c r="W55" s="93">
        <v>4847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100">
        <f t="shared" si="7"/>
        <v>0</v>
      </c>
      <c r="AD55" s="93">
        <v>0</v>
      </c>
      <c r="AE55" s="93">
        <v>0</v>
      </c>
      <c r="AF55" s="100">
        <f t="shared" si="8"/>
        <v>6</v>
      </c>
      <c r="AG55" s="93">
        <v>6</v>
      </c>
      <c r="AH55" s="93">
        <v>0</v>
      </c>
      <c r="AI55" s="93">
        <v>0</v>
      </c>
      <c r="AJ55" s="100">
        <f t="shared" si="9"/>
        <v>34</v>
      </c>
      <c r="AK55" s="93">
        <v>34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100">
        <f t="shared" si="10"/>
        <v>6</v>
      </c>
      <c r="AU55" s="93">
        <v>6</v>
      </c>
      <c r="AV55" s="93">
        <v>0</v>
      </c>
      <c r="AW55" s="93">
        <v>0</v>
      </c>
      <c r="AX55" s="93">
        <v>0</v>
      </c>
      <c r="AY55" s="93">
        <v>0</v>
      </c>
      <c r="AZ55" s="100">
        <f t="shared" si="11"/>
        <v>34</v>
      </c>
      <c r="BA55" s="93">
        <v>34</v>
      </c>
      <c r="BB55" s="93">
        <v>0</v>
      </c>
      <c r="BC55" s="93">
        <v>0</v>
      </c>
    </row>
    <row r="56" spans="1:55" s="92" customFormat="1" ht="11.25">
      <c r="A56" s="101" t="s">
        <v>114</v>
      </c>
      <c r="B56" s="102" t="s">
        <v>368</v>
      </c>
      <c r="C56" s="94" t="s">
        <v>369</v>
      </c>
      <c r="D56" s="100">
        <f t="shared" si="0"/>
        <v>3722</v>
      </c>
      <c r="E56" s="100">
        <f t="shared" si="1"/>
        <v>0</v>
      </c>
      <c r="F56" s="93">
        <v>0</v>
      </c>
      <c r="G56" s="93">
        <v>0</v>
      </c>
      <c r="H56" s="100">
        <f t="shared" si="2"/>
        <v>0</v>
      </c>
      <c r="I56" s="93">
        <v>0</v>
      </c>
      <c r="J56" s="93">
        <v>0</v>
      </c>
      <c r="K56" s="100">
        <f t="shared" si="3"/>
        <v>3722</v>
      </c>
      <c r="L56" s="93">
        <v>741</v>
      </c>
      <c r="M56" s="93">
        <v>2981</v>
      </c>
      <c r="N56" s="100">
        <f t="shared" si="4"/>
        <v>3722</v>
      </c>
      <c r="O56" s="100">
        <f t="shared" si="5"/>
        <v>741</v>
      </c>
      <c r="P56" s="93">
        <v>741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100">
        <f t="shared" si="6"/>
        <v>2981</v>
      </c>
      <c r="W56" s="93">
        <v>2981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100">
        <f t="shared" si="7"/>
        <v>0</v>
      </c>
      <c r="AD56" s="93">
        <v>0</v>
      </c>
      <c r="AE56" s="93">
        <v>0</v>
      </c>
      <c r="AF56" s="100">
        <f t="shared" si="8"/>
        <v>17</v>
      </c>
      <c r="AG56" s="93">
        <v>17</v>
      </c>
      <c r="AH56" s="93">
        <v>0</v>
      </c>
      <c r="AI56" s="93">
        <v>0</v>
      </c>
      <c r="AJ56" s="100">
        <f t="shared" si="9"/>
        <v>17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17</v>
      </c>
      <c r="AT56" s="100">
        <f t="shared" si="10"/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100">
        <f t="shared" si="11"/>
        <v>0</v>
      </c>
      <c r="BA56" s="93">
        <v>0</v>
      </c>
      <c r="BB56" s="93">
        <v>0</v>
      </c>
      <c r="BC56" s="93">
        <v>0</v>
      </c>
    </row>
    <row r="57" spans="1:55" s="92" customFormat="1" ht="11.25">
      <c r="A57" s="101" t="s">
        <v>114</v>
      </c>
      <c r="B57" s="102" t="s">
        <v>370</v>
      </c>
      <c r="C57" s="94" t="s">
        <v>371</v>
      </c>
      <c r="D57" s="100">
        <f t="shared" si="0"/>
        <v>6444</v>
      </c>
      <c r="E57" s="100">
        <f t="shared" si="1"/>
        <v>0</v>
      </c>
      <c r="F57" s="93">
        <v>0</v>
      </c>
      <c r="G57" s="93">
        <v>0</v>
      </c>
      <c r="H57" s="100">
        <f t="shared" si="2"/>
        <v>1100</v>
      </c>
      <c r="I57" s="93">
        <v>1100</v>
      </c>
      <c r="J57" s="93">
        <v>0</v>
      </c>
      <c r="K57" s="100">
        <f t="shared" si="3"/>
        <v>5344</v>
      </c>
      <c r="L57" s="93">
        <v>0</v>
      </c>
      <c r="M57" s="93">
        <v>5344</v>
      </c>
      <c r="N57" s="100">
        <f t="shared" si="4"/>
        <v>6444</v>
      </c>
      <c r="O57" s="100">
        <f t="shared" si="5"/>
        <v>1100</v>
      </c>
      <c r="P57" s="93">
        <v>1100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100">
        <f t="shared" si="6"/>
        <v>5344</v>
      </c>
      <c r="W57" s="93">
        <v>5344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100">
        <f t="shared" si="7"/>
        <v>0</v>
      </c>
      <c r="AD57" s="93">
        <v>0</v>
      </c>
      <c r="AE57" s="93">
        <v>0</v>
      </c>
      <c r="AF57" s="100">
        <f t="shared" si="8"/>
        <v>20</v>
      </c>
      <c r="AG57" s="93">
        <v>20</v>
      </c>
      <c r="AH57" s="93">
        <v>0</v>
      </c>
      <c r="AI57" s="93">
        <v>0</v>
      </c>
      <c r="AJ57" s="100">
        <f t="shared" si="9"/>
        <v>280</v>
      </c>
      <c r="AK57" s="93">
        <v>279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1</v>
      </c>
      <c r="AT57" s="100">
        <f t="shared" si="10"/>
        <v>19</v>
      </c>
      <c r="AU57" s="93">
        <v>19</v>
      </c>
      <c r="AV57" s="93">
        <v>0</v>
      </c>
      <c r="AW57" s="93">
        <v>0</v>
      </c>
      <c r="AX57" s="93">
        <v>0</v>
      </c>
      <c r="AY57" s="93">
        <v>0</v>
      </c>
      <c r="AZ57" s="100">
        <f t="shared" si="11"/>
        <v>0</v>
      </c>
      <c r="BA57" s="93">
        <v>0</v>
      </c>
      <c r="BB57" s="93">
        <v>0</v>
      </c>
      <c r="BC57" s="93">
        <v>0</v>
      </c>
    </row>
    <row r="58" spans="1:55" s="92" customFormat="1" ht="11.25">
      <c r="A58" s="101" t="s">
        <v>114</v>
      </c>
      <c r="B58" s="102" t="s">
        <v>372</v>
      </c>
      <c r="C58" s="94" t="s">
        <v>373</v>
      </c>
      <c r="D58" s="100">
        <f t="shared" si="0"/>
        <v>2829</v>
      </c>
      <c r="E58" s="100">
        <f t="shared" si="1"/>
        <v>0</v>
      </c>
      <c r="F58" s="93">
        <v>0</v>
      </c>
      <c r="G58" s="93">
        <v>0</v>
      </c>
      <c r="H58" s="100">
        <f t="shared" si="2"/>
        <v>643</v>
      </c>
      <c r="I58" s="93">
        <v>643</v>
      </c>
      <c r="J58" s="93">
        <v>0</v>
      </c>
      <c r="K58" s="100">
        <f t="shared" si="3"/>
        <v>2186</v>
      </c>
      <c r="L58" s="93">
        <v>0</v>
      </c>
      <c r="M58" s="93">
        <v>2186</v>
      </c>
      <c r="N58" s="100">
        <f t="shared" si="4"/>
        <v>2854</v>
      </c>
      <c r="O58" s="100">
        <f t="shared" si="5"/>
        <v>643</v>
      </c>
      <c r="P58" s="93">
        <v>643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100">
        <f t="shared" si="6"/>
        <v>2186</v>
      </c>
      <c r="W58" s="93">
        <v>2186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100">
        <f t="shared" si="7"/>
        <v>25</v>
      </c>
      <c r="AD58" s="93">
        <v>25</v>
      </c>
      <c r="AE58" s="93">
        <v>0</v>
      </c>
      <c r="AF58" s="100">
        <f t="shared" si="8"/>
        <v>0</v>
      </c>
      <c r="AG58" s="93">
        <v>0</v>
      </c>
      <c r="AH58" s="93">
        <v>0</v>
      </c>
      <c r="AI58" s="93">
        <v>0</v>
      </c>
      <c r="AJ58" s="100">
        <f t="shared" si="9"/>
        <v>0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3">
        <v>0</v>
      </c>
      <c r="AQ58" s="93">
        <v>0</v>
      </c>
      <c r="AR58" s="93">
        <v>0</v>
      </c>
      <c r="AS58" s="93">
        <v>0</v>
      </c>
      <c r="AT58" s="100">
        <f t="shared" si="10"/>
        <v>0</v>
      </c>
      <c r="AU58" s="93">
        <v>0</v>
      </c>
      <c r="AV58" s="93">
        <v>0</v>
      </c>
      <c r="AW58" s="93">
        <v>0</v>
      </c>
      <c r="AX58" s="93">
        <v>0</v>
      </c>
      <c r="AY58" s="93">
        <v>0</v>
      </c>
      <c r="AZ58" s="100">
        <f t="shared" si="11"/>
        <v>0</v>
      </c>
      <c r="BA58" s="93">
        <v>0</v>
      </c>
      <c r="BB58" s="93">
        <v>0</v>
      </c>
      <c r="BC58" s="93">
        <v>0</v>
      </c>
    </row>
    <row r="59" spans="1:55" s="92" customFormat="1" ht="11.25">
      <c r="A59" s="101" t="s">
        <v>114</v>
      </c>
      <c r="B59" s="102" t="s">
        <v>374</v>
      </c>
      <c r="C59" s="94" t="s">
        <v>375</v>
      </c>
      <c r="D59" s="100">
        <f t="shared" si="0"/>
        <v>2509</v>
      </c>
      <c r="E59" s="100">
        <f t="shared" si="1"/>
        <v>0</v>
      </c>
      <c r="F59" s="93">
        <v>0</v>
      </c>
      <c r="G59" s="93">
        <v>0</v>
      </c>
      <c r="H59" s="100">
        <f t="shared" si="2"/>
        <v>1090</v>
      </c>
      <c r="I59" s="93">
        <v>1090</v>
      </c>
      <c r="J59" s="93">
        <v>0</v>
      </c>
      <c r="K59" s="100">
        <f t="shared" si="3"/>
        <v>1419</v>
      </c>
      <c r="L59" s="93">
        <v>0</v>
      </c>
      <c r="M59" s="93">
        <v>1419</v>
      </c>
      <c r="N59" s="100">
        <f t="shared" si="4"/>
        <v>2509</v>
      </c>
      <c r="O59" s="100">
        <f t="shared" si="5"/>
        <v>1090</v>
      </c>
      <c r="P59" s="93">
        <v>1090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100">
        <f t="shared" si="6"/>
        <v>1419</v>
      </c>
      <c r="W59" s="93">
        <v>1419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100">
        <f t="shared" si="7"/>
        <v>0</v>
      </c>
      <c r="AD59" s="93">
        <v>0</v>
      </c>
      <c r="AE59" s="93">
        <v>0</v>
      </c>
      <c r="AF59" s="100">
        <f t="shared" si="8"/>
        <v>151</v>
      </c>
      <c r="AG59" s="93">
        <v>151</v>
      </c>
      <c r="AH59" s="93">
        <v>0</v>
      </c>
      <c r="AI59" s="93">
        <v>0</v>
      </c>
      <c r="AJ59" s="100">
        <f t="shared" si="9"/>
        <v>151</v>
      </c>
      <c r="AK59" s="93">
        <v>0</v>
      </c>
      <c r="AL59" s="93">
        <v>0</v>
      </c>
      <c r="AM59" s="93">
        <v>0</v>
      </c>
      <c r="AN59" s="93">
        <v>0</v>
      </c>
      <c r="AO59" s="93">
        <v>0</v>
      </c>
      <c r="AP59" s="93">
        <v>0</v>
      </c>
      <c r="AQ59" s="93">
        <v>123</v>
      </c>
      <c r="AR59" s="93">
        <v>0</v>
      </c>
      <c r="AS59" s="93">
        <v>28</v>
      </c>
      <c r="AT59" s="100">
        <f t="shared" si="10"/>
        <v>0</v>
      </c>
      <c r="AU59" s="93">
        <v>0</v>
      </c>
      <c r="AV59" s="93">
        <v>0</v>
      </c>
      <c r="AW59" s="93">
        <v>0</v>
      </c>
      <c r="AX59" s="93">
        <v>0</v>
      </c>
      <c r="AY59" s="93">
        <v>0</v>
      </c>
      <c r="AZ59" s="100">
        <f t="shared" si="11"/>
        <v>0</v>
      </c>
      <c r="BA59" s="93">
        <v>0</v>
      </c>
      <c r="BB59" s="93">
        <v>0</v>
      </c>
      <c r="BC59" s="93">
        <v>0</v>
      </c>
    </row>
    <row r="60" spans="1:55" s="92" customFormat="1" ht="11.25">
      <c r="A60" s="101" t="s">
        <v>114</v>
      </c>
      <c r="B60" s="102" t="s">
        <v>376</v>
      </c>
      <c r="C60" s="94" t="s">
        <v>377</v>
      </c>
      <c r="D60" s="100">
        <f t="shared" si="0"/>
        <v>1705</v>
      </c>
      <c r="E60" s="100">
        <f t="shared" si="1"/>
        <v>0</v>
      </c>
      <c r="F60" s="93">
        <v>0</v>
      </c>
      <c r="G60" s="93">
        <v>0</v>
      </c>
      <c r="H60" s="100">
        <f t="shared" si="2"/>
        <v>659</v>
      </c>
      <c r="I60" s="93">
        <v>659</v>
      </c>
      <c r="J60" s="93">
        <v>0</v>
      </c>
      <c r="K60" s="100">
        <f t="shared" si="3"/>
        <v>1046</v>
      </c>
      <c r="L60" s="93">
        <v>0</v>
      </c>
      <c r="M60" s="93">
        <v>1046</v>
      </c>
      <c r="N60" s="100">
        <f t="shared" si="4"/>
        <v>1705</v>
      </c>
      <c r="O60" s="100">
        <f t="shared" si="5"/>
        <v>659</v>
      </c>
      <c r="P60" s="93">
        <v>659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100">
        <f t="shared" si="6"/>
        <v>1046</v>
      </c>
      <c r="W60" s="93">
        <v>1046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100">
        <f t="shared" si="7"/>
        <v>0</v>
      </c>
      <c r="AD60" s="93">
        <v>0</v>
      </c>
      <c r="AE60" s="93">
        <v>0</v>
      </c>
      <c r="AF60" s="100">
        <f t="shared" si="8"/>
        <v>103</v>
      </c>
      <c r="AG60" s="93">
        <v>103</v>
      </c>
      <c r="AH60" s="93">
        <v>0</v>
      </c>
      <c r="AI60" s="93">
        <v>0</v>
      </c>
      <c r="AJ60" s="100">
        <f t="shared" si="9"/>
        <v>103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v>84</v>
      </c>
      <c r="AR60" s="93">
        <v>0</v>
      </c>
      <c r="AS60" s="93">
        <v>19</v>
      </c>
      <c r="AT60" s="100">
        <f t="shared" si="10"/>
        <v>0</v>
      </c>
      <c r="AU60" s="93">
        <v>0</v>
      </c>
      <c r="AV60" s="93">
        <v>0</v>
      </c>
      <c r="AW60" s="93">
        <v>0</v>
      </c>
      <c r="AX60" s="93">
        <v>0</v>
      </c>
      <c r="AY60" s="93">
        <v>0</v>
      </c>
      <c r="AZ60" s="100">
        <f t="shared" si="11"/>
        <v>0</v>
      </c>
      <c r="BA60" s="93">
        <v>0</v>
      </c>
      <c r="BB60" s="93">
        <v>0</v>
      </c>
      <c r="BC60" s="93">
        <v>0</v>
      </c>
    </row>
    <row r="61" spans="1:55" s="92" customFormat="1" ht="11.25">
      <c r="A61" s="101" t="s">
        <v>114</v>
      </c>
      <c r="B61" s="102" t="s">
        <v>378</v>
      </c>
      <c r="C61" s="94" t="s">
        <v>379</v>
      </c>
      <c r="D61" s="100">
        <f t="shared" si="0"/>
        <v>4967</v>
      </c>
      <c r="E61" s="100">
        <f t="shared" si="1"/>
        <v>387</v>
      </c>
      <c r="F61" s="93">
        <v>0</v>
      </c>
      <c r="G61" s="93">
        <v>387</v>
      </c>
      <c r="H61" s="100">
        <f t="shared" si="2"/>
        <v>1826</v>
      </c>
      <c r="I61" s="93">
        <v>1826</v>
      </c>
      <c r="J61" s="93">
        <v>0</v>
      </c>
      <c r="K61" s="100">
        <f t="shared" si="3"/>
        <v>2754</v>
      </c>
      <c r="L61" s="93">
        <v>0</v>
      </c>
      <c r="M61" s="93">
        <v>2754</v>
      </c>
      <c r="N61" s="100">
        <f t="shared" si="4"/>
        <v>5157</v>
      </c>
      <c r="O61" s="100">
        <f t="shared" si="5"/>
        <v>1826</v>
      </c>
      <c r="P61" s="93">
        <v>1826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100">
        <f t="shared" si="6"/>
        <v>3141</v>
      </c>
      <c r="W61" s="93">
        <v>3141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100">
        <f t="shared" si="7"/>
        <v>190</v>
      </c>
      <c r="AD61" s="93">
        <v>190</v>
      </c>
      <c r="AE61" s="93">
        <v>0</v>
      </c>
      <c r="AF61" s="100">
        <f t="shared" si="8"/>
        <v>42</v>
      </c>
      <c r="AG61" s="93">
        <v>42</v>
      </c>
      <c r="AH61" s="93">
        <v>0</v>
      </c>
      <c r="AI61" s="93">
        <v>0</v>
      </c>
      <c r="AJ61" s="100">
        <f t="shared" si="9"/>
        <v>42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42</v>
      </c>
      <c r="AR61" s="93">
        <v>0</v>
      </c>
      <c r="AS61" s="93">
        <v>0</v>
      </c>
      <c r="AT61" s="100">
        <f t="shared" si="10"/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100">
        <f t="shared" si="11"/>
        <v>0</v>
      </c>
      <c r="BA61" s="93">
        <v>0</v>
      </c>
      <c r="BB61" s="93">
        <v>0</v>
      </c>
      <c r="BC61" s="93">
        <v>0</v>
      </c>
    </row>
    <row r="62" spans="1:55" s="92" customFormat="1" ht="11.25">
      <c r="A62" s="101" t="s">
        <v>114</v>
      </c>
      <c r="B62" s="102" t="s">
        <v>380</v>
      </c>
      <c r="C62" s="94" t="s">
        <v>381</v>
      </c>
      <c r="D62" s="100">
        <f t="shared" si="0"/>
        <v>1703</v>
      </c>
      <c r="E62" s="100">
        <f t="shared" si="1"/>
        <v>0</v>
      </c>
      <c r="F62" s="93">
        <v>0</v>
      </c>
      <c r="G62" s="93">
        <v>0</v>
      </c>
      <c r="H62" s="100">
        <f t="shared" si="2"/>
        <v>243</v>
      </c>
      <c r="I62" s="93">
        <v>243</v>
      </c>
      <c r="J62" s="93">
        <v>0</v>
      </c>
      <c r="K62" s="100">
        <f t="shared" si="3"/>
        <v>1460</v>
      </c>
      <c r="L62" s="93">
        <v>0</v>
      </c>
      <c r="M62" s="93">
        <v>1460</v>
      </c>
      <c r="N62" s="100">
        <f t="shared" si="4"/>
        <v>1752</v>
      </c>
      <c r="O62" s="100">
        <f t="shared" si="5"/>
        <v>243</v>
      </c>
      <c r="P62" s="93">
        <v>243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100">
        <f t="shared" si="6"/>
        <v>1460</v>
      </c>
      <c r="W62" s="93">
        <v>1460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100">
        <f t="shared" si="7"/>
        <v>49</v>
      </c>
      <c r="AD62" s="93">
        <v>49</v>
      </c>
      <c r="AE62" s="93">
        <v>0</v>
      </c>
      <c r="AF62" s="100">
        <f t="shared" si="8"/>
        <v>5</v>
      </c>
      <c r="AG62" s="93">
        <v>5</v>
      </c>
      <c r="AH62" s="93">
        <v>0</v>
      </c>
      <c r="AI62" s="93">
        <v>0</v>
      </c>
      <c r="AJ62" s="100">
        <f t="shared" si="9"/>
        <v>73</v>
      </c>
      <c r="AK62" s="93">
        <v>73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0</v>
      </c>
      <c r="AT62" s="100">
        <f t="shared" si="10"/>
        <v>5</v>
      </c>
      <c r="AU62" s="93">
        <v>5</v>
      </c>
      <c r="AV62" s="93">
        <v>0</v>
      </c>
      <c r="AW62" s="93">
        <v>0</v>
      </c>
      <c r="AX62" s="93">
        <v>0</v>
      </c>
      <c r="AY62" s="93">
        <v>0</v>
      </c>
      <c r="AZ62" s="100">
        <f t="shared" si="11"/>
        <v>0</v>
      </c>
      <c r="BA62" s="93">
        <v>0</v>
      </c>
      <c r="BB62" s="93">
        <v>0</v>
      </c>
      <c r="BC62" s="93">
        <v>0</v>
      </c>
    </row>
    <row r="63" spans="1:55" s="92" customFormat="1" ht="11.25">
      <c r="A63" s="101" t="s">
        <v>114</v>
      </c>
      <c r="B63" s="102" t="s">
        <v>382</v>
      </c>
      <c r="C63" s="94" t="s">
        <v>270</v>
      </c>
      <c r="D63" s="100">
        <f t="shared" si="0"/>
        <v>3642</v>
      </c>
      <c r="E63" s="100">
        <f t="shared" si="1"/>
        <v>0</v>
      </c>
      <c r="F63" s="93">
        <v>0</v>
      </c>
      <c r="G63" s="93">
        <v>0</v>
      </c>
      <c r="H63" s="100">
        <f t="shared" si="2"/>
        <v>226</v>
      </c>
      <c r="I63" s="93">
        <v>226</v>
      </c>
      <c r="J63" s="93">
        <v>0</v>
      </c>
      <c r="K63" s="100">
        <f t="shared" si="3"/>
        <v>3416</v>
      </c>
      <c r="L63" s="93">
        <v>0</v>
      </c>
      <c r="M63" s="93">
        <v>3416</v>
      </c>
      <c r="N63" s="100">
        <f t="shared" si="4"/>
        <v>3642</v>
      </c>
      <c r="O63" s="100">
        <f t="shared" si="5"/>
        <v>226</v>
      </c>
      <c r="P63" s="93">
        <v>226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100">
        <f t="shared" si="6"/>
        <v>3416</v>
      </c>
      <c r="W63" s="93">
        <v>3416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100">
        <f t="shared" si="7"/>
        <v>0</v>
      </c>
      <c r="AD63" s="93">
        <v>0</v>
      </c>
      <c r="AE63" s="93">
        <v>0</v>
      </c>
      <c r="AF63" s="100">
        <f t="shared" si="8"/>
        <v>28</v>
      </c>
      <c r="AG63" s="93">
        <v>28</v>
      </c>
      <c r="AH63" s="93">
        <v>0</v>
      </c>
      <c r="AI63" s="93">
        <v>0</v>
      </c>
      <c r="AJ63" s="100">
        <f t="shared" si="9"/>
        <v>204</v>
      </c>
      <c r="AK63" s="93">
        <v>202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2</v>
      </c>
      <c r="AT63" s="100">
        <f t="shared" si="10"/>
        <v>26</v>
      </c>
      <c r="AU63" s="93">
        <v>26</v>
      </c>
      <c r="AV63" s="93">
        <v>0</v>
      </c>
      <c r="AW63" s="93">
        <v>0</v>
      </c>
      <c r="AX63" s="93">
        <v>0</v>
      </c>
      <c r="AY63" s="93">
        <v>0</v>
      </c>
      <c r="AZ63" s="100">
        <f t="shared" si="11"/>
        <v>0</v>
      </c>
      <c r="BA63" s="93">
        <v>0</v>
      </c>
      <c r="BB63" s="93">
        <v>0</v>
      </c>
      <c r="BC63" s="93">
        <v>0</v>
      </c>
    </row>
    <row r="64" spans="1:55" s="92" customFormat="1" ht="11.25">
      <c r="A64" s="101" t="s">
        <v>114</v>
      </c>
      <c r="B64" s="102" t="s">
        <v>383</v>
      </c>
      <c r="C64" s="94" t="s">
        <v>384</v>
      </c>
      <c r="D64" s="100">
        <f t="shared" si="0"/>
        <v>4958</v>
      </c>
      <c r="E64" s="100">
        <f t="shared" si="1"/>
        <v>0</v>
      </c>
      <c r="F64" s="93">
        <v>0</v>
      </c>
      <c r="G64" s="93">
        <v>0</v>
      </c>
      <c r="H64" s="100">
        <f t="shared" si="2"/>
        <v>624</v>
      </c>
      <c r="I64" s="93">
        <v>624</v>
      </c>
      <c r="J64" s="93">
        <v>0</v>
      </c>
      <c r="K64" s="100">
        <f t="shared" si="3"/>
        <v>4334</v>
      </c>
      <c r="L64" s="93">
        <v>0</v>
      </c>
      <c r="M64" s="93">
        <v>4334</v>
      </c>
      <c r="N64" s="100">
        <f t="shared" si="4"/>
        <v>4958</v>
      </c>
      <c r="O64" s="100">
        <f t="shared" si="5"/>
        <v>624</v>
      </c>
      <c r="P64" s="93">
        <v>624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100">
        <f t="shared" si="6"/>
        <v>4334</v>
      </c>
      <c r="W64" s="93">
        <v>4334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100">
        <f t="shared" si="7"/>
        <v>0</v>
      </c>
      <c r="AD64" s="93">
        <v>0</v>
      </c>
      <c r="AE64" s="93">
        <v>0</v>
      </c>
      <c r="AF64" s="100">
        <f t="shared" si="8"/>
        <v>38</v>
      </c>
      <c r="AG64" s="93">
        <v>38</v>
      </c>
      <c r="AH64" s="93">
        <v>0</v>
      </c>
      <c r="AI64" s="93">
        <v>0</v>
      </c>
      <c r="AJ64" s="100">
        <f t="shared" si="9"/>
        <v>277</v>
      </c>
      <c r="AK64" s="93">
        <v>275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2</v>
      </c>
      <c r="AT64" s="100">
        <f t="shared" si="10"/>
        <v>36</v>
      </c>
      <c r="AU64" s="93">
        <v>36</v>
      </c>
      <c r="AV64" s="93">
        <v>0</v>
      </c>
      <c r="AW64" s="93">
        <v>0</v>
      </c>
      <c r="AX64" s="93">
        <v>0</v>
      </c>
      <c r="AY64" s="93">
        <v>0</v>
      </c>
      <c r="AZ64" s="100">
        <f t="shared" si="11"/>
        <v>0</v>
      </c>
      <c r="BA64" s="93">
        <v>0</v>
      </c>
      <c r="BB64" s="93">
        <v>0</v>
      </c>
      <c r="BC64" s="93">
        <v>0</v>
      </c>
    </row>
    <row r="65" spans="1:55" s="92" customFormat="1" ht="11.25">
      <c r="A65" s="101" t="s">
        <v>114</v>
      </c>
      <c r="B65" s="102" t="s">
        <v>385</v>
      </c>
      <c r="C65" s="94" t="s">
        <v>386</v>
      </c>
      <c r="D65" s="100">
        <f t="shared" si="0"/>
        <v>10165</v>
      </c>
      <c r="E65" s="100">
        <f t="shared" si="1"/>
        <v>0</v>
      </c>
      <c r="F65" s="93">
        <v>0</v>
      </c>
      <c r="G65" s="93">
        <v>0</v>
      </c>
      <c r="H65" s="100">
        <f t="shared" si="2"/>
        <v>0</v>
      </c>
      <c r="I65" s="93">
        <v>0</v>
      </c>
      <c r="J65" s="93">
        <v>0</v>
      </c>
      <c r="K65" s="100">
        <f t="shared" si="3"/>
        <v>10165</v>
      </c>
      <c r="L65" s="93">
        <v>1241</v>
      </c>
      <c r="M65" s="93">
        <v>8924</v>
      </c>
      <c r="N65" s="100">
        <f t="shared" si="4"/>
        <v>10165</v>
      </c>
      <c r="O65" s="100">
        <f t="shared" si="5"/>
        <v>1241</v>
      </c>
      <c r="P65" s="93">
        <v>1241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100">
        <f t="shared" si="6"/>
        <v>8924</v>
      </c>
      <c r="W65" s="93">
        <v>8924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100">
        <f t="shared" si="7"/>
        <v>0</v>
      </c>
      <c r="AD65" s="93">
        <v>0</v>
      </c>
      <c r="AE65" s="93">
        <v>0</v>
      </c>
      <c r="AF65" s="100">
        <f t="shared" si="8"/>
        <v>79</v>
      </c>
      <c r="AG65" s="93">
        <v>79</v>
      </c>
      <c r="AH65" s="93">
        <v>0</v>
      </c>
      <c r="AI65" s="93">
        <v>0</v>
      </c>
      <c r="AJ65" s="100">
        <f t="shared" si="9"/>
        <v>568</v>
      </c>
      <c r="AK65" s="93">
        <v>563</v>
      </c>
      <c r="AL65" s="93">
        <v>0</v>
      </c>
      <c r="AM65" s="93">
        <v>0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93">
        <v>5</v>
      </c>
      <c r="AT65" s="100">
        <f t="shared" si="10"/>
        <v>74</v>
      </c>
      <c r="AU65" s="93">
        <v>74</v>
      </c>
      <c r="AV65" s="93">
        <v>0</v>
      </c>
      <c r="AW65" s="93">
        <v>0</v>
      </c>
      <c r="AX65" s="93">
        <v>0</v>
      </c>
      <c r="AY65" s="93">
        <v>0</v>
      </c>
      <c r="AZ65" s="100">
        <f t="shared" si="11"/>
        <v>0</v>
      </c>
      <c r="BA65" s="93">
        <v>0</v>
      </c>
      <c r="BB65" s="93">
        <v>0</v>
      </c>
      <c r="BC65" s="93">
        <v>0</v>
      </c>
    </row>
    <row r="66" spans="1:55" s="92" customFormat="1" ht="11.25">
      <c r="A66" s="101" t="s">
        <v>114</v>
      </c>
      <c r="B66" s="102" t="s">
        <v>387</v>
      </c>
      <c r="C66" s="94" t="s">
        <v>388</v>
      </c>
      <c r="D66" s="100">
        <f t="shared" si="0"/>
        <v>16492</v>
      </c>
      <c r="E66" s="100">
        <f t="shared" si="1"/>
        <v>0</v>
      </c>
      <c r="F66" s="93">
        <v>0</v>
      </c>
      <c r="G66" s="93">
        <v>0</v>
      </c>
      <c r="H66" s="100">
        <f t="shared" si="2"/>
        <v>16492</v>
      </c>
      <c r="I66" s="93">
        <v>3620</v>
      </c>
      <c r="J66" s="93">
        <v>12872</v>
      </c>
      <c r="K66" s="100">
        <f t="shared" si="3"/>
        <v>0</v>
      </c>
      <c r="L66" s="93">
        <v>0</v>
      </c>
      <c r="M66" s="93">
        <v>0</v>
      </c>
      <c r="N66" s="100">
        <f t="shared" si="4"/>
        <v>16746</v>
      </c>
      <c r="O66" s="100">
        <f t="shared" si="5"/>
        <v>3620</v>
      </c>
      <c r="P66" s="93">
        <v>3620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100">
        <f t="shared" si="6"/>
        <v>12872</v>
      </c>
      <c r="W66" s="93">
        <v>12872</v>
      </c>
      <c r="X66" s="93">
        <v>0</v>
      </c>
      <c r="Y66" s="93">
        <v>0</v>
      </c>
      <c r="Z66" s="93">
        <v>0</v>
      </c>
      <c r="AA66" s="93">
        <v>0</v>
      </c>
      <c r="AB66" s="93">
        <v>0</v>
      </c>
      <c r="AC66" s="100">
        <f t="shared" si="7"/>
        <v>254</v>
      </c>
      <c r="AD66" s="93">
        <v>254</v>
      </c>
      <c r="AE66" s="93">
        <v>0</v>
      </c>
      <c r="AF66" s="100">
        <f t="shared" si="8"/>
        <v>18</v>
      </c>
      <c r="AG66" s="93">
        <v>18</v>
      </c>
      <c r="AH66" s="93">
        <v>0</v>
      </c>
      <c r="AI66" s="93">
        <v>0</v>
      </c>
      <c r="AJ66" s="100">
        <f t="shared" si="9"/>
        <v>18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</v>
      </c>
      <c r="AQ66" s="93">
        <v>0</v>
      </c>
      <c r="AR66" s="93">
        <v>0</v>
      </c>
      <c r="AS66" s="93">
        <v>18</v>
      </c>
      <c r="AT66" s="100">
        <f t="shared" si="10"/>
        <v>0</v>
      </c>
      <c r="AU66" s="93">
        <v>0</v>
      </c>
      <c r="AV66" s="93">
        <v>0</v>
      </c>
      <c r="AW66" s="93">
        <v>0</v>
      </c>
      <c r="AX66" s="93">
        <v>0</v>
      </c>
      <c r="AY66" s="93">
        <v>0</v>
      </c>
      <c r="AZ66" s="100">
        <f t="shared" si="11"/>
        <v>79</v>
      </c>
      <c r="BA66" s="93">
        <v>79</v>
      </c>
      <c r="BB66" s="93">
        <v>0</v>
      </c>
      <c r="BC66" s="93">
        <v>0</v>
      </c>
    </row>
    <row r="67" spans="1:55" s="92" customFormat="1" ht="11.25">
      <c r="A67" s="101" t="s">
        <v>114</v>
      </c>
      <c r="B67" s="102" t="s">
        <v>389</v>
      </c>
      <c r="C67" s="94" t="s">
        <v>390</v>
      </c>
      <c r="D67" s="100">
        <f t="shared" si="0"/>
        <v>4404</v>
      </c>
      <c r="E67" s="100">
        <f t="shared" si="1"/>
        <v>0</v>
      </c>
      <c r="F67" s="93">
        <v>0</v>
      </c>
      <c r="G67" s="93">
        <v>0</v>
      </c>
      <c r="H67" s="100">
        <f t="shared" si="2"/>
        <v>0</v>
      </c>
      <c r="I67" s="93">
        <v>0</v>
      </c>
      <c r="J67" s="93">
        <v>0</v>
      </c>
      <c r="K67" s="100">
        <f t="shared" si="3"/>
        <v>4404</v>
      </c>
      <c r="L67" s="93">
        <v>384</v>
      </c>
      <c r="M67" s="93">
        <v>4020</v>
      </c>
      <c r="N67" s="100">
        <f t="shared" si="4"/>
        <v>4404</v>
      </c>
      <c r="O67" s="100">
        <f t="shared" si="5"/>
        <v>384</v>
      </c>
      <c r="P67" s="93">
        <v>384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100">
        <f t="shared" si="6"/>
        <v>4020</v>
      </c>
      <c r="W67" s="93">
        <v>4020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100">
        <f t="shared" si="7"/>
        <v>0</v>
      </c>
      <c r="AD67" s="93">
        <v>0</v>
      </c>
      <c r="AE67" s="93">
        <v>0</v>
      </c>
      <c r="AF67" s="100">
        <f t="shared" si="8"/>
        <v>24</v>
      </c>
      <c r="AG67" s="93">
        <v>24</v>
      </c>
      <c r="AH67" s="93">
        <v>0</v>
      </c>
      <c r="AI67" s="93">
        <v>0</v>
      </c>
      <c r="AJ67" s="100">
        <f t="shared" si="9"/>
        <v>38</v>
      </c>
      <c r="AK67" s="93">
        <v>38</v>
      </c>
      <c r="AL67" s="93">
        <v>0</v>
      </c>
      <c r="AM67" s="93">
        <v>0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93">
        <v>0</v>
      </c>
      <c r="AT67" s="100">
        <f t="shared" si="10"/>
        <v>24</v>
      </c>
      <c r="AU67" s="93">
        <v>24</v>
      </c>
      <c r="AV67" s="93">
        <v>0</v>
      </c>
      <c r="AW67" s="93">
        <v>0</v>
      </c>
      <c r="AX67" s="93">
        <v>0</v>
      </c>
      <c r="AY67" s="93">
        <v>0</v>
      </c>
      <c r="AZ67" s="100">
        <f t="shared" si="11"/>
        <v>0</v>
      </c>
      <c r="BA67" s="93">
        <v>0</v>
      </c>
      <c r="BB67" s="93">
        <v>0</v>
      </c>
      <c r="BC67" s="93">
        <v>0</v>
      </c>
    </row>
    <row r="68" spans="1:55" s="92" customFormat="1" ht="11.25">
      <c r="A68" s="101" t="s">
        <v>114</v>
      </c>
      <c r="B68" s="102" t="s">
        <v>391</v>
      </c>
      <c r="C68" s="94" t="s">
        <v>392</v>
      </c>
      <c r="D68" s="100">
        <f t="shared" si="0"/>
        <v>5107</v>
      </c>
      <c r="E68" s="100">
        <f t="shared" si="1"/>
        <v>0</v>
      </c>
      <c r="F68" s="93">
        <v>0</v>
      </c>
      <c r="G68" s="93">
        <v>0</v>
      </c>
      <c r="H68" s="100">
        <f t="shared" si="2"/>
        <v>0</v>
      </c>
      <c r="I68" s="93">
        <v>0</v>
      </c>
      <c r="J68" s="93">
        <v>0</v>
      </c>
      <c r="K68" s="100">
        <f t="shared" si="3"/>
        <v>5107</v>
      </c>
      <c r="L68" s="93">
        <v>700</v>
      </c>
      <c r="M68" s="93">
        <v>4407</v>
      </c>
      <c r="N68" s="100">
        <f t="shared" si="4"/>
        <v>5107</v>
      </c>
      <c r="O68" s="100">
        <f t="shared" si="5"/>
        <v>700</v>
      </c>
      <c r="P68" s="93">
        <v>700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100">
        <f t="shared" si="6"/>
        <v>4407</v>
      </c>
      <c r="W68" s="93">
        <v>4407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100">
        <f t="shared" si="7"/>
        <v>0</v>
      </c>
      <c r="AD68" s="93">
        <v>0</v>
      </c>
      <c r="AE68" s="93">
        <v>0</v>
      </c>
      <c r="AF68" s="100">
        <f t="shared" si="8"/>
        <v>14</v>
      </c>
      <c r="AG68" s="93">
        <v>14</v>
      </c>
      <c r="AH68" s="93">
        <v>0</v>
      </c>
      <c r="AI68" s="93">
        <v>0</v>
      </c>
      <c r="AJ68" s="100">
        <f t="shared" si="9"/>
        <v>276</v>
      </c>
      <c r="AK68" s="93">
        <v>262</v>
      </c>
      <c r="AL68" s="93">
        <v>0</v>
      </c>
      <c r="AM68" s="93">
        <v>14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100">
        <f t="shared" si="10"/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100">
        <f t="shared" si="11"/>
        <v>8</v>
      </c>
      <c r="BA68" s="93">
        <v>8</v>
      </c>
      <c r="BB68" s="93">
        <v>0</v>
      </c>
      <c r="BC68" s="93">
        <v>0</v>
      </c>
    </row>
    <row r="69" spans="1:55" s="92" customFormat="1" ht="11.25">
      <c r="A69" s="101" t="s">
        <v>114</v>
      </c>
      <c r="B69" s="102" t="s">
        <v>393</v>
      </c>
      <c r="C69" s="94" t="s">
        <v>394</v>
      </c>
      <c r="D69" s="100">
        <f t="shared" si="0"/>
        <v>4606</v>
      </c>
      <c r="E69" s="100">
        <f t="shared" si="1"/>
        <v>0</v>
      </c>
      <c r="F69" s="93">
        <v>0</v>
      </c>
      <c r="G69" s="93">
        <v>0</v>
      </c>
      <c r="H69" s="100">
        <f t="shared" si="2"/>
        <v>0</v>
      </c>
      <c r="I69" s="93">
        <v>0</v>
      </c>
      <c r="J69" s="93">
        <v>0</v>
      </c>
      <c r="K69" s="100">
        <f t="shared" si="3"/>
        <v>4606</v>
      </c>
      <c r="L69" s="93">
        <v>441</v>
      </c>
      <c r="M69" s="93">
        <v>4165</v>
      </c>
      <c r="N69" s="100">
        <f t="shared" si="4"/>
        <v>4606</v>
      </c>
      <c r="O69" s="100">
        <f t="shared" si="5"/>
        <v>441</v>
      </c>
      <c r="P69" s="93">
        <v>441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100">
        <f t="shared" si="6"/>
        <v>4165</v>
      </c>
      <c r="W69" s="93">
        <v>4165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100">
        <f t="shared" si="7"/>
        <v>0</v>
      </c>
      <c r="AD69" s="93">
        <v>0</v>
      </c>
      <c r="AE69" s="93">
        <v>0</v>
      </c>
      <c r="AF69" s="100">
        <f t="shared" si="8"/>
        <v>13</v>
      </c>
      <c r="AG69" s="93">
        <v>13</v>
      </c>
      <c r="AH69" s="93">
        <v>0</v>
      </c>
      <c r="AI69" s="93">
        <v>0</v>
      </c>
      <c r="AJ69" s="100">
        <f t="shared" si="9"/>
        <v>250</v>
      </c>
      <c r="AK69" s="93">
        <v>237</v>
      </c>
      <c r="AL69" s="93">
        <v>0</v>
      </c>
      <c r="AM69" s="93">
        <v>13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100">
        <f t="shared" si="10"/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100">
        <f t="shared" si="11"/>
        <v>8</v>
      </c>
      <c r="BA69" s="93">
        <v>8</v>
      </c>
      <c r="BB69" s="93">
        <v>0</v>
      </c>
      <c r="BC69" s="93">
        <v>0</v>
      </c>
    </row>
    <row r="70" spans="1:55" s="92" customFormat="1" ht="11.25">
      <c r="A70" s="101" t="s">
        <v>114</v>
      </c>
      <c r="B70" s="102" t="s">
        <v>395</v>
      </c>
      <c r="C70" s="94" t="s">
        <v>396</v>
      </c>
      <c r="D70" s="100">
        <f t="shared" si="0"/>
        <v>8652</v>
      </c>
      <c r="E70" s="100">
        <f t="shared" si="1"/>
        <v>0</v>
      </c>
      <c r="F70" s="93">
        <v>0</v>
      </c>
      <c r="G70" s="93">
        <v>0</v>
      </c>
      <c r="H70" s="100">
        <f t="shared" si="2"/>
        <v>1164</v>
      </c>
      <c r="I70" s="93">
        <v>1164</v>
      </c>
      <c r="J70" s="93">
        <v>0</v>
      </c>
      <c r="K70" s="100">
        <f t="shared" si="3"/>
        <v>7488</v>
      </c>
      <c r="L70" s="93">
        <v>0</v>
      </c>
      <c r="M70" s="93">
        <v>7488</v>
      </c>
      <c r="N70" s="100">
        <f t="shared" si="4"/>
        <v>8652</v>
      </c>
      <c r="O70" s="100">
        <f t="shared" si="5"/>
        <v>1164</v>
      </c>
      <c r="P70" s="93">
        <v>1164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100">
        <f t="shared" si="6"/>
        <v>7488</v>
      </c>
      <c r="W70" s="93">
        <v>7488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100">
        <f t="shared" si="7"/>
        <v>0</v>
      </c>
      <c r="AD70" s="93">
        <v>0</v>
      </c>
      <c r="AE70" s="93">
        <v>0</v>
      </c>
      <c r="AF70" s="100">
        <f t="shared" si="8"/>
        <v>78</v>
      </c>
      <c r="AG70" s="93">
        <v>78</v>
      </c>
      <c r="AH70" s="93">
        <v>0</v>
      </c>
      <c r="AI70" s="93">
        <v>0</v>
      </c>
      <c r="AJ70" s="100">
        <f t="shared" si="9"/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100">
        <f t="shared" si="10"/>
        <v>78</v>
      </c>
      <c r="AU70" s="93">
        <v>78</v>
      </c>
      <c r="AV70" s="93">
        <v>0</v>
      </c>
      <c r="AW70" s="93">
        <v>0</v>
      </c>
      <c r="AX70" s="93">
        <v>0</v>
      </c>
      <c r="AY70" s="93">
        <v>0</v>
      </c>
      <c r="AZ70" s="100">
        <f t="shared" si="11"/>
        <v>0</v>
      </c>
      <c r="BA70" s="93">
        <v>0</v>
      </c>
      <c r="BB70" s="93">
        <v>0</v>
      </c>
      <c r="BC70" s="93">
        <v>0</v>
      </c>
    </row>
    <row r="71" spans="1:55" s="92" customFormat="1" ht="11.25">
      <c r="A71" s="101" t="s">
        <v>114</v>
      </c>
      <c r="B71" s="102" t="s">
        <v>397</v>
      </c>
      <c r="C71" s="94" t="s">
        <v>398</v>
      </c>
      <c r="D71" s="100">
        <f aca="true" t="shared" si="12" ref="D71:D77">E71+H71+K71</f>
        <v>4490</v>
      </c>
      <c r="E71" s="100">
        <f aca="true" t="shared" si="13" ref="E71:E77">SUM(F71:G71)</f>
        <v>0</v>
      </c>
      <c r="F71" s="93">
        <v>0</v>
      </c>
      <c r="G71" s="93">
        <v>0</v>
      </c>
      <c r="H71" s="100">
        <f aca="true" t="shared" si="14" ref="H71:H77">SUM(I71:J71)</f>
        <v>4490</v>
      </c>
      <c r="I71" s="93">
        <v>498</v>
      </c>
      <c r="J71" s="93">
        <v>3992</v>
      </c>
      <c r="K71" s="100">
        <f aca="true" t="shared" si="15" ref="K71:K77">SUM(L71:M71)</f>
        <v>0</v>
      </c>
      <c r="L71" s="93">
        <v>0</v>
      </c>
      <c r="M71" s="93">
        <v>0</v>
      </c>
      <c r="N71" s="100">
        <f aca="true" t="shared" si="16" ref="N71:N77">O71+V71+AC71</f>
        <v>4490</v>
      </c>
      <c r="O71" s="100">
        <f aca="true" t="shared" si="17" ref="O71:O77">SUM(P71:U71)</f>
        <v>498</v>
      </c>
      <c r="P71" s="93">
        <v>498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100">
        <f aca="true" t="shared" si="18" ref="V71:V77">SUM(W71:AB71)</f>
        <v>3992</v>
      </c>
      <c r="W71" s="93">
        <v>3992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100">
        <f aca="true" t="shared" si="19" ref="AC71:AC77">SUM(AD71:AE71)</f>
        <v>0</v>
      </c>
      <c r="AD71" s="93">
        <v>0</v>
      </c>
      <c r="AE71" s="93">
        <v>0</v>
      </c>
      <c r="AF71" s="100">
        <f aca="true" t="shared" si="20" ref="AF71:AF77">SUM(AG71:AI71)</f>
        <v>29</v>
      </c>
      <c r="AG71" s="93">
        <v>29</v>
      </c>
      <c r="AH71" s="93">
        <v>0</v>
      </c>
      <c r="AI71" s="93">
        <v>0</v>
      </c>
      <c r="AJ71" s="100">
        <f aca="true" t="shared" si="21" ref="AJ71:AJ77">SUM(AK71:AS71)</f>
        <v>25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25</v>
      </c>
      <c r="AR71" s="93">
        <v>0</v>
      </c>
      <c r="AS71" s="93">
        <v>0</v>
      </c>
      <c r="AT71" s="100">
        <f aca="true" t="shared" si="22" ref="AT71:AT77">SUM(AU71:AY71)</f>
        <v>4</v>
      </c>
      <c r="AU71" s="93">
        <v>4</v>
      </c>
      <c r="AV71" s="93">
        <v>0</v>
      </c>
      <c r="AW71" s="93">
        <v>0</v>
      </c>
      <c r="AX71" s="93">
        <v>0</v>
      </c>
      <c r="AY71" s="93">
        <v>0</v>
      </c>
      <c r="AZ71" s="100">
        <f aca="true" t="shared" si="23" ref="AZ71:AZ77">SUM(BA71:BC71)</f>
        <v>0</v>
      </c>
      <c r="BA71" s="93">
        <v>0</v>
      </c>
      <c r="BB71" s="93">
        <v>0</v>
      </c>
      <c r="BC71" s="93">
        <v>0</v>
      </c>
    </row>
    <row r="72" spans="1:55" s="92" customFormat="1" ht="11.25">
      <c r="A72" s="101" t="s">
        <v>114</v>
      </c>
      <c r="B72" s="102" t="s">
        <v>399</v>
      </c>
      <c r="C72" s="94" t="s">
        <v>400</v>
      </c>
      <c r="D72" s="100">
        <f t="shared" si="12"/>
        <v>5891</v>
      </c>
      <c r="E72" s="100">
        <f t="shared" si="13"/>
        <v>0</v>
      </c>
      <c r="F72" s="93">
        <v>0</v>
      </c>
      <c r="G72" s="93">
        <v>0</v>
      </c>
      <c r="H72" s="100">
        <f t="shared" si="14"/>
        <v>0</v>
      </c>
      <c r="I72" s="93">
        <v>0</v>
      </c>
      <c r="J72" s="93">
        <v>0</v>
      </c>
      <c r="K72" s="100">
        <f t="shared" si="15"/>
        <v>5891</v>
      </c>
      <c r="L72" s="93">
        <v>620</v>
      </c>
      <c r="M72" s="93">
        <v>5271</v>
      </c>
      <c r="N72" s="100">
        <f t="shared" si="16"/>
        <v>5891</v>
      </c>
      <c r="O72" s="100">
        <f t="shared" si="17"/>
        <v>620</v>
      </c>
      <c r="P72" s="93">
        <v>620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100">
        <f t="shared" si="18"/>
        <v>5271</v>
      </c>
      <c r="W72" s="93">
        <v>5271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100">
        <f t="shared" si="19"/>
        <v>0</v>
      </c>
      <c r="AD72" s="93">
        <v>0</v>
      </c>
      <c r="AE72" s="93">
        <v>0</v>
      </c>
      <c r="AF72" s="100">
        <f t="shared" si="20"/>
        <v>22</v>
      </c>
      <c r="AG72" s="93">
        <v>22</v>
      </c>
      <c r="AH72" s="93">
        <v>0</v>
      </c>
      <c r="AI72" s="93">
        <v>0</v>
      </c>
      <c r="AJ72" s="100">
        <f t="shared" si="21"/>
        <v>31</v>
      </c>
      <c r="AK72" s="93">
        <v>31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100">
        <f t="shared" si="22"/>
        <v>22</v>
      </c>
      <c r="AU72" s="93">
        <v>22</v>
      </c>
      <c r="AV72" s="93">
        <v>0</v>
      </c>
      <c r="AW72" s="93">
        <v>0</v>
      </c>
      <c r="AX72" s="93">
        <v>0</v>
      </c>
      <c r="AY72" s="93">
        <v>0</v>
      </c>
      <c r="AZ72" s="100">
        <f t="shared" si="23"/>
        <v>10</v>
      </c>
      <c r="BA72" s="93">
        <v>10</v>
      </c>
      <c r="BB72" s="93">
        <v>0</v>
      </c>
      <c r="BC72" s="93">
        <v>0</v>
      </c>
    </row>
    <row r="73" spans="1:55" s="92" customFormat="1" ht="11.25">
      <c r="A73" s="101" t="s">
        <v>114</v>
      </c>
      <c r="B73" s="102" t="s">
        <v>401</v>
      </c>
      <c r="C73" s="94" t="s">
        <v>402</v>
      </c>
      <c r="D73" s="100">
        <f t="shared" si="12"/>
        <v>5437</v>
      </c>
      <c r="E73" s="100">
        <f t="shared" si="13"/>
        <v>0</v>
      </c>
      <c r="F73" s="93">
        <v>0</v>
      </c>
      <c r="G73" s="93">
        <v>0</v>
      </c>
      <c r="H73" s="100">
        <f t="shared" si="14"/>
        <v>0</v>
      </c>
      <c r="I73" s="93">
        <v>0</v>
      </c>
      <c r="J73" s="93">
        <v>0</v>
      </c>
      <c r="K73" s="100">
        <f t="shared" si="15"/>
        <v>5437</v>
      </c>
      <c r="L73" s="93">
        <v>571</v>
      </c>
      <c r="M73" s="93">
        <v>4866</v>
      </c>
      <c r="N73" s="100">
        <f t="shared" si="16"/>
        <v>5437</v>
      </c>
      <c r="O73" s="100">
        <f t="shared" si="17"/>
        <v>571</v>
      </c>
      <c r="P73" s="93">
        <v>571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100">
        <f t="shared" si="18"/>
        <v>4866</v>
      </c>
      <c r="W73" s="93">
        <v>4866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100">
        <f t="shared" si="19"/>
        <v>0</v>
      </c>
      <c r="AD73" s="93">
        <v>0</v>
      </c>
      <c r="AE73" s="93">
        <v>0</v>
      </c>
      <c r="AF73" s="100">
        <f t="shared" si="20"/>
        <v>20</v>
      </c>
      <c r="AG73" s="93">
        <v>20</v>
      </c>
      <c r="AH73" s="93">
        <v>0</v>
      </c>
      <c r="AI73" s="93">
        <v>0</v>
      </c>
      <c r="AJ73" s="100">
        <f t="shared" si="21"/>
        <v>28</v>
      </c>
      <c r="AK73" s="93">
        <v>28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100">
        <f t="shared" si="22"/>
        <v>20</v>
      </c>
      <c r="AU73" s="93">
        <v>20</v>
      </c>
      <c r="AV73" s="93">
        <v>0</v>
      </c>
      <c r="AW73" s="93">
        <v>0</v>
      </c>
      <c r="AX73" s="93">
        <v>0</v>
      </c>
      <c r="AY73" s="93">
        <v>0</v>
      </c>
      <c r="AZ73" s="100">
        <f t="shared" si="23"/>
        <v>9</v>
      </c>
      <c r="BA73" s="93">
        <v>9</v>
      </c>
      <c r="BB73" s="93">
        <v>0</v>
      </c>
      <c r="BC73" s="93">
        <v>0</v>
      </c>
    </row>
    <row r="74" spans="1:55" s="92" customFormat="1" ht="11.25">
      <c r="A74" s="101" t="s">
        <v>114</v>
      </c>
      <c r="B74" s="102" t="s">
        <v>403</v>
      </c>
      <c r="C74" s="94" t="s">
        <v>404</v>
      </c>
      <c r="D74" s="100">
        <f t="shared" si="12"/>
        <v>7132</v>
      </c>
      <c r="E74" s="100">
        <f t="shared" si="13"/>
        <v>0</v>
      </c>
      <c r="F74" s="93">
        <v>0</v>
      </c>
      <c r="G74" s="93">
        <v>0</v>
      </c>
      <c r="H74" s="100">
        <f t="shared" si="14"/>
        <v>925</v>
      </c>
      <c r="I74" s="93">
        <v>925</v>
      </c>
      <c r="J74" s="93">
        <v>0</v>
      </c>
      <c r="K74" s="100">
        <f t="shared" si="15"/>
        <v>6207</v>
      </c>
      <c r="L74" s="93">
        <v>0</v>
      </c>
      <c r="M74" s="93">
        <v>6207</v>
      </c>
      <c r="N74" s="100">
        <f t="shared" si="16"/>
        <v>7132</v>
      </c>
      <c r="O74" s="100">
        <f t="shared" si="17"/>
        <v>925</v>
      </c>
      <c r="P74" s="93">
        <v>925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100">
        <f t="shared" si="18"/>
        <v>6207</v>
      </c>
      <c r="W74" s="93">
        <v>6207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100">
        <f t="shared" si="19"/>
        <v>0</v>
      </c>
      <c r="AD74" s="93">
        <v>0</v>
      </c>
      <c r="AE74" s="93">
        <v>0</v>
      </c>
      <c r="AF74" s="100">
        <f t="shared" si="20"/>
        <v>33</v>
      </c>
      <c r="AG74" s="93">
        <v>33</v>
      </c>
      <c r="AH74" s="93">
        <v>0</v>
      </c>
      <c r="AI74" s="93">
        <v>0</v>
      </c>
      <c r="AJ74" s="100">
        <f t="shared" si="21"/>
        <v>7132</v>
      </c>
      <c r="AK74" s="93">
        <v>7132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100">
        <f t="shared" si="22"/>
        <v>33</v>
      </c>
      <c r="AU74" s="93">
        <v>33</v>
      </c>
      <c r="AV74" s="93">
        <v>0</v>
      </c>
      <c r="AW74" s="93">
        <v>0</v>
      </c>
      <c r="AX74" s="93">
        <v>0</v>
      </c>
      <c r="AY74" s="93">
        <v>0</v>
      </c>
      <c r="AZ74" s="100">
        <f t="shared" si="23"/>
        <v>0</v>
      </c>
      <c r="BA74" s="93">
        <v>0</v>
      </c>
      <c r="BB74" s="93">
        <v>0</v>
      </c>
      <c r="BC74" s="93">
        <v>0</v>
      </c>
    </row>
    <row r="75" spans="1:55" s="92" customFormat="1" ht="11.25">
      <c r="A75" s="101" t="s">
        <v>114</v>
      </c>
      <c r="B75" s="102" t="s">
        <v>405</v>
      </c>
      <c r="C75" s="94" t="s">
        <v>406</v>
      </c>
      <c r="D75" s="100">
        <f t="shared" si="12"/>
        <v>6394</v>
      </c>
      <c r="E75" s="100">
        <f t="shared" si="13"/>
        <v>0</v>
      </c>
      <c r="F75" s="93">
        <v>0</v>
      </c>
      <c r="G75" s="93">
        <v>0</v>
      </c>
      <c r="H75" s="100">
        <f t="shared" si="14"/>
        <v>1648</v>
      </c>
      <c r="I75" s="93">
        <v>1648</v>
      </c>
      <c r="J75" s="93">
        <v>0</v>
      </c>
      <c r="K75" s="100">
        <f t="shared" si="15"/>
        <v>4746</v>
      </c>
      <c r="L75" s="93">
        <v>0</v>
      </c>
      <c r="M75" s="93">
        <v>4746</v>
      </c>
      <c r="N75" s="100">
        <f t="shared" si="16"/>
        <v>6394</v>
      </c>
      <c r="O75" s="100">
        <f t="shared" si="17"/>
        <v>1648</v>
      </c>
      <c r="P75" s="93">
        <v>1648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100">
        <f t="shared" si="18"/>
        <v>4746</v>
      </c>
      <c r="W75" s="93">
        <v>4746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100">
        <f t="shared" si="19"/>
        <v>0</v>
      </c>
      <c r="AD75" s="93">
        <v>0</v>
      </c>
      <c r="AE75" s="93">
        <v>0</v>
      </c>
      <c r="AF75" s="100">
        <f t="shared" si="20"/>
        <v>322</v>
      </c>
      <c r="AG75" s="93">
        <v>322</v>
      </c>
      <c r="AH75" s="93">
        <v>0</v>
      </c>
      <c r="AI75" s="93">
        <v>0</v>
      </c>
      <c r="AJ75" s="100">
        <f t="shared" si="21"/>
        <v>322</v>
      </c>
      <c r="AK75" s="93">
        <v>0</v>
      </c>
      <c r="AL75" s="93">
        <v>0</v>
      </c>
      <c r="AM75" s="93">
        <v>322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100">
        <f t="shared" si="22"/>
        <v>307</v>
      </c>
      <c r="AU75" s="93">
        <v>0</v>
      </c>
      <c r="AV75" s="93">
        <v>0</v>
      </c>
      <c r="AW75" s="93">
        <v>307</v>
      </c>
      <c r="AX75" s="93">
        <v>0</v>
      </c>
      <c r="AY75" s="93">
        <v>0</v>
      </c>
      <c r="AZ75" s="100">
        <f t="shared" si="23"/>
        <v>0</v>
      </c>
      <c r="BA75" s="93">
        <v>0</v>
      </c>
      <c r="BB75" s="93">
        <v>0</v>
      </c>
      <c r="BC75" s="93">
        <v>0</v>
      </c>
    </row>
    <row r="76" spans="1:55" s="92" customFormat="1" ht="11.25">
      <c r="A76" s="101" t="s">
        <v>114</v>
      </c>
      <c r="B76" s="102" t="s">
        <v>407</v>
      </c>
      <c r="C76" s="94" t="s">
        <v>408</v>
      </c>
      <c r="D76" s="100">
        <f t="shared" si="12"/>
        <v>6390</v>
      </c>
      <c r="E76" s="100">
        <f t="shared" si="13"/>
        <v>0</v>
      </c>
      <c r="F76" s="93">
        <v>0</v>
      </c>
      <c r="G76" s="93">
        <v>0</v>
      </c>
      <c r="H76" s="100">
        <f t="shared" si="14"/>
        <v>4040</v>
      </c>
      <c r="I76" s="93">
        <v>763</v>
      </c>
      <c r="J76" s="93">
        <v>3277</v>
      </c>
      <c r="K76" s="100">
        <f t="shared" si="15"/>
        <v>2350</v>
      </c>
      <c r="L76" s="93">
        <v>0</v>
      </c>
      <c r="M76" s="93">
        <v>2350</v>
      </c>
      <c r="N76" s="100">
        <f t="shared" si="16"/>
        <v>6390</v>
      </c>
      <c r="O76" s="100">
        <f t="shared" si="17"/>
        <v>763</v>
      </c>
      <c r="P76" s="93">
        <v>763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100">
        <f t="shared" si="18"/>
        <v>5627</v>
      </c>
      <c r="W76" s="93">
        <v>5627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100">
        <f t="shared" si="19"/>
        <v>0</v>
      </c>
      <c r="AD76" s="93">
        <v>0</v>
      </c>
      <c r="AE76" s="93">
        <v>0</v>
      </c>
      <c r="AF76" s="100">
        <f t="shared" si="20"/>
        <v>412</v>
      </c>
      <c r="AG76" s="93">
        <v>412</v>
      </c>
      <c r="AH76" s="93">
        <v>0</v>
      </c>
      <c r="AI76" s="93">
        <v>0</v>
      </c>
      <c r="AJ76" s="100">
        <f t="shared" si="21"/>
        <v>412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412</v>
      </c>
      <c r="AT76" s="100">
        <f t="shared" si="22"/>
        <v>0</v>
      </c>
      <c r="AU76" s="93">
        <v>0</v>
      </c>
      <c r="AV76" s="93">
        <v>0</v>
      </c>
      <c r="AW76" s="93">
        <v>0</v>
      </c>
      <c r="AX76" s="93">
        <v>0</v>
      </c>
      <c r="AY76" s="93">
        <v>0</v>
      </c>
      <c r="AZ76" s="100">
        <f t="shared" si="23"/>
        <v>0</v>
      </c>
      <c r="BA76" s="93">
        <v>0</v>
      </c>
      <c r="BB76" s="93">
        <v>0</v>
      </c>
      <c r="BC76" s="93">
        <v>0</v>
      </c>
    </row>
    <row r="77" spans="1:55" s="92" customFormat="1" ht="11.25">
      <c r="A77" s="101" t="s">
        <v>114</v>
      </c>
      <c r="B77" s="102" t="s">
        <v>409</v>
      </c>
      <c r="C77" s="94" t="s">
        <v>410</v>
      </c>
      <c r="D77" s="100">
        <f t="shared" si="12"/>
        <v>5414</v>
      </c>
      <c r="E77" s="100">
        <f t="shared" si="13"/>
        <v>0</v>
      </c>
      <c r="F77" s="93">
        <v>0</v>
      </c>
      <c r="G77" s="93">
        <v>0</v>
      </c>
      <c r="H77" s="100">
        <f t="shared" si="14"/>
        <v>1155</v>
      </c>
      <c r="I77" s="93">
        <v>1092</v>
      </c>
      <c r="J77" s="93">
        <v>63</v>
      </c>
      <c r="K77" s="100">
        <f t="shared" si="15"/>
        <v>4259</v>
      </c>
      <c r="L77" s="93">
        <v>0</v>
      </c>
      <c r="M77" s="93">
        <v>4259</v>
      </c>
      <c r="N77" s="100">
        <f t="shared" si="16"/>
        <v>5414</v>
      </c>
      <c r="O77" s="100">
        <f t="shared" si="17"/>
        <v>1092</v>
      </c>
      <c r="P77" s="93">
        <v>1092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100">
        <f t="shared" si="18"/>
        <v>4322</v>
      </c>
      <c r="W77" s="93">
        <v>4322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100">
        <f t="shared" si="19"/>
        <v>0</v>
      </c>
      <c r="AD77" s="93">
        <v>0</v>
      </c>
      <c r="AE77" s="93">
        <v>0</v>
      </c>
      <c r="AF77" s="100">
        <f t="shared" si="20"/>
        <v>350</v>
      </c>
      <c r="AG77" s="93">
        <v>350</v>
      </c>
      <c r="AH77" s="93">
        <v>0</v>
      </c>
      <c r="AI77" s="93">
        <v>0</v>
      </c>
      <c r="AJ77" s="100">
        <f t="shared" si="21"/>
        <v>350</v>
      </c>
      <c r="AK77" s="93">
        <v>0</v>
      </c>
      <c r="AL77" s="93">
        <v>0</v>
      </c>
      <c r="AM77" s="93">
        <v>0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350</v>
      </c>
      <c r="AT77" s="100">
        <f t="shared" si="22"/>
        <v>0</v>
      </c>
      <c r="AU77" s="93">
        <v>0</v>
      </c>
      <c r="AV77" s="93">
        <v>0</v>
      </c>
      <c r="AW77" s="93">
        <v>0</v>
      </c>
      <c r="AX77" s="93">
        <v>0</v>
      </c>
      <c r="AY77" s="93">
        <v>0</v>
      </c>
      <c r="AZ77" s="100">
        <f t="shared" si="23"/>
        <v>0</v>
      </c>
      <c r="BA77" s="93">
        <v>0</v>
      </c>
      <c r="BB77" s="93">
        <v>0</v>
      </c>
      <c r="BC77" s="93">
        <v>0</v>
      </c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2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2" customFormat="1" ht="11.25">
      <c r="A1180" s="103"/>
      <c r="B1180" s="104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2" customFormat="1" ht="11.25">
      <c r="A1181" s="103"/>
      <c r="B1181" s="104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  <row r="1182" spans="1:55" s="92" customFormat="1" ht="11.25">
      <c r="A1182" s="103"/>
      <c r="B1182" s="104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</row>
    <row r="1183" spans="1:55" s="92" customFormat="1" ht="11.25">
      <c r="A1183" s="103"/>
      <c r="B1183" s="104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</row>
    <row r="1184" spans="1:55" s="92" customFormat="1" ht="11.25">
      <c r="A1184" s="103"/>
      <c r="B1184" s="104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</row>
    <row r="1185" spans="1:55" s="92" customFormat="1" ht="11.25">
      <c r="A1185" s="103"/>
      <c r="B1185" s="104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</row>
    <row r="1186" spans="1:55" s="92" customFormat="1" ht="11.25">
      <c r="A1186" s="103"/>
      <c r="B1186" s="104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</row>
    <row r="1187" spans="1:55" s="92" customFormat="1" ht="11.25">
      <c r="A1187" s="103"/>
      <c r="B1187" s="104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</row>
    <row r="1188" spans="1:55" s="92" customFormat="1" ht="11.25">
      <c r="A1188" s="103"/>
      <c r="B1188" s="104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</row>
    <row r="1189" spans="1:55" s="92" customFormat="1" ht="11.25">
      <c r="A1189" s="103"/>
      <c r="B1189" s="104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</row>
    <row r="1190" spans="1:55" s="92" customFormat="1" ht="11.25">
      <c r="A1190" s="103"/>
      <c r="B1190" s="104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</row>
    <row r="1191" spans="1:55" s="92" customFormat="1" ht="11.25">
      <c r="A1191" s="103"/>
      <c r="B1191" s="104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</row>
    <row r="1192" spans="1:55" s="92" customFormat="1" ht="11.25">
      <c r="A1192" s="103"/>
      <c r="B1192" s="104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</row>
    <row r="1193" spans="1:55" s="92" customFormat="1" ht="11.25">
      <c r="A1193" s="103"/>
      <c r="B1193" s="104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</row>
    <row r="1194" spans="1:55" s="92" customFormat="1" ht="11.25">
      <c r="A1194" s="103"/>
      <c r="B1194" s="104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</row>
    <row r="1195" spans="1:55" s="92" customFormat="1" ht="11.25">
      <c r="A1195" s="103"/>
      <c r="B1195" s="104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</row>
    <row r="1196" spans="1:55" s="92" customFormat="1" ht="11.25">
      <c r="A1196" s="103"/>
      <c r="B1196" s="104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</row>
    <row r="1197" spans="1:55" s="92" customFormat="1" ht="11.25">
      <c r="A1197" s="103"/>
      <c r="B1197" s="104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</row>
    <row r="1198" spans="1:55" s="92" customFormat="1" ht="11.25">
      <c r="A1198" s="103"/>
      <c r="B1198" s="104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</row>
    <row r="1199" spans="1:55" s="92" customFormat="1" ht="11.25">
      <c r="A1199" s="103"/>
      <c r="B1199" s="104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</row>
    <row r="1200" spans="1:55" s="92" customFormat="1" ht="11.25">
      <c r="A1200" s="103"/>
      <c r="B1200" s="104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</row>
    <row r="1201" spans="1:55" s="92" customFormat="1" ht="11.25">
      <c r="A1201" s="103"/>
      <c r="B1201" s="104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</row>
    <row r="1202" spans="1:55" s="92" customFormat="1" ht="11.25">
      <c r="A1202" s="103"/>
      <c r="B1202" s="104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</row>
    <row r="1203" spans="1:55" s="92" customFormat="1" ht="11.25">
      <c r="A1203" s="103"/>
      <c r="B1203" s="104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</row>
    <row r="1204" spans="1:55" s="92" customFormat="1" ht="11.25">
      <c r="A1204" s="103"/>
      <c r="B1204" s="104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</row>
    <row r="1205" spans="1:55" s="92" customFormat="1" ht="11.25">
      <c r="A1205" s="103"/>
      <c r="B1205" s="104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</row>
    <row r="1206" spans="1:55" s="92" customFormat="1" ht="11.25">
      <c r="A1206" s="103"/>
      <c r="B1206" s="104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</row>
    <row r="1207" spans="1:55" s="92" customFormat="1" ht="11.25">
      <c r="A1207" s="103"/>
      <c r="B1207" s="104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11000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11</v>
      </c>
      <c r="M2" s="45" t="str">
        <f>IF(L2&lt;&gt;"",VLOOKUP(L2,$AI$6:$AJ$52,2,FALSE),"-")</f>
        <v>埼玉県</v>
      </c>
      <c r="AA2" s="44">
        <f>IF(C2=0,0,1)</f>
        <v>1</v>
      </c>
      <c r="AB2" s="45" t="str">
        <f>IF(AA2=0,"",VLOOKUP(C2,'水洗化人口等'!B7:C77,2,FALSE))</f>
        <v>合計</v>
      </c>
      <c r="AC2" s="45"/>
      <c r="AD2" s="44">
        <f>IF(AA2=0,1,IF(ISERROR(AB2),1,0))</f>
        <v>0</v>
      </c>
      <c r="AF2" s="87">
        <f>COUNTA('水洗化人口等'!B7:B77)+6</f>
        <v>77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3" t="s">
        <v>33</v>
      </c>
      <c r="G6" s="164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5" t="s">
        <v>35</v>
      </c>
      <c r="C7" s="48" t="s">
        <v>36</v>
      </c>
      <c r="D7" s="60">
        <f>AD7</f>
        <v>196362</v>
      </c>
      <c r="F7" s="171" t="s">
        <v>37</v>
      </c>
      <c r="G7" s="49" t="s">
        <v>38</v>
      </c>
      <c r="H7" s="61">
        <f aca="true" t="shared" si="0" ref="H7:H12">AD14</f>
        <v>181591</v>
      </c>
      <c r="I7" s="61">
        <f aca="true" t="shared" si="1" ref="I7:I12">AD24</f>
        <v>698529</v>
      </c>
      <c r="J7" s="61">
        <f aca="true" t="shared" si="2" ref="J7:J12">SUM(H7:I7)</f>
        <v>880120</v>
      </c>
      <c r="K7" s="62">
        <f aca="true" t="shared" si="3" ref="K7:K12">IF(J$13&gt;0,J7/J$13,0)</f>
        <v>0.9720947442248326</v>
      </c>
      <c r="L7" s="63">
        <f>AD34</f>
        <v>16903</v>
      </c>
      <c r="M7" s="64">
        <f>AD37</f>
        <v>717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196362</v>
      </c>
      <c r="AF7" s="54" t="str">
        <f>'水洗化人口等'!B7</f>
        <v>11000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6"/>
      <c r="C8" s="49" t="s">
        <v>39</v>
      </c>
      <c r="D8" s="65">
        <f>AD8</f>
        <v>1753</v>
      </c>
      <c r="F8" s="172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1753</v>
      </c>
      <c r="AF8" s="54" t="str">
        <f>'水洗化人口等'!B8</f>
        <v>11100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7"/>
      <c r="C9" s="50" t="s">
        <v>41</v>
      </c>
      <c r="D9" s="66">
        <f>SUM(D7:D8)</f>
        <v>198115</v>
      </c>
      <c r="F9" s="172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4940278</v>
      </c>
      <c r="AF9" s="54" t="str">
        <f>'水洗化人口等'!B9</f>
        <v>11201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8" t="s">
        <v>43</v>
      </c>
      <c r="C10" s="51" t="s">
        <v>44</v>
      </c>
      <c r="D10" s="65">
        <f>AD9</f>
        <v>4940278</v>
      </c>
      <c r="F10" s="172"/>
      <c r="G10" s="49" t="s">
        <v>45</v>
      </c>
      <c r="H10" s="61">
        <f t="shared" si="0"/>
        <v>6155</v>
      </c>
      <c r="I10" s="61">
        <f t="shared" si="1"/>
        <v>19110</v>
      </c>
      <c r="J10" s="61">
        <f t="shared" si="2"/>
        <v>25265</v>
      </c>
      <c r="K10" s="62">
        <f t="shared" si="3"/>
        <v>0.02790525577516747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4423</v>
      </c>
      <c r="AF10" s="54" t="str">
        <f>'水洗化人口等'!B10</f>
        <v>11202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9"/>
      <c r="C11" s="49" t="s">
        <v>46</v>
      </c>
      <c r="D11" s="65">
        <f>AD10</f>
        <v>4423</v>
      </c>
      <c r="F11" s="172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1914750</v>
      </c>
      <c r="AF11" s="54" t="str">
        <f>'水洗化人口等'!B11</f>
        <v>11203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9"/>
      <c r="C12" s="49" t="s">
        <v>47</v>
      </c>
      <c r="D12" s="65">
        <f>AD11</f>
        <v>1914750</v>
      </c>
      <c r="F12" s="172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837457</v>
      </c>
      <c r="AF12" s="54" t="str">
        <f>'水洗化人口等'!B12</f>
        <v>11206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70"/>
      <c r="C13" s="50" t="s">
        <v>41</v>
      </c>
      <c r="D13" s="66">
        <f>SUM(D10:D12)</f>
        <v>6859451</v>
      </c>
      <c r="F13" s="173"/>
      <c r="G13" s="49" t="s">
        <v>41</v>
      </c>
      <c r="H13" s="61">
        <f>SUM(H7:H12)</f>
        <v>187746</v>
      </c>
      <c r="I13" s="61">
        <f>SUM(I7:I12)</f>
        <v>717639</v>
      </c>
      <c r="J13" s="61">
        <f>SUM(J7:J12)</f>
        <v>905385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114457</v>
      </c>
      <c r="AF13" s="54" t="str">
        <f>'水洗化人口等'!B13</f>
        <v>11207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7" t="s">
        <v>50</v>
      </c>
      <c r="C14" s="148"/>
      <c r="D14" s="69">
        <f>SUM(D9,D13)</f>
        <v>7057566</v>
      </c>
      <c r="F14" s="142" t="s">
        <v>51</v>
      </c>
      <c r="G14" s="143"/>
      <c r="H14" s="61">
        <f>AD20</f>
        <v>1123</v>
      </c>
      <c r="I14" s="61">
        <f>AD30</f>
        <v>0</v>
      </c>
      <c r="J14" s="61">
        <f>SUM(H14:I14)</f>
        <v>1123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181591</v>
      </c>
      <c r="AF14" s="54" t="str">
        <f>'水洗化人口等'!B14</f>
        <v>11208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7" t="s">
        <v>132</v>
      </c>
      <c r="C15" s="148"/>
      <c r="D15" s="69">
        <f>AD13</f>
        <v>114457</v>
      </c>
      <c r="F15" s="147" t="s">
        <v>5</v>
      </c>
      <c r="G15" s="148"/>
      <c r="H15" s="71">
        <f>SUM(H13:H14)</f>
        <v>188869</v>
      </c>
      <c r="I15" s="71">
        <f>SUM(I13:I14)</f>
        <v>717639</v>
      </c>
      <c r="J15" s="71">
        <f>SUM(J13:J14)</f>
        <v>906508</v>
      </c>
      <c r="K15" s="72" t="s">
        <v>146</v>
      </c>
      <c r="L15" s="73">
        <f>SUM(L7:L9)</f>
        <v>16903</v>
      </c>
      <c r="M15" s="74">
        <f>SUM(M7:M9)</f>
        <v>717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11209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11210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837457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6155</v>
      </c>
      <c r="AF17" s="54" t="str">
        <f>'水洗化人口等'!B17</f>
        <v>11211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3" t="s">
        <v>55</v>
      </c>
      <c r="G18" s="164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11212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0.9719287074325624</v>
      </c>
      <c r="F19" s="142" t="s">
        <v>57</v>
      </c>
      <c r="G19" s="143"/>
      <c r="H19" s="61">
        <f>AD21</f>
        <v>3075</v>
      </c>
      <c r="I19" s="61">
        <f>AD31</f>
        <v>387</v>
      </c>
      <c r="J19" s="65">
        <f>SUM(H19:I19)</f>
        <v>3462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11214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0.028071292567437556</v>
      </c>
      <c r="F20" s="142" t="s">
        <v>59</v>
      </c>
      <c r="G20" s="143"/>
      <c r="H20" s="61">
        <f>AD22</f>
        <v>113789</v>
      </c>
      <c r="I20" s="61">
        <f>AD32</f>
        <v>50490</v>
      </c>
      <c r="J20" s="65">
        <f>SUM(H20:I20)</f>
        <v>164279</v>
      </c>
      <c r="AA20" s="46" t="s">
        <v>51</v>
      </c>
      <c r="AB20" s="46" t="s">
        <v>75</v>
      </c>
      <c r="AC20" s="46" t="s">
        <v>152</v>
      </c>
      <c r="AD20" s="45">
        <f ca="1" t="shared" si="4"/>
        <v>1123</v>
      </c>
      <c r="AF20" s="54" t="str">
        <f>'水洗化人口等'!B20</f>
        <v>11215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0.6999974212072547</v>
      </c>
      <c r="F21" s="142" t="s">
        <v>61</v>
      </c>
      <c r="G21" s="143"/>
      <c r="H21" s="61">
        <f>AD23</f>
        <v>70882</v>
      </c>
      <c r="I21" s="61">
        <f>AD33</f>
        <v>666762</v>
      </c>
      <c r="J21" s="65">
        <f>SUM(H21:I21)</f>
        <v>737644</v>
      </c>
      <c r="AA21" s="46" t="s">
        <v>57</v>
      </c>
      <c r="AB21" s="46" t="s">
        <v>75</v>
      </c>
      <c r="AC21" s="46" t="s">
        <v>153</v>
      </c>
      <c r="AD21" s="45">
        <f ca="1" t="shared" si="4"/>
        <v>3075</v>
      </c>
      <c r="AF21" s="54" t="str">
        <f>'水洗化人口等'!B21</f>
        <v>11216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0.27130458291144566</v>
      </c>
      <c r="F22" s="147" t="s">
        <v>5</v>
      </c>
      <c r="G22" s="148"/>
      <c r="H22" s="71">
        <f>SUM(H19:H21)</f>
        <v>187746</v>
      </c>
      <c r="I22" s="71">
        <f>SUM(I19:I21)</f>
        <v>717639</v>
      </c>
      <c r="J22" s="76">
        <f>SUM(J19:J21)</f>
        <v>905385</v>
      </c>
      <c r="AA22" s="46" t="s">
        <v>59</v>
      </c>
      <c r="AB22" s="46" t="s">
        <v>75</v>
      </c>
      <c r="AC22" s="46" t="s">
        <v>154</v>
      </c>
      <c r="AD22" s="45">
        <f ca="1" t="shared" si="4"/>
        <v>113789</v>
      </c>
      <c r="AF22" s="54" t="str">
        <f>'水洗化人口等'!B22</f>
        <v>11217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0.1186608811026351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70882</v>
      </c>
      <c r="AF23" s="54" t="str">
        <f>'水洗化人口等'!B23</f>
        <v>11218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0.9911516038664412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698529</v>
      </c>
      <c r="AF24" s="54" t="str">
        <f>'水洗化人口等'!B24</f>
        <v>11219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0.008848396133558792</v>
      </c>
      <c r="F25" s="159" t="s">
        <v>64</v>
      </c>
      <c r="G25" s="160"/>
      <c r="H25" s="160"/>
      <c r="I25" s="152" t="s">
        <v>65</v>
      </c>
      <c r="J25" s="154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11221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1"/>
      <c r="G26" s="162"/>
      <c r="H26" s="162"/>
      <c r="I26" s="153"/>
      <c r="J26" s="155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11222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4" t="s">
        <v>67</v>
      </c>
      <c r="G27" s="145"/>
      <c r="H27" s="146"/>
      <c r="I27" s="63">
        <f aca="true" t="shared" si="5" ref="I27:I35">AD40</f>
        <v>29117</v>
      </c>
      <c r="J27" s="79">
        <f>AD49</f>
        <v>1301</v>
      </c>
      <c r="AA27" s="46" t="s">
        <v>45</v>
      </c>
      <c r="AB27" s="46" t="s">
        <v>75</v>
      </c>
      <c r="AC27" s="46" t="s">
        <v>159</v>
      </c>
      <c r="AD27" s="45">
        <f ca="1" t="shared" si="4"/>
        <v>19110</v>
      </c>
      <c r="AF27" s="54" t="str">
        <f>'水洗化人口等'!B27</f>
        <v>11223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6" t="s">
        <v>68</v>
      </c>
      <c r="G28" s="157"/>
      <c r="H28" s="158"/>
      <c r="I28" s="63">
        <f t="shared" si="5"/>
        <v>68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11224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4" t="s">
        <v>69</v>
      </c>
      <c r="G29" s="145"/>
      <c r="H29" s="146"/>
      <c r="I29" s="63">
        <f t="shared" si="5"/>
        <v>11368</v>
      </c>
      <c r="J29" s="79">
        <f>AD51</f>
        <v>5335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11225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4" t="s">
        <v>23</v>
      </c>
      <c r="G30" s="145"/>
      <c r="H30" s="146"/>
      <c r="I30" s="63">
        <f t="shared" si="5"/>
        <v>995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11226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4" t="s">
        <v>24</v>
      </c>
      <c r="G31" s="145"/>
      <c r="H31" s="146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387</v>
      </c>
      <c r="AF31" s="54" t="str">
        <f>'水洗化人口等'!B31</f>
        <v>11227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4" t="s">
        <v>70</v>
      </c>
      <c r="G32" s="145"/>
      <c r="H32" s="146"/>
      <c r="I32" s="63">
        <f t="shared" si="5"/>
        <v>1043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50490</v>
      </c>
      <c r="AF32" s="54" t="str">
        <f>'水洗化人口等'!B32</f>
        <v>11228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4" t="s">
        <v>71</v>
      </c>
      <c r="G33" s="145"/>
      <c r="H33" s="146"/>
      <c r="I33" s="63">
        <f t="shared" si="5"/>
        <v>602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666762</v>
      </c>
      <c r="AF33" s="54" t="str">
        <f>'水洗化人口等'!B33</f>
        <v>11229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4" t="s">
        <v>72</v>
      </c>
      <c r="G34" s="145"/>
      <c r="H34" s="146"/>
      <c r="I34" s="63">
        <f t="shared" si="5"/>
        <v>152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16903</v>
      </c>
      <c r="AF34" s="54" t="str">
        <f>'水洗化人口等'!B34</f>
        <v>11230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4" t="s">
        <v>73</v>
      </c>
      <c r="G35" s="145"/>
      <c r="H35" s="146"/>
      <c r="I35" s="63">
        <f t="shared" si="5"/>
        <v>1442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11231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9" t="s">
        <v>17</v>
      </c>
      <c r="G36" s="150"/>
      <c r="H36" s="151"/>
      <c r="I36" s="80">
        <f>SUM(I27:I35)</f>
        <v>44787</v>
      </c>
      <c r="J36" s="81">
        <f>SUM(J27:J31)</f>
        <v>6636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11233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717</v>
      </c>
      <c r="AF37" s="54" t="str">
        <f>'水洗化人口等'!B37</f>
        <v>11234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11235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11237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29117</v>
      </c>
      <c r="AF40" s="54" t="str">
        <f>'水洗化人口等'!B40</f>
        <v>11238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68</v>
      </c>
      <c r="AF41" s="54" t="str">
        <f>'水洗化人口等'!B41</f>
        <v>11239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11368</v>
      </c>
      <c r="AF42" s="54" t="str">
        <f>'水洗化人口等'!B42</f>
        <v>11240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995</v>
      </c>
      <c r="AF43" s="54" t="str">
        <f>'水洗化人口等'!B43</f>
        <v>11241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11242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1043</v>
      </c>
      <c r="AF45" s="54" t="str">
        <f>'水洗化人口等'!B45</f>
        <v>11243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602</v>
      </c>
      <c r="AF46" s="54" t="str">
        <f>'水洗化人口等'!B46</f>
        <v>11245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152</v>
      </c>
      <c r="AF47" s="54" t="str">
        <f>'水洗化人口等'!B47</f>
        <v>11301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1442</v>
      </c>
      <c r="AF48" s="54" t="str">
        <f>'水洗化人口等'!B48</f>
        <v>11324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1301</v>
      </c>
      <c r="AF49" s="54" t="str">
        <f>'水洗化人口等'!B49</f>
        <v>11326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str">
        <f>'水洗化人口等'!B50</f>
        <v>11327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5335</v>
      </c>
      <c r="AF51" s="54" t="str">
        <f>'水洗化人口等'!B51</f>
        <v>11341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str">
        <f>'水洗化人口等'!B52</f>
        <v>11342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str">
        <f>'水洗化人口等'!B53</f>
        <v>11343</v>
      </c>
      <c r="AG53" s="45">
        <v>53</v>
      </c>
    </row>
    <row r="54" spans="32:33" ht="13.5">
      <c r="AF54" s="54" t="str">
        <f>'水洗化人口等'!B54</f>
        <v>11346</v>
      </c>
      <c r="AG54" s="45">
        <v>54</v>
      </c>
    </row>
    <row r="55" spans="32:33" ht="13.5">
      <c r="AF55" s="54" t="str">
        <f>'水洗化人口等'!B55</f>
        <v>11347</v>
      </c>
      <c r="AG55" s="45">
        <v>55</v>
      </c>
    </row>
    <row r="56" spans="32:33" ht="13.5">
      <c r="AF56" s="54" t="str">
        <f>'水洗化人口等'!B56</f>
        <v>11348</v>
      </c>
      <c r="AG56" s="45">
        <v>56</v>
      </c>
    </row>
    <row r="57" spans="32:33" ht="13.5">
      <c r="AF57" s="54" t="str">
        <f>'水洗化人口等'!B57</f>
        <v>11349</v>
      </c>
      <c r="AG57" s="45">
        <v>57</v>
      </c>
    </row>
    <row r="58" spans="32:33" ht="13.5">
      <c r="AF58" s="54" t="str">
        <f>'水洗化人口等'!B58</f>
        <v>11361</v>
      </c>
      <c r="AG58" s="45">
        <v>58</v>
      </c>
    </row>
    <row r="59" spans="32:33" ht="13.5">
      <c r="AF59" s="54" t="str">
        <f>'水洗化人口等'!B59</f>
        <v>11362</v>
      </c>
      <c r="AG59" s="45">
        <v>59</v>
      </c>
    </row>
    <row r="60" spans="32:33" ht="13.5">
      <c r="AF60" s="54" t="str">
        <f>'水洗化人口等'!B60</f>
        <v>11363</v>
      </c>
      <c r="AG60" s="45">
        <v>60</v>
      </c>
    </row>
    <row r="61" spans="32:33" ht="13.5">
      <c r="AF61" s="54" t="str">
        <f>'水洗化人口等'!B61</f>
        <v>11365</v>
      </c>
      <c r="AG61" s="45">
        <v>61</v>
      </c>
    </row>
    <row r="62" spans="32:33" ht="13.5">
      <c r="AF62" s="54" t="str">
        <f>'水洗化人口等'!B62</f>
        <v>11369</v>
      </c>
      <c r="AG62" s="45">
        <v>62</v>
      </c>
    </row>
    <row r="63" spans="32:33" ht="13.5">
      <c r="AF63" s="54" t="str">
        <f>'水洗化人口等'!B63</f>
        <v>11381</v>
      </c>
      <c r="AG63" s="45">
        <v>63</v>
      </c>
    </row>
    <row r="64" spans="32:33" ht="13.5">
      <c r="AF64" s="54" t="str">
        <f>'水洗化人口等'!B64</f>
        <v>11383</v>
      </c>
      <c r="AG64" s="45">
        <v>64</v>
      </c>
    </row>
    <row r="65" spans="32:33" ht="13.5">
      <c r="AF65" s="54" t="str">
        <f>'水洗化人口等'!B65</f>
        <v>11385</v>
      </c>
      <c r="AG65" s="45">
        <v>65</v>
      </c>
    </row>
    <row r="66" spans="32:33" ht="13.5">
      <c r="AF66" s="54" t="str">
        <f>'水洗化人口等'!B66</f>
        <v>11408</v>
      </c>
      <c r="AG66" s="45">
        <v>66</v>
      </c>
    </row>
    <row r="67" spans="32:33" ht="13.5">
      <c r="AF67" s="54" t="str">
        <f>'水洗化人口等'!B67</f>
        <v>11421</v>
      </c>
      <c r="AG67" s="45">
        <v>67</v>
      </c>
    </row>
    <row r="68" spans="32:33" ht="13.5">
      <c r="AF68" s="54" t="str">
        <f>'水洗化人口等'!B68</f>
        <v>11424</v>
      </c>
      <c r="AG68" s="45">
        <v>68</v>
      </c>
    </row>
    <row r="69" spans="32:33" ht="13.5">
      <c r="AF69" s="54" t="str">
        <f>'水洗化人口等'!B69</f>
        <v>11425</v>
      </c>
      <c r="AG69" s="45">
        <v>69</v>
      </c>
    </row>
    <row r="70" spans="32:33" ht="13.5">
      <c r="AF70" s="54" t="str">
        <f>'水洗化人口等'!B70</f>
        <v>11445</v>
      </c>
      <c r="AG70" s="45">
        <v>70</v>
      </c>
    </row>
    <row r="71" spans="32:33" ht="13.5">
      <c r="AF71" s="54" t="str">
        <f>'水洗化人口等'!B71</f>
        <v>11446</v>
      </c>
      <c r="AG71" s="45">
        <v>71</v>
      </c>
    </row>
    <row r="72" spans="32:33" ht="13.5">
      <c r="AF72" s="54" t="str">
        <f>'水洗化人口等'!B72</f>
        <v>11461</v>
      </c>
      <c r="AG72" s="45">
        <v>72</v>
      </c>
    </row>
    <row r="73" spans="32:33" ht="13.5">
      <c r="AF73" s="54" t="str">
        <f>'水洗化人口等'!B73</f>
        <v>11462</v>
      </c>
      <c r="AG73" s="45">
        <v>73</v>
      </c>
    </row>
    <row r="74" spans="32:33" ht="13.5">
      <c r="AF74" s="54" t="str">
        <f>'水洗化人口等'!B74</f>
        <v>11464</v>
      </c>
      <c r="AG74" s="45">
        <v>74</v>
      </c>
    </row>
    <row r="75" spans="32:33" ht="13.5">
      <c r="AF75" s="54" t="str">
        <f>'水洗化人口等'!B75</f>
        <v>11465</v>
      </c>
      <c r="AG75" s="45">
        <v>75</v>
      </c>
    </row>
    <row r="76" spans="32:33" ht="13.5">
      <c r="AF76" s="54" t="str">
        <f>'水洗化人口等'!B76</f>
        <v>11232</v>
      </c>
      <c r="AG76" s="45">
        <v>76</v>
      </c>
    </row>
    <row r="77" spans="32:33" ht="13.5">
      <c r="AF77" s="54" t="str">
        <f>'水洗化人口等'!B77</f>
        <v>11442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