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<sst xmlns="http://schemas.openxmlformats.org/spreadsheetml/2006/main" count="788" uniqueCount="347">
  <si>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</si>
  <si>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</si>
  <si>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</si>
  <si>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</si>
  <si>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</si>
  <si>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</si>
  <si>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</si>
  <si>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</si>
  <si>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</si>
  <si>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</si>
  <si>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</si>
  <si>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</si>
  <si>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</si>
  <si>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</si>
  <si>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</si>
  <si>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</si>
  <si>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</si>
  <si>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</si>
  <si>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</si>
  <si>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</si>
  <si>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</si>
  <si>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</si>
  <si>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</si>
  <si>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</si>
  <si>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</si>
  <si>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</si>
  <si>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</si>
  <si>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</si>
  <si>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</si>
  <si>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</si>
  <si>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</si>
  <si>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</si>
  <si>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</si>
  <si>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</si>
  <si>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</si>
  <si>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</si>
  <si>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</si>
  <si>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</si>
  <si>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</si>
  <si>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</si>
  <si>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</si>
  <si>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</si>
  <si>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</si>
  <si>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</si>
  <si>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</si>
  <si>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</si>
  <si>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</si>
  <si>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</si>
  <si>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</si>
  <si>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</si>
  <si>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</si>
  <si>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</si>
  <si>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</si>
  <si>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</si>
  <si>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</si>
  <si>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</si>
  <si>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</si>
  <si>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</si>
  <si>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</si>
  <si>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</si>
  <si>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</si>
  <si>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</si>
  <si>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</si>
  <si>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</si>
  <si>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</si>
  <si>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</si>
  <si>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</si>
  <si>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</si>
  <si>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</si>
  <si>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</si>
  <si>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</si>
  <si>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</si>
  <si>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</si>
  <si>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</si>
  <si>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</si>
  <si>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</si>
  <si>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</si>
  <si>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</si>
  <si>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</si>
  <si>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</si>
  <si>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</si>
  <si>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</si>
  <si>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</si>
  <si>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</si>
  <si>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</si>
  <si>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</si>
  <si>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</si>
  <si>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</si>
  <si>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</si>
  <si>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</si>
  <si>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</si>
  <si>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</si>
  <si>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</si>
  <si>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</si>
  <si>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</si>
  <si>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</si>
  <si>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</si>
  <si>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</si>
  <si>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</si>
  <si>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</si>
  <si>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</si>
  <si>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</si>
  <si>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</si>
  <si>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</si>
  <si>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</si>
  <si>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</si>
  <si>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</si>
  <si>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</si>
  <si>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</si>
  <si>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</si>
  <si>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</si>
  <si>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</si>
  <si>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</si>
  <si>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</si>
  <si>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</si>
  <si>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</si>
  <si>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</si>
  <si>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</si>
  <si>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</si>
  <si>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</si>
  <si>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</si>
  <si>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</si>
  <si>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</si>
  <si>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</si>
  <si>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</si>
  <si>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</si>
  <si>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</si>
  <si>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</si>
  <si>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</si>
  <si>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</si>
  <si>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</si>
  <si>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</si>
  <si>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</si>
  <si>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</si>
  <si>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</si>
  <si>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</si>
  <si>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</si>
  <si>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</si>
  <si>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</si>
  <si>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</si>
  <si>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</si>
  <si>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</si>
  <si>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</si>
  <si>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</si>
  <si>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</si>
  <si>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</si>
  <si>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</si>
  <si>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</si>
  <si>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</si>
  <si>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</si>
  <si>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</si>
  <si>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</si>
  <si>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</si>
  <si>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</si>
  <si>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</si>
  <si>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</si>
  <si>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</si>
  <si>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</si>
  <si>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</si>
  <si>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</si>
  <si>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</si>
  <si>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</si>
  <si>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</si>
  <si>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</si>
  <si>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</si>
  <si>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</si>
  <si>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</si>
  <si>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</si>
  <si>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</si>
  <si>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</si>
  <si>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</si>
  <si>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</si>
  <si>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</si>
  <si>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</si>
  <si>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</si>
  <si>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</si>
  <si>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</si>
  <si>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</si>
  <si>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</si>
  <si>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</si>
  <si>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</si>
  <si>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</si>
  <si>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</si>
  <si>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</si>
  <si>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</si>
  <si>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</si>
  <si>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</si>
  <si>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</si>
  <si>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</si>
  <si>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</si>
  <si>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</si>
  <si>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</si>
  <si>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</si>
  <si>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</si>
  <si>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</si>
  <si>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</si>
  <si>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</si>
  <si>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</si>
  <si>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</si>
  <si>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</si>
  <si>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</si>
  <si>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</si>
  <si>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</si>
  <si>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</si>
  <si>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</si>
  <si>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</si>
  <si>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</si>
  <si>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</si>
  <si>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</si>
  <si>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</si>
  <si>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</si>
  <si>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</si>
  <si>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</si>
  <si>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</si>
  <si>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</si>
  <si>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</si>
  <si>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</si>
  <si>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</si>
  <si>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</si>
  <si>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</si>
  <si>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</si>
  <si>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</si>
  <si>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</si>
  <si>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</si>
  <si>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</si>
  <si>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</si>
  <si>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</si>
  <si>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</si>
  <si>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</si>
  <si>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</si>
  <si>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</si>
  <si>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</si>
  <si>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</si>
  <si>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</si>
  <si>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</si>
  <si>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</si>
  <si>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</si>
  <si>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</si>
  <si>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</si>
  <si>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</si>
  <si>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</si>
  <si>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</si>
  <si>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</si>
  <si>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</si>
  <si>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</si>
  <si>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</si>
  <si>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</si>
  <si>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</si>
  <si>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</si>
  <si>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</si>
  <si>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</si>
  <si>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</si>
  <si>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</si>
  <si>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</si>
  <si>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</si>
  <si>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</si>
  <si>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</si>
  <si>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</si>
  <si>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</si>
  <si>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</si>
  <si>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</si>
  <si>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</si>
  <si>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</si>
  <si>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</si>
  <si>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</si>
  <si>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</si>
  <si>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</si>
  <si>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</si>
  <si>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</si>
  <si>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</si>
  <si>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昭和村</t>
  </si>
  <si>
    <t>10000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</si>
  <si>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</si>
  <si>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</si>
  <si>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</si>
  <si>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</si>
  <si>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</si>
  <si>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</si>
  <si>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</si>
  <si>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</si>
  <si>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</si>
  <si>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</si>
  <si>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</si>
  <si>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</si>
  <si>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</si>
  <si>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</si>
  <si>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</si>
  <si>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</si>
  <si>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</si>
  <si>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</si>
  <si>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</si>
  <si>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</si>
  <si>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</si>
  <si>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</si>
  <si>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</si>
  <si>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</si>
  <si>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10303</t>
  </si>
  <si>
    <t>富士見村</t>
  </si>
  <si>
    <t>10344</t>
  </si>
  <si>
    <t>榛東村</t>
  </si>
  <si>
    <t>10345</t>
  </si>
  <si>
    <t>吉岡町</t>
  </si>
  <si>
    <t>10363</t>
  </si>
  <si>
    <t>吉井町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</si>
  <si>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</si>
  <si>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</si>
  <si>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</si>
  <si>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</si>
  <si>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</si>
  <si>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</si>
  <si>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</si>
  <si>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</si>
  <si>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</si>
  <si>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</si>
  <si>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</si>
  <si>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</si>
  <si>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</si>
  <si>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</si>
  <si>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</si>
  <si>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</si>
  <si>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</si>
  <si>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</si>
  <si>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10427</t>
  </si>
  <si>
    <t>六合村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</si>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</sst>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7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115</v>
      </c>
      <c r="B7" s="174" t="s">
        <v>271</v>
      </c>
      <c r="C7" s="173" t="s">
        <v>268</v>
      </c>
      <c r="D7" s="99">
        <f>SUM(D8:D300)</f>
        <v>2016027</v>
      </c>
      <c r="E7" s="99">
        <f>SUM(E8:E300)</f>
        <v>195468</v>
      </c>
      <c r="F7" s="96">
        <f>IF(D7&gt;0,E7/D7*100,0)</f>
        <v>9.695703480161724</v>
      </c>
      <c r="G7" s="99">
        <f>SUM(G8:G300)</f>
        <v>195093</v>
      </c>
      <c r="H7" s="99">
        <f>SUM(H8:H300)</f>
        <v>375</v>
      </c>
      <c r="I7" s="99">
        <f>SUM(I8:I300)</f>
        <v>1820559</v>
      </c>
      <c r="J7" s="96">
        <f>IF($D7&gt;0,I7/$D7*100,0)</f>
        <v>90.30429651983827</v>
      </c>
      <c r="K7" s="99">
        <f>SUM(K8:K300)</f>
        <v>826535</v>
      </c>
      <c r="L7" s="96">
        <f>IF($D7&gt;0,K7/$D7*100,0)</f>
        <v>40.99821083745406</v>
      </c>
      <c r="M7" s="99">
        <f>SUM(M8:M300)</f>
        <v>30842</v>
      </c>
      <c r="N7" s="96">
        <f>IF($D7&gt;0,M7/$D7*100,0)</f>
        <v>1.529840622174207</v>
      </c>
      <c r="O7" s="99">
        <f>SUM(O8:O300)</f>
        <v>963182</v>
      </c>
      <c r="P7" s="99">
        <f>SUM(P8:P300)</f>
        <v>357095</v>
      </c>
      <c r="Q7" s="96">
        <f>IF($D7&gt;0,O7/$D7*100,0)</f>
        <v>47.77624506021001</v>
      </c>
      <c r="R7" s="99">
        <f>SUM(R8:R300)</f>
        <v>47196</v>
      </c>
      <c r="S7" s="175">
        <f>COUNTIF(S8:S300,"○")</f>
        <v>26</v>
      </c>
      <c r="T7" s="175">
        <f>COUNTIF(T8:T300,"○")</f>
        <v>2</v>
      </c>
      <c r="U7" s="175">
        <f>COUNTIF(U8:U300,"○")</f>
        <v>3</v>
      </c>
      <c r="V7" s="175">
        <f>COUNTIF(V8:V300,"○")</f>
        <v>7</v>
      </c>
      <c r="W7" s="175">
        <f>COUNTIF(W8:W300,"○")</f>
        <v>20</v>
      </c>
      <c r="X7" s="175">
        <f>COUNTIF(X8:X300,"○")</f>
        <v>2</v>
      </c>
      <c r="Y7" s="175">
        <f>COUNTIF(Y8:Y300,"○")</f>
        <v>7</v>
      </c>
      <c r="Z7" s="175">
        <f>COUNTIF(Z8:Z300,"○")</f>
        <v>9</v>
      </c>
    </row>
    <row r="8" spans="1:26" s="92" customFormat="1" ht="11.25">
      <c r="A8" s="94" t="s">
        <v>115</v>
      </c>
      <c r="B8" s="95" t="s">
        <v>272</v>
      </c>
      <c r="C8" s="94" t="s">
        <v>273</v>
      </c>
      <c r="D8" s="93">
        <v>318051</v>
      </c>
      <c r="E8" s="93">
        <v>10874</v>
      </c>
      <c r="F8" s="97">
        <f aca="true" t="shared" si="0" ref="F7:F45">IF(D8&gt;0,E8/D8*100,0)</f>
        <v>3.4189485334113083</v>
      </c>
      <c r="G8" s="93">
        <v>10874</v>
      </c>
      <c r="H8" s="93">
        <v>0</v>
      </c>
      <c r="I8" s="93">
        <v>307177</v>
      </c>
      <c r="J8" s="97">
        <f aca="true" t="shared" si="1" ref="J7:J45">IF($D8&gt;0,I8/$D8*100,0)</f>
        <v>96.58105146658869</v>
      </c>
      <c r="K8" s="93">
        <v>206748</v>
      </c>
      <c r="L8" s="97">
        <f aca="true" t="shared" si="2" ref="L7:L45">IF($D8&gt;0,K8/$D8*100,0)</f>
        <v>65.00466906250885</v>
      </c>
      <c r="M8" s="93">
        <v>5011</v>
      </c>
      <c r="N8" s="97">
        <f aca="true" t="shared" si="3" ref="N7:N45">IF($D8&gt;0,M8/$D8*100,0)</f>
        <v>1.5755334836236954</v>
      </c>
      <c r="O8" s="93">
        <v>95418</v>
      </c>
      <c r="P8" s="93">
        <v>23296</v>
      </c>
      <c r="Q8" s="97">
        <f aca="true" t="shared" si="4" ref="Q7:Q45">IF($D8&gt;0,O8/$D8*100,0)</f>
        <v>30.000848920456153</v>
      </c>
      <c r="R8" s="93">
        <v>4645</v>
      </c>
      <c r="S8" s="94" t="s">
        <v>269</v>
      </c>
      <c r="T8" s="94"/>
      <c r="U8" s="94"/>
      <c r="V8" s="94"/>
      <c r="W8" s="94"/>
      <c r="X8" s="94"/>
      <c r="Y8" s="94"/>
      <c r="Z8" s="94" t="s">
        <v>269</v>
      </c>
    </row>
    <row r="9" spans="1:26" s="92" customFormat="1" ht="11.25">
      <c r="A9" s="94" t="s">
        <v>115</v>
      </c>
      <c r="B9" s="95" t="s">
        <v>274</v>
      </c>
      <c r="C9" s="94" t="s">
        <v>275</v>
      </c>
      <c r="D9" s="93">
        <v>341621</v>
      </c>
      <c r="E9" s="93">
        <v>14242</v>
      </c>
      <c r="F9" s="97">
        <f t="shared" si="0"/>
        <v>4.168947459318953</v>
      </c>
      <c r="G9" s="93">
        <v>14242</v>
      </c>
      <c r="H9" s="93">
        <v>0</v>
      </c>
      <c r="I9" s="93">
        <v>327379</v>
      </c>
      <c r="J9" s="97">
        <f t="shared" si="1"/>
        <v>95.83105254068104</v>
      </c>
      <c r="K9" s="93">
        <v>229725</v>
      </c>
      <c r="L9" s="97">
        <f t="shared" si="2"/>
        <v>67.24557331077422</v>
      </c>
      <c r="M9" s="93">
        <v>0</v>
      </c>
      <c r="N9" s="97">
        <f t="shared" si="3"/>
        <v>0</v>
      </c>
      <c r="O9" s="93">
        <v>97654</v>
      </c>
      <c r="P9" s="93">
        <v>32933</v>
      </c>
      <c r="Q9" s="97">
        <f t="shared" si="4"/>
        <v>28.585479229906824</v>
      </c>
      <c r="R9" s="93">
        <v>4177</v>
      </c>
      <c r="S9" s="94"/>
      <c r="T9" s="94"/>
      <c r="U9" s="94"/>
      <c r="V9" s="94" t="s">
        <v>269</v>
      </c>
      <c r="W9" s="94"/>
      <c r="X9" s="94"/>
      <c r="Y9" s="94"/>
      <c r="Z9" s="94" t="s">
        <v>269</v>
      </c>
    </row>
    <row r="10" spans="1:26" s="92" customFormat="1" ht="11.25">
      <c r="A10" s="94" t="s">
        <v>115</v>
      </c>
      <c r="B10" s="95" t="s">
        <v>276</v>
      </c>
      <c r="C10" s="94" t="s">
        <v>277</v>
      </c>
      <c r="D10" s="93">
        <v>125104</v>
      </c>
      <c r="E10" s="93">
        <v>15462</v>
      </c>
      <c r="F10" s="97">
        <f t="shared" si="0"/>
        <v>12.359317048215884</v>
      </c>
      <c r="G10" s="93">
        <v>15462</v>
      </c>
      <c r="H10" s="93">
        <v>0</v>
      </c>
      <c r="I10" s="93">
        <v>109642</v>
      </c>
      <c r="J10" s="97">
        <f t="shared" si="1"/>
        <v>87.64068295178411</v>
      </c>
      <c r="K10" s="93">
        <v>81508</v>
      </c>
      <c r="L10" s="97">
        <f t="shared" si="2"/>
        <v>65.1521933751119</v>
      </c>
      <c r="M10" s="93">
        <v>369</v>
      </c>
      <c r="N10" s="97">
        <f t="shared" si="3"/>
        <v>0.2949545977746515</v>
      </c>
      <c r="O10" s="93">
        <v>27765</v>
      </c>
      <c r="P10" s="93">
        <v>6324</v>
      </c>
      <c r="Q10" s="97">
        <f t="shared" si="4"/>
        <v>22.19353497889756</v>
      </c>
      <c r="R10" s="93">
        <v>1949</v>
      </c>
      <c r="S10" s="94" t="s">
        <v>269</v>
      </c>
      <c r="T10" s="94"/>
      <c r="U10" s="94"/>
      <c r="V10" s="94"/>
      <c r="W10" s="94" t="s">
        <v>269</v>
      </c>
      <c r="X10" s="94"/>
      <c r="Y10" s="94"/>
      <c r="Z10" s="94"/>
    </row>
    <row r="11" spans="1:26" s="92" customFormat="1" ht="11.25">
      <c r="A11" s="94" t="s">
        <v>115</v>
      </c>
      <c r="B11" s="95" t="s">
        <v>278</v>
      </c>
      <c r="C11" s="94" t="s">
        <v>279</v>
      </c>
      <c r="D11" s="93">
        <v>203981</v>
      </c>
      <c r="E11" s="93">
        <v>24149</v>
      </c>
      <c r="F11" s="97">
        <f t="shared" si="0"/>
        <v>11.838847735818533</v>
      </c>
      <c r="G11" s="93">
        <v>24149</v>
      </c>
      <c r="H11" s="93">
        <v>0</v>
      </c>
      <c r="I11" s="93">
        <v>179832</v>
      </c>
      <c r="J11" s="97">
        <f t="shared" si="1"/>
        <v>88.16115226418147</v>
      </c>
      <c r="K11" s="93">
        <v>46245</v>
      </c>
      <c r="L11" s="97">
        <f t="shared" si="2"/>
        <v>22.671229183110192</v>
      </c>
      <c r="M11" s="93">
        <v>1342</v>
      </c>
      <c r="N11" s="97">
        <f t="shared" si="3"/>
        <v>0.6579044126658855</v>
      </c>
      <c r="O11" s="93">
        <v>132245</v>
      </c>
      <c r="P11" s="93">
        <v>40530</v>
      </c>
      <c r="Q11" s="97">
        <f t="shared" si="4"/>
        <v>64.83201866840538</v>
      </c>
      <c r="R11" s="93">
        <v>12027</v>
      </c>
      <c r="S11" s="94"/>
      <c r="T11" s="94"/>
      <c r="U11" s="94" t="s">
        <v>269</v>
      </c>
      <c r="V11" s="94"/>
      <c r="W11" s="94"/>
      <c r="X11" s="94"/>
      <c r="Y11" s="94" t="s">
        <v>269</v>
      </c>
      <c r="Z11" s="94"/>
    </row>
    <row r="12" spans="1:26" s="92" customFormat="1" ht="11.25">
      <c r="A12" s="94" t="s">
        <v>115</v>
      </c>
      <c r="B12" s="95" t="s">
        <v>280</v>
      </c>
      <c r="C12" s="94" t="s">
        <v>281</v>
      </c>
      <c r="D12" s="93">
        <v>213890</v>
      </c>
      <c r="E12" s="93">
        <v>25125</v>
      </c>
      <c r="F12" s="97">
        <f t="shared" si="0"/>
        <v>11.746692224975455</v>
      </c>
      <c r="G12" s="93">
        <v>25125</v>
      </c>
      <c r="H12" s="93">
        <v>0</v>
      </c>
      <c r="I12" s="93">
        <v>188765</v>
      </c>
      <c r="J12" s="97">
        <f t="shared" si="1"/>
        <v>88.25330777502455</v>
      </c>
      <c r="K12" s="93">
        <v>52174</v>
      </c>
      <c r="L12" s="97">
        <f t="shared" si="2"/>
        <v>24.39291224461172</v>
      </c>
      <c r="M12" s="93">
        <v>15522</v>
      </c>
      <c r="N12" s="97">
        <f t="shared" si="3"/>
        <v>7.257001262331104</v>
      </c>
      <c r="O12" s="93">
        <v>121069</v>
      </c>
      <c r="P12" s="93">
        <v>44649</v>
      </c>
      <c r="Q12" s="97">
        <f t="shared" si="4"/>
        <v>56.60339426808172</v>
      </c>
      <c r="R12" s="93">
        <v>8686</v>
      </c>
      <c r="S12" s="94"/>
      <c r="T12" s="94" t="s">
        <v>269</v>
      </c>
      <c r="U12" s="94"/>
      <c r="V12" s="94"/>
      <c r="W12" s="94"/>
      <c r="X12" s="94" t="s">
        <v>269</v>
      </c>
      <c r="Y12" s="94"/>
      <c r="Z12" s="94"/>
    </row>
    <row r="13" spans="1:26" s="92" customFormat="1" ht="11.25">
      <c r="A13" s="94" t="s">
        <v>115</v>
      </c>
      <c r="B13" s="95" t="s">
        <v>282</v>
      </c>
      <c r="C13" s="94" t="s">
        <v>283</v>
      </c>
      <c r="D13" s="93">
        <v>52353</v>
      </c>
      <c r="E13" s="93">
        <v>8863</v>
      </c>
      <c r="F13" s="97">
        <f t="shared" si="0"/>
        <v>16.92930682100357</v>
      </c>
      <c r="G13" s="93">
        <v>8863</v>
      </c>
      <c r="H13" s="93">
        <v>0</v>
      </c>
      <c r="I13" s="93">
        <v>43490</v>
      </c>
      <c r="J13" s="97">
        <f t="shared" si="1"/>
        <v>83.07069317899642</v>
      </c>
      <c r="K13" s="93">
        <v>27131</v>
      </c>
      <c r="L13" s="97">
        <f t="shared" si="2"/>
        <v>51.82320019865146</v>
      </c>
      <c r="M13" s="93">
        <v>0</v>
      </c>
      <c r="N13" s="97">
        <f t="shared" si="3"/>
        <v>0</v>
      </c>
      <c r="O13" s="93">
        <v>16359</v>
      </c>
      <c r="P13" s="93">
        <v>6411</v>
      </c>
      <c r="Q13" s="97">
        <f t="shared" si="4"/>
        <v>31.247492980344965</v>
      </c>
      <c r="R13" s="93">
        <v>502</v>
      </c>
      <c r="S13" s="94"/>
      <c r="T13" s="94"/>
      <c r="U13" s="94"/>
      <c r="V13" s="94" t="s">
        <v>269</v>
      </c>
      <c r="W13" s="94"/>
      <c r="X13" s="94"/>
      <c r="Y13" s="94"/>
      <c r="Z13" s="94" t="s">
        <v>269</v>
      </c>
    </row>
    <row r="14" spans="1:26" s="92" customFormat="1" ht="11.25">
      <c r="A14" s="94" t="s">
        <v>115</v>
      </c>
      <c r="B14" s="95" t="s">
        <v>284</v>
      </c>
      <c r="C14" s="94" t="s">
        <v>285</v>
      </c>
      <c r="D14" s="93">
        <v>78978</v>
      </c>
      <c r="E14" s="93">
        <v>6671</v>
      </c>
      <c r="F14" s="97">
        <f t="shared" si="0"/>
        <v>8.446656030793385</v>
      </c>
      <c r="G14" s="93">
        <v>6671</v>
      </c>
      <c r="H14" s="93">
        <v>0</v>
      </c>
      <c r="I14" s="93">
        <v>72307</v>
      </c>
      <c r="J14" s="97">
        <f t="shared" si="1"/>
        <v>91.55334396920661</v>
      </c>
      <c r="K14" s="93">
        <v>31347</v>
      </c>
      <c r="L14" s="97">
        <f t="shared" si="2"/>
        <v>39.69079996961179</v>
      </c>
      <c r="M14" s="93">
        <v>1868</v>
      </c>
      <c r="N14" s="97">
        <f t="shared" si="3"/>
        <v>2.365215629669022</v>
      </c>
      <c r="O14" s="93">
        <v>39092</v>
      </c>
      <c r="P14" s="93">
        <v>17943</v>
      </c>
      <c r="Q14" s="97">
        <f t="shared" si="4"/>
        <v>49.4973283699258</v>
      </c>
      <c r="R14" s="93">
        <v>1959</v>
      </c>
      <c r="S14" s="94" t="s">
        <v>269</v>
      </c>
      <c r="T14" s="94"/>
      <c r="U14" s="94"/>
      <c r="V14" s="94"/>
      <c r="W14" s="94" t="s">
        <v>269</v>
      </c>
      <c r="X14" s="94"/>
      <c r="Y14" s="94"/>
      <c r="Z14" s="94"/>
    </row>
    <row r="15" spans="1:26" s="92" customFormat="1" ht="11.25">
      <c r="A15" s="94" t="s">
        <v>115</v>
      </c>
      <c r="B15" s="95" t="s">
        <v>286</v>
      </c>
      <c r="C15" s="94" t="s">
        <v>287</v>
      </c>
      <c r="D15" s="93">
        <v>86322</v>
      </c>
      <c r="E15" s="93">
        <v>6670</v>
      </c>
      <c r="F15" s="97">
        <f t="shared" si="0"/>
        <v>7.726883065730636</v>
      </c>
      <c r="G15" s="93">
        <v>6670</v>
      </c>
      <c r="H15" s="93">
        <v>0</v>
      </c>
      <c r="I15" s="93">
        <v>79652</v>
      </c>
      <c r="J15" s="97">
        <f t="shared" si="1"/>
        <v>92.27311693426937</v>
      </c>
      <c r="K15" s="93">
        <v>22688</v>
      </c>
      <c r="L15" s="97">
        <f t="shared" si="2"/>
        <v>26.282986955816597</v>
      </c>
      <c r="M15" s="93">
        <v>3182</v>
      </c>
      <c r="N15" s="97">
        <f t="shared" si="3"/>
        <v>3.6861981881791435</v>
      </c>
      <c r="O15" s="93">
        <v>53782</v>
      </c>
      <c r="P15" s="93">
        <v>25909</v>
      </c>
      <c r="Q15" s="97">
        <f t="shared" si="4"/>
        <v>62.30393179027362</v>
      </c>
      <c r="R15" s="93">
        <v>623</v>
      </c>
      <c r="S15" s="94" t="s">
        <v>269</v>
      </c>
      <c r="T15" s="94"/>
      <c r="U15" s="94"/>
      <c r="V15" s="94"/>
      <c r="W15" s="94" t="s">
        <v>269</v>
      </c>
      <c r="X15" s="94"/>
      <c r="Y15" s="94"/>
      <c r="Z15" s="94"/>
    </row>
    <row r="16" spans="1:26" s="92" customFormat="1" ht="11.25">
      <c r="A16" s="94" t="s">
        <v>115</v>
      </c>
      <c r="B16" s="95" t="s">
        <v>288</v>
      </c>
      <c r="C16" s="94" t="s">
        <v>289</v>
      </c>
      <c r="D16" s="93">
        <v>68783</v>
      </c>
      <c r="E16" s="93">
        <v>13238</v>
      </c>
      <c r="F16" s="97">
        <f t="shared" si="0"/>
        <v>19.246034630650016</v>
      </c>
      <c r="G16" s="93">
        <v>13238</v>
      </c>
      <c r="H16" s="93">
        <v>0</v>
      </c>
      <c r="I16" s="93">
        <v>55545</v>
      </c>
      <c r="J16" s="97">
        <f t="shared" si="1"/>
        <v>80.75396536934998</v>
      </c>
      <c r="K16" s="93">
        <v>12269</v>
      </c>
      <c r="L16" s="97">
        <f t="shared" si="2"/>
        <v>17.83725629879476</v>
      </c>
      <c r="M16" s="93">
        <v>0</v>
      </c>
      <c r="N16" s="97">
        <f t="shared" si="3"/>
        <v>0</v>
      </c>
      <c r="O16" s="93">
        <v>43276</v>
      </c>
      <c r="P16" s="93">
        <v>13818</v>
      </c>
      <c r="Q16" s="97">
        <f t="shared" si="4"/>
        <v>62.91670907055522</v>
      </c>
      <c r="R16" s="93">
        <v>557</v>
      </c>
      <c r="S16" s="94" t="s">
        <v>269</v>
      </c>
      <c r="T16" s="94"/>
      <c r="U16" s="94"/>
      <c r="V16" s="94"/>
      <c r="W16" s="94" t="s">
        <v>269</v>
      </c>
      <c r="X16" s="94"/>
      <c r="Y16" s="94"/>
      <c r="Z16" s="94"/>
    </row>
    <row r="17" spans="1:26" s="92" customFormat="1" ht="11.25">
      <c r="A17" s="94" t="s">
        <v>115</v>
      </c>
      <c r="B17" s="95" t="s">
        <v>290</v>
      </c>
      <c r="C17" s="94" t="s">
        <v>291</v>
      </c>
      <c r="D17" s="93">
        <v>53372</v>
      </c>
      <c r="E17" s="93">
        <v>6489</v>
      </c>
      <c r="F17" s="97">
        <f t="shared" si="0"/>
        <v>12.1580604062055</v>
      </c>
      <c r="G17" s="93">
        <v>6244</v>
      </c>
      <c r="H17" s="93">
        <v>245</v>
      </c>
      <c r="I17" s="93">
        <v>46883</v>
      </c>
      <c r="J17" s="97">
        <f t="shared" si="1"/>
        <v>87.84193959379449</v>
      </c>
      <c r="K17" s="93">
        <v>6697</v>
      </c>
      <c r="L17" s="97">
        <f t="shared" si="2"/>
        <v>12.547777861050738</v>
      </c>
      <c r="M17" s="93">
        <v>1619</v>
      </c>
      <c r="N17" s="97">
        <f t="shared" si="3"/>
        <v>3.0334257663194184</v>
      </c>
      <c r="O17" s="93">
        <v>38567</v>
      </c>
      <c r="P17" s="93">
        <v>11564</v>
      </c>
      <c r="Q17" s="97">
        <f t="shared" si="4"/>
        <v>72.26073596642433</v>
      </c>
      <c r="R17" s="93">
        <v>540</v>
      </c>
      <c r="S17" s="94" t="s">
        <v>269</v>
      </c>
      <c r="T17" s="94"/>
      <c r="U17" s="94"/>
      <c r="V17" s="94"/>
      <c r="W17" s="94" t="s">
        <v>269</v>
      </c>
      <c r="X17" s="94"/>
      <c r="Y17" s="94"/>
      <c r="Z17" s="94"/>
    </row>
    <row r="18" spans="1:26" s="92" customFormat="1" ht="11.25">
      <c r="A18" s="94" t="s">
        <v>115</v>
      </c>
      <c r="B18" s="95" t="s">
        <v>292</v>
      </c>
      <c r="C18" s="94" t="s">
        <v>293</v>
      </c>
      <c r="D18" s="93">
        <v>62299</v>
      </c>
      <c r="E18" s="93">
        <v>9985</v>
      </c>
      <c r="F18" s="97">
        <f t="shared" si="0"/>
        <v>16.027544583380152</v>
      </c>
      <c r="G18" s="93">
        <v>9985</v>
      </c>
      <c r="H18" s="93">
        <v>0</v>
      </c>
      <c r="I18" s="93">
        <v>52314</v>
      </c>
      <c r="J18" s="97">
        <f t="shared" si="1"/>
        <v>83.97245541661985</v>
      </c>
      <c r="K18" s="93">
        <v>10644</v>
      </c>
      <c r="L18" s="97">
        <f t="shared" si="2"/>
        <v>17.08534647426122</v>
      </c>
      <c r="M18" s="93">
        <v>0</v>
      </c>
      <c r="N18" s="97">
        <f t="shared" si="3"/>
        <v>0</v>
      </c>
      <c r="O18" s="93">
        <v>41670</v>
      </c>
      <c r="P18" s="93">
        <v>11402</v>
      </c>
      <c r="Q18" s="97">
        <f t="shared" si="4"/>
        <v>66.88710894235864</v>
      </c>
      <c r="R18" s="93">
        <v>431</v>
      </c>
      <c r="S18" s="94" t="s">
        <v>269</v>
      </c>
      <c r="T18" s="94"/>
      <c r="U18" s="94"/>
      <c r="V18" s="94"/>
      <c r="W18" s="94"/>
      <c r="X18" s="94"/>
      <c r="Y18" s="94" t="s">
        <v>269</v>
      </c>
      <c r="Z18" s="94"/>
    </row>
    <row r="19" spans="1:26" s="92" customFormat="1" ht="11.25">
      <c r="A19" s="94" t="s">
        <v>115</v>
      </c>
      <c r="B19" s="95" t="s">
        <v>294</v>
      </c>
      <c r="C19" s="94" t="s">
        <v>295</v>
      </c>
      <c r="D19" s="93">
        <v>51917</v>
      </c>
      <c r="E19" s="93">
        <v>9740</v>
      </c>
      <c r="F19" s="97">
        <f t="shared" si="0"/>
        <v>18.760714216923166</v>
      </c>
      <c r="G19" s="93">
        <v>9728</v>
      </c>
      <c r="H19" s="93">
        <v>12</v>
      </c>
      <c r="I19" s="93">
        <v>42177</v>
      </c>
      <c r="J19" s="97">
        <f t="shared" si="1"/>
        <v>81.23928578307684</v>
      </c>
      <c r="K19" s="93">
        <v>6395</v>
      </c>
      <c r="L19" s="97">
        <f t="shared" si="2"/>
        <v>12.31773792784637</v>
      </c>
      <c r="M19" s="93">
        <v>0</v>
      </c>
      <c r="N19" s="97">
        <f t="shared" si="3"/>
        <v>0</v>
      </c>
      <c r="O19" s="93">
        <v>35782</v>
      </c>
      <c r="P19" s="93">
        <v>14865</v>
      </c>
      <c r="Q19" s="97">
        <f t="shared" si="4"/>
        <v>68.92154785523047</v>
      </c>
      <c r="R19" s="93">
        <v>554</v>
      </c>
      <c r="S19" s="94"/>
      <c r="T19" s="94"/>
      <c r="U19" s="94"/>
      <c r="V19" s="94" t="s">
        <v>269</v>
      </c>
      <c r="W19" s="94"/>
      <c r="X19" s="94"/>
      <c r="Y19" s="94"/>
      <c r="Z19" s="94" t="s">
        <v>269</v>
      </c>
    </row>
    <row r="20" spans="1:26" s="92" customFormat="1" ht="11.25">
      <c r="A20" s="94" t="s">
        <v>115</v>
      </c>
      <c r="B20" s="95" t="s">
        <v>296</v>
      </c>
      <c r="C20" s="94" t="s">
        <v>297</v>
      </c>
      <c r="D20" s="93">
        <v>22277</v>
      </c>
      <c r="E20" s="93">
        <v>1003</v>
      </c>
      <c r="F20" s="97">
        <f t="shared" si="0"/>
        <v>4.502401580105041</v>
      </c>
      <c r="G20" s="93">
        <v>1003</v>
      </c>
      <c r="H20" s="93">
        <v>0</v>
      </c>
      <c r="I20" s="93">
        <v>21274</v>
      </c>
      <c r="J20" s="97">
        <f t="shared" si="1"/>
        <v>95.49759841989496</v>
      </c>
      <c r="K20" s="93">
        <v>3349</v>
      </c>
      <c r="L20" s="97">
        <f t="shared" si="2"/>
        <v>15.033442564079543</v>
      </c>
      <c r="M20" s="93">
        <v>0</v>
      </c>
      <c r="N20" s="97">
        <f t="shared" si="3"/>
        <v>0</v>
      </c>
      <c r="O20" s="93">
        <v>17925</v>
      </c>
      <c r="P20" s="93">
        <v>12222</v>
      </c>
      <c r="Q20" s="97">
        <f t="shared" si="4"/>
        <v>80.4641558558154</v>
      </c>
      <c r="R20" s="93">
        <v>129</v>
      </c>
      <c r="S20" s="94"/>
      <c r="T20" s="94"/>
      <c r="U20" s="94" t="s">
        <v>269</v>
      </c>
      <c r="V20" s="94"/>
      <c r="W20" s="94"/>
      <c r="X20" s="94"/>
      <c r="Y20" s="94" t="s">
        <v>269</v>
      </c>
      <c r="Z20" s="94"/>
    </row>
    <row r="21" spans="1:26" s="92" customFormat="1" ht="11.25">
      <c r="A21" s="94" t="s">
        <v>115</v>
      </c>
      <c r="B21" s="95" t="s">
        <v>298</v>
      </c>
      <c r="C21" s="94" t="s">
        <v>299</v>
      </c>
      <c r="D21" s="93">
        <v>14328</v>
      </c>
      <c r="E21" s="93">
        <v>563</v>
      </c>
      <c r="F21" s="97">
        <f t="shared" si="0"/>
        <v>3.929369067560022</v>
      </c>
      <c r="G21" s="93">
        <v>563</v>
      </c>
      <c r="H21" s="93">
        <v>0</v>
      </c>
      <c r="I21" s="93">
        <v>13765</v>
      </c>
      <c r="J21" s="97">
        <f t="shared" si="1"/>
        <v>96.07063093243998</v>
      </c>
      <c r="K21" s="93">
        <v>3631</v>
      </c>
      <c r="L21" s="97">
        <f t="shared" si="2"/>
        <v>25.341987716359576</v>
      </c>
      <c r="M21" s="93">
        <v>0</v>
      </c>
      <c r="N21" s="97">
        <f t="shared" si="3"/>
        <v>0</v>
      </c>
      <c r="O21" s="93">
        <v>10134</v>
      </c>
      <c r="P21" s="93">
        <v>5773</v>
      </c>
      <c r="Q21" s="97">
        <f t="shared" si="4"/>
        <v>70.7286432160804</v>
      </c>
      <c r="R21" s="93">
        <v>112</v>
      </c>
      <c r="S21" s="94"/>
      <c r="T21" s="94"/>
      <c r="U21" s="94"/>
      <c r="V21" s="94" t="s">
        <v>269</v>
      </c>
      <c r="W21" s="94"/>
      <c r="X21" s="94"/>
      <c r="Y21" s="94"/>
      <c r="Z21" s="94" t="s">
        <v>269</v>
      </c>
    </row>
    <row r="22" spans="1:26" s="92" customFormat="1" ht="11.25">
      <c r="A22" s="94" t="s">
        <v>115</v>
      </c>
      <c r="B22" s="95" t="s">
        <v>300</v>
      </c>
      <c r="C22" s="94" t="s">
        <v>301</v>
      </c>
      <c r="D22" s="93">
        <v>18766</v>
      </c>
      <c r="E22" s="93">
        <v>367</v>
      </c>
      <c r="F22" s="97">
        <f t="shared" si="0"/>
        <v>1.955664499626985</v>
      </c>
      <c r="G22" s="93">
        <v>367</v>
      </c>
      <c r="H22" s="93">
        <v>0</v>
      </c>
      <c r="I22" s="93">
        <v>18399</v>
      </c>
      <c r="J22" s="97">
        <f t="shared" si="1"/>
        <v>98.04433550037301</v>
      </c>
      <c r="K22" s="93">
        <v>9859</v>
      </c>
      <c r="L22" s="97">
        <f t="shared" si="2"/>
        <v>52.5365021848023</v>
      </c>
      <c r="M22" s="93">
        <v>0</v>
      </c>
      <c r="N22" s="97">
        <f t="shared" si="3"/>
        <v>0</v>
      </c>
      <c r="O22" s="93">
        <v>8540</v>
      </c>
      <c r="P22" s="93">
        <v>6941</v>
      </c>
      <c r="Q22" s="97">
        <f t="shared" si="4"/>
        <v>45.507833315570714</v>
      </c>
      <c r="R22" s="93">
        <v>107</v>
      </c>
      <c r="S22" s="94" t="s">
        <v>269</v>
      </c>
      <c r="T22" s="94"/>
      <c r="U22" s="94"/>
      <c r="V22" s="94"/>
      <c r="W22" s="94" t="s">
        <v>269</v>
      </c>
      <c r="X22" s="94"/>
      <c r="Y22" s="94"/>
      <c r="Z22" s="94"/>
    </row>
    <row r="23" spans="1:26" s="92" customFormat="1" ht="11.25">
      <c r="A23" s="94" t="s">
        <v>115</v>
      </c>
      <c r="B23" s="95" t="s">
        <v>302</v>
      </c>
      <c r="C23" s="94" t="s">
        <v>303</v>
      </c>
      <c r="D23" s="93">
        <v>24748</v>
      </c>
      <c r="E23" s="93">
        <v>1119</v>
      </c>
      <c r="F23" s="97">
        <f t="shared" si="0"/>
        <v>4.521577501212219</v>
      </c>
      <c r="G23" s="93">
        <v>1119</v>
      </c>
      <c r="H23" s="93">
        <v>0</v>
      </c>
      <c r="I23" s="93">
        <v>23629</v>
      </c>
      <c r="J23" s="97">
        <f t="shared" si="1"/>
        <v>95.47842249878778</v>
      </c>
      <c r="K23" s="93">
        <v>13417</v>
      </c>
      <c r="L23" s="97">
        <f t="shared" si="2"/>
        <v>54.21448197834169</v>
      </c>
      <c r="M23" s="93">
        <v>0</v>
      </c>
      <c r="N23" s="97">
        <f t="shared" si="3"/>
        <v>0</v>
      </c>
      <c r="O23" s="93">
        <v>10212</v>
      </c>
      <c r="P23" s="93">
        <v>9511</v>
      </c>
      <c r="Q23" s="97">
        <f t="shared" si="4"/>
        <v>41.2639405204461</v>
      </c>
      <c r="R23" s="93">
        <v>252</v>
      </c>
      <c r="S23" s="94" t="s">
        <v>269</v>
      </c>
      <c r="T23" s="94"/>
      <c r="U23" s="94"/>
      <c r="V23" s="94"/>
      <c r="W23" s="94" t="s">
        <v>269</v>
      </c>
      <c r="X23" s="94"/>
      <c r="Y23" s="94"/>
      <c r="Z23" s="94"/>
    </row>
    <row r="24" spans="1:26" s="92" customFormat="1" ht="11.25">
      <c r="A24" s="94" t="s">
        <v>115</v>
      </c>
      <c r="B24" s="95" t="s">
        <v>304</v>
      </c>
      <c r="C24" s="94" t="s">
        <v>305</v>
      </c>
      <c r="D24" s="93">
        <v>1415</v>
      </c>
      <c r="E24" s="93">
        <v>380</v>
      </c>
      <c r="F24" s="97">
        <f t="shared" si="0"/>
        <v>26.855123674911663</v>
      </c>
      <c r="G24" s="93">
        <v>380</v>
      </c>
      <c r="H24" s="93">
        <v>0</v>
      </c>
      <c r="I24" s="93">
        <v>1035</v>
      </c>
      <c r="J24" s="97">
        <f t="shared" si="1"/>
        <v>73.14487632508833</v>
      </c>
      <c r="K24" s="93">
        <v>0</v>
      </c>
      <c r="L24" s="97">
        <f t="shared" si="2"/>
        <v>0</v>
      </c>
      <c r="M24" s="93">
        <v>0</v>
      </c>
      <c r="N24" s="97">
        <f t="shared" si="3"/>
        <v>0</v>
      </c>
      <c r="O24" s="93">
        <v>1035</v>
      </c>
      <c r="P24" s="93">
        <v>1035</v>
      </c>
      <c r="Q24" s="97">
        <f t="shared" si="4"/>
        <v>73.14487632508833</v>
      </c>
      <c r="R24" s="93">
        <v>7</v>
      </c>
      <c r="S24" s="94" t="s">
        <v>269</v>
      </c>
      <c r="T24" s="94"/>
      <c r="U24" s="94"/>
      <c r="V24" s="94"/>
      <c r="W24" s="94"/>
      <c r="X24" s="94"/>
      <c r="Y24" s="94" t="s">
        <v>269</v>
      </c>
      <c r="Z24" s="94"/>
    </row>
    <row r="25" spans="1:26" s="92" customFormat="1" ht="11.25">
      <c r="A25" s="94" t="s">
        <v>115</v>
      </c>
      <c r="B25" s="95" t="s">
        <v>306</v>
      </c>
      <c r="C25" s="94" t="s">
        <v>307</v>
      </c>
      <c r="D25" s="93">
        <v>2542</v>
      </c>
      <c r="E25" s="93">
        <v>704</v>
      </c>
      <c r="F25" s="97">
        <f t="shared" si="0"/>
        <v>27.694728560188832</v>
      </c>
      <c r="G25" s="93">
        <v>704</v>
      </c>
      <c r="H25" s="93">
        <v>0</v>
      </c>
      <c r="I25" s="93">
        <v>1838</v>
      </c>
      <c r="J25" s="97">
        <f t="shared" si="1"/>
        <v>72.30527143981116</v>
      </c>
      <c r="K25" s="93">
        <v>0</v>
      </c>
      <c r="L25" s="97">
        <f t="shared" si="2"/>
        <v>0</v>
      </c>
      <c r="M25" s="93">
        <v>0</v>
      </c>
      <c r="N25" s="97">
        <f t="shared" si="3"/>
        <v>0</v>
      </c>
      <c r="O25" s="93">
        <v>1838</v>
      </c>
      <c r="P25" s="93">
        <v>896</v>
      </c>
      <c r="Q25" s="97">
        <f t="shared" si="4"/>
        <v>72.30527143981116</v>
      </c>
      <c r="R25" s="93">
        <v>9</v>
      </c>
      <c r="S25" s="94"/>
      <c r="T25" s="94"/>
      <c r="U25" s="94"/>
      <c r="V25" s="94" t="s">
        <v>269</v>
      </c>
      <c r="W25" s="94"/>
      <c r="X25" s="94"/>
      <c r="Y25" s="94"/>
      <c r="Z25" s="94" t="s">
        <v>269</v>
      </c>
    </row>
    <row r="26" spans="1:26" s="92" customFormat="1" ht="11.25">
      <c r="A26" s="94" t="s">
        <v>115</v>
      </c>
      <c r="B26" s="95" t="s">
        <v>308</v>
      </c>
      <c r="C26" s="94" t="s">
        <v>309</v>
      </c>
      <c r="D26" s="93">
        <v>9680</v>
      </c>
      <c r="E26" s="93">
        <v>2791</v>
      </c>
      <c r="F26" s="97">
        <f t="shared" si="0"/>
        <v>28.832644628099175</v>
      </c>
      <c r="G26" s="93">
        <v>2726</v>
      </c>
      <c r="H26" s="93">
        <v>65</v>
      </c>
      <c r="I26" s="93">
        <v>6889</v>
      </c>
      <c r="J26" s="97">
        <f t="shared" si="1"/>
        <v>71.16735537190083</v>
      </c>
      <c r="K26" s="93">
        <v>0</v>
      </c>
      <c r="L26" s="97">
        <f t="shared" si="2"/>
        <v>0</v>
      </c>
      <c r="M26" s="93">
        <v>0</v>
      </c>
      <c r="N26" s="97">
        <f t="shared" si="3"/>
        <v>0</v>
      </c>
      <c r="O26" s="93">
        <v>6889</v>
      </c>
      <c r="P26" s="93">
        <v>1043</v>
      </c>
      <c r="Q26" s="97">
        <f t="shared" si="4"/>
        <v>71.16735537190083</v>
      </c>
      <c r="R26" s="93">
        <v>47</v>
      </c>
      <c r="S26" s="94" t="s">
        <v>269</v>
      </c>
      <c r="T26" s="94"/>
      <c r="U26" s="94"/>
      <c r="V26" s="94"/>
      <c r="W26" s="94"/>
      <c r="X26" s="94"/>
      <c r="Y26" s="94" t="s">
        <v>269</v>
      </c>
      <c r="Z26" s="94"/>
    </row>
    <row r="27" spans="1:26" s="92" customFormat="1" ht="11.25">
      <c r="A27" s="94" t="s">
        <v>115</v>
      </c>
      <c r="B27" s="95" t="s">
        <v>310</v>
      </c>
      <c r="C27" s="94" t="s">
        <v>311</v>
      </c>
      <c r="D27" s="93">
        <v>2753</v>
      </c>
      <c r="E27" s="93">
        <v>1173</v>
      </c>
      <c r="F27" s="97">
        <f t="shared" si="0"/>
        <v>42.6080639302579</v>
      </c>
      <c r="G27" s="93">
        <v>1173</v>
      </c>
      <c r="H27" s="93">
        <v>0</v>
      </c>
      <c r="I27" s="93">
        <v>1580</v>
      </c>
      <c r="J27" s="97">
        <f t="shared" si="1"/>
        <v>57.3919360697421</v>
      </c>
      <c r="K27" s="93">
        <v>0</v>
      </c>
      <c r="L27" s="97">
        <f t="shared" si="2"/>
        <v>0</v>
      </c>
      <c r="M27" s="93">
        <v>0</v>
      </c>
      <c r="N27" s="97">
        <f t="shared" si="3"/>
        <v>0</v>
      </c>
      <c r="O27" s="93">
        <v>1580</v>
      </c>
      <c r="P27" s="93">
        <v>588</v>
      </c>
      <c r="Q27" s="97">
        <f t="shared" si="4"/>
        <v>57.3919360697421</v>
      </c>
      <c r="R27" s="93">
        <v>18</v>
      </c>
      <c r="S27" s="94" t="s">
        <v>269</v>
      </c>
      <c r="T27" s="94"/>
      <c r="U27" s="94"/>
      <c r="V27" s="94"/>
      <c r="W27" s="94"/>
      <c r="X27" s="94"/>
      <c r="Y27" s="94" t="s">
        <v>269</v>
      </c>
      <c r="Z27" s="94"/>
    </row>
    <row r="28" spans="1:26" s="92" customFormat="1" ht="11.25">
      <c r="A28" s="94" t="s">
        <v>115</v>
      </c>
      <c r="B28" s="95" t="s">
        <v>312</v>
      </c>
      <c r="C28" s="94" t="s">
        <v>313</v>
      </c>
      <c r="D28" s="93">
        <v>14115</v>
      </c>
      <c r="E28" s="93">
        <v>792</v>
      </c>
      <c r="F28" s="97">
        <f t="shared" si="0"/>
        <v>5.61105207226355</v>
      </c>
      <c r="G28" s="93">
        <v>792</v>
      </c>
      <c r="H28" s="93">
        <v>0</v>
      </c>
      <c r="I28" s="93">
        <v>13323</v>
      </c>
      <c r="J28" s="97">
        <f t="shared" si="1"/>
        <v>94.38894792773645</v>
      </c>
      <c r="K28" s="93">
        <v>5145</v>
      </c>
      <c r="L28" s="97">
        <f t="shared" si="2"/>
        <v>36.450584484590856</v>
      </c>
      <c r="M28" s="93">
        <v>0</v>
      </c>
      <c r="N28" s="97">
        <f t="shared" si="3"/>
        <v>0</v>
      </c>
      <c r="O28" s="93">
        <v>8178</v>
      </c>
      <c r="P28" s="93">
        <v>3547</v>
      </c>
      <c r="Q28" s="97">
        <f t="shared" si="4"/>
        <v>57.93836344314559</v>
      </c>
      <c r="R28" s="93">
        <v>76</v>
      </c>
      <c r="S28" s="94" t="s">
        <v>269</v>
      </c>
      <c r="T28" s="94"/>
      <c r="U28" s="94"/>
      <c r="V28" s="94"/>
      <c r="W28" s="94" t="s">
        <v>269</v>
      </c>
      <c r="X28" s="94"/>
      <c r="Y28" s="94"/>
      <c r="Z28" s="94"/>
    </row>
    <row r="29" spans="1:26" s="92" customFormat="1" ht="11.25">
      <c r="A29" s="94" t="s">
        <v>115</v>
      </c>
      <c r="B29" s="95" t="s">
        <v>314</v>
      </c>
      <c r="C29" s="94" t="s">
        <v>315</v>
      </c>
      <c r="D29" s="93">
        <v>17197</v>
      </c>
      <c r="E29" s="93">
        <v>3016</v>
      </c>
      <c r="F29" s="97">
        <f t="shared" si="0"/>
        <v>17.537942664418214</v>
      </c>
      <c r="G29" s="93">
        <v>3016</v>
      </c>
      <c r="H29" s="93">
        <v>0</v>
      </c>
      <c r="I29" s="93">
        <v>14181</v>
      </c>
      <c r="J29" s="97">
        <f t="shared" si="1"/>
        <v>82.46205733558179</v>
      </c>
      <c r="K29" s="93">
        <v>5511</v>
      </c>
      <c r="L29" s="97">
        <f t="shared" si="2"/>
        <v>32.046287143106355</v>
      </c>
      <c r="M29" s="93">
        <v>0</v>
      </c>
      <c r="N29" s="97">
        <f t="shared" si="3"/>
        <v>0</v>
      </c>
      <c r="O29" s="93">
        <v>8670</v>
      </c>
      <c r="P29" s="93">
        <v>5632</v>
      </c>
      <c r="Q29" s="97">
        <f t="shared" si="4"/>
        <v>50.41577019247543</v>
      </c>
      <c r="R29" s="93">
        <v>144</v>
      </c>
      <c r="S29" s="94" t="s">
        <v>269</v>
      </c>
      <c r="T29" s="94"/>
      <c r="U29" s="94"/>
      <c r="V29" s="94"/>
      <c r="W29" s="94" t="s">
        <v>269</v>
      </c>
      <c r="X29" s="94"/>
      <c r="Y29" s="94"/>
      <c r="Z29" s="94"/>
    </row>
    <row r="30" spans="1:26" s="92" customFormat="1" ht="11.25">
      <c r="A30" s="94" t="s">
        <v>115</v>
      </c>
      <c r="B30" s="95" t="s">
        <v>316</v>
      </c>
      <c r="C30" s="94" t="s">
        <v>317</v>
      </c>
      <c r="D30" s="93">
        <v>6351</v>
      </c>
      <c r="E30" s="93">
        <v>1794</v>
      </c>
      <c r="F30" s="97">
        <f t="shared" si="0"/>
        <v>28.24752007557865</v>
      </c>
      <c r="G30" s="93">
        <v>1771</v>
      </c>
      <c r="H30" s="93">
        <v>23</v>
      </c>
      <c r="I30" s="93">
        <v>4557</v>
      </c>
      <c r="J30" s="97">
        <f t="shared" si="1"/>
        <v>71.75247992442135</v>
      </c>
      <c r="K30" s="93">
        <v>0</v>
      </c>
      <c r="L30" s="97">
        <f t="shared" si="2"/>
        <v>0</v>
      </c>
      <c r="M30" s="93">
        <v>0</v>
      </c>
      <c r="N30" s="97">
        <f t="shared" si="3"/>
        <v>0</v>
      </c>
      <c r="O30" s="93">
        <v>4557</v>
      </c>
      <c r="P30" s="93">
        <v>2405</v>
      </c>
      <c r="Q30" s="97">
        <f t="shared" si="4"/>
        <v>71.75247992442135</v>
      </c>
      <c r="R30" s="93">
        <v>40</v>
      </c>
      <c r="S30" s="94" t="s">
        <v>269</v>
      </c>
      <c r="T30" s="94"/>
      <c r="U30" s="94"/>
      <c r="V30" s="94"/>
      <c r="W30" s="94" t="s">
        <v>269</v>
      </c>
      <c r="X30" s="94"/>
      <c r="Y30" s="94"/>
      <c r="Z30" s="94"/>
    </row>
    <row r="31" spans="1:26" s="92" customFormat="1" ht="11.25">
      <c r="A31" s="94" t="s">
        <v>115</v>
      </c>
      <c r="B31" s="95" t="s">
        <v>318</v>
      </c>
      <c r="C31" s="94" t="s">
        <v>319</v>
      </c>
      <c r="D31" s="93">
        <v>10590</v>
      </c>
      <c r="E31" s="93">
        <v>2571</v>
      </c>
      <c r="F31" s="97">
        <f t="shared" si="0"/>
        <v>24.277620396600565</v>
      </c>
      <c r="G31" s="93">
        <v>2552</v>
      </c>
      <c r="H31" s="93">
        <v>19</v>
      </c>
      <c r="I31" s="93">
        <v>8019</v>
      </c>
      <c r="J31" s="97">
        <f t="shared" si="1"/>
        <v>75.72237960339943</v>
      </c>
      <c r="K31" s="93">
        <v>3723</v>
      </c>
      <c r="L31" s="97">
        <f t="shared" si="2"/>
        <v>35.155807365439095</v>
      </c>
      <c r="M31" s="93">
        <v>0</v>
      </c>
      <c r="N31" s="97">
        <f t="shared" si="3"/>
        <v>0</v>
      </c>
      <c r="O31" s="93">
        <v>4296</v>
      </c>
      <c r="P31" s="93">
        <v>3678</v>
      </c>
      <c r="Q31" s="97">
        <f t="shared" si="4"/>
        <v>40.566572237960344</v>
      </c>
      <c r="R31" s="93">
        <v>99</v>
      </c>
      <c r="S31" s="94" t="s">
        <v>269</v>
      </c>
      <c r="T31" s="94"/>
      <c r="U31" s="94"/>
      <c r="V31" s="94"/>
      <c r="W31" s="94" t="s">
        <v>269</v>
      </c>
      <c r="X31" s="94"/>
      <c r="Y31" s="94"/>
      <c r="Z31" s="94"/>
    </row>
    <row r="32" spans="1:26" s="92" customFormat="1" ht="11.25">
      <c r="A32" s="94" t="s">
        <v>115</v>
      </c>
      <c r="B32" s="95" t="s">
        <v>320</v>
      </c>
      <c r="C32" s="94" t="s">
        <v>321</v>
      </c>
      <c r="D32" s="93">
        <v>7346</v>
      </c>
      <c r="E32" s="93">
        <v>420</v>
      </c>
      <c r="F32" s="97">
        <f t="shared" si="0"/>
        <v>5.717397222978492</v>
      </c>
      <c r="G32" s="93">
        <v>420</v>
      </c>
      <c r="H32" s="93">
        <v>0</v>
      </c>
      <c r="I32" s="93">
        <v>6926</v>
      </c>
      <c r="J32" s="97">
        <f t="shared" si="1"/>
        <v>94.28260277702151</v>
      </c>
      <c r="K32" s="93">
        <v>5627</v>
      </c>
      <c r="L32" s="97">
        <f t="shared" si="2"/>
        <v>76.59950993738089</v>
      </c>
      <c r="M32" s="93">
        <v>0</v>
      </c>
      <c r="N32" s="97">
        <f t="shared" si="3"/>
        <v>0</v>
      </c>
      <c r="O32" s="93">
        <v>1299</v>
      </c>
      <c r="P32" s="93">
        <v>748</v>
      </c>
      <c r="Q32" s="97">
        <f t="shared" si="4"/>
        <v>17.683092839640622</v>
      </c>
      <c r="R32" s="93">
        <v>220</v>
      </c>
      <c r="S32" s="94" t="s">
        <v>269</v>
      </c>
      <c r="T32" s="94"/>
      <c r="U32" s="94"/>
      <c r="V32" s="94"/>
      <c r="W32" s="94"/>
      <c r="X32" s="94"/>
      <c r="Y32" s="94"/>
      <c r="Z32" s="94" t="s">
        <v>269</v>
      </c>
    </row>
    <row r="33" spans="1:26" s="92" customFormat="1" ht="11.25">
      <c r="A33" s="94" t="s">
        <v>115</v>
      </c>
      <c r="B33" s="95" t="s">
        <v>322</v>
      </c>
      <c r="C33" s="94" t="s">
        <v>323</v>
      </c>
      <c r="D33" s="93">
        <v>1787</v>
      </c>
      <c r="E33" s="93">
        <v>215</v>
      </c>
      <c r="F33" s="97">
        <f t="shared" si="0"/>
        <v>12.031337437045329</v>
      </c>
      <c r="G33" s="93">
        <v>204</v>
      </c>
      <c r="H33" s="93">
        <v>11</v>
      </c>
      <c r="I33" s="93">
        <v>1572</v>
      </c>
      <c r="J33" s="97">
        <f t="shared" si="1"/>
        <v>87.96866256295466</v>
      </c>
      <c r="K33" s="93">
        <v>0</v>
      </c>
      <c r="L33" s="97">
        <f t="shared" si="2"/>
        <v>0</v>
      </c>
      <c r="M33" s="93">
        <v>0</v>
      </c>
      <c r="N33" s="97">
        <f t="shared" si="3"/>
        <v>0</v>
      </c>
      <c r="O33" s="93">
        <v>1572</v>
      </c>
      <c r="P33" s="93">
        <v>1157</v>
      </c>
      <c r="Q33" s="97">
        <f t="shared" si="4"/>
        <v>87.96866256295466</v>
      </c>
      <c r="R33" s="93">
        <v>11</v>
      </c>
      <c r="S33" s="94" t="s">
        <v>269</v>
      </c>
      <c r="T33" s="94"/>
      <c r="U33" s="94"/>
      <c r="V33" s="94"/>
      <c r="W33" s="94" t="s">
        <v>269</v>
      </c>
      <c r="X33" s="94"/>
      <c r="Y33" s="94"/>
      <c r="Z33" s="94"/>
    </row>
    <row r="34" spans="1:26" s="92" customFormat="1" ht="11.25">
      <c r="A34" s="94" t="s">
        <v>115</v>
      </c>
      <c r="B34" s="95" t="s">
        <v>324</v>
      </c>
      <c r="C34" s="94" t="s">
        <v>325</v>
      </c>
      <c r="D34" s="93">
        <v>4293</v>
      </c>
      <c r="E34" s="93">
        <v>760</v>
      </c>
      <c r="F34" s="97">
        <f t="shared" si="0"/>
        <v>17.703237829023994</v>
      </c>
      <c r="G34" s="93">
        <v>760</v>
      </c>
      <c r="H34" s="93">
        <v>0</v>
      </c>
      <c r="I34" s="93">
        <v>3533</v>
      </c>
      <c r="J34" s="97">
        <f t="shared" si="1"/>
        <v>82.29676217097601</v>
      </c>
      <c r="K34" s="93">
        <v>0</v>
      </c>
      <c r="L34" s="97">
        <f t="shared" si="2"/>
        <v>0</v>
      </c>
      <c r="M34" s="93">
        <v>0</v>
      </c>
      <c r="N34" s="97">
        <f t="shared" si="3"/>
        <v>0</v>
      </c>
      <c r="O34" s="93">
        <v>3533</v>
      </c>
      <c r="P34" s="93">
        <v>2223</v>
      </c>
      <c r="Q34" s="97">
        <f t="shared" si="4"/>
        <v>82.29676217097601</v>
      </c>
      <c r="R34" s="93">
        <v>21</v>
      </c>
      <c r="S34" s="94" t="s">
        <v>269</v>
      </c>
      <c r="T34" s="94"/>
      <c r="U34" s="94"/>
      <c r="V34" s="94"/>
      <c r="W34" s="94" t="s">
        <v>269</v>
      </c>
      <c r="X34" s="94"/>
      <c r="Y34" s="94"/>
      <c r="Z34" s="94"/>
    </row>
    <row r="35" spans="1:26" s="92" customFormat="1" ht="11.25">
      <c r="A35" s="94" t="s">
        <v>115</v>
      </c>
      <c r="B35" s="95" t="s">
        <v>326</v>
      </c>
      <c r="C35" s="94" t="s">
        <v>327</v>
      </c>
      <c r="D35" s="93">
        <v>16545</v>
      </c>
      <c r="E35" s="93">
        <v>5745</v>
      </c>
      <c r="F35" s="97">
        <f t="shared" si="0"/>
        <v>34.72348141432457</v>
      </c>
      <c r="G35" s="93">
        <v>5745</v>
      </c>
      <c r="H35" s="93">
        <v>0</v>
      </c>
      <c r="I35" s="93">
        <v>10800</v>
      </c>
      <c r="J35" s="97">
        <f t="shared" si="1"/>
        <v>65.27651858567543</v>
      </c>
      <c r="K35" s="93">
        <v>1441</v>
      </c>
      <c r="L35" s="97">
        <f t="shared" si="2"/>
        <v>8.709579933514657</v>
      </c>
      <c r="M35" s="93">
        <v>0</v>
      </c>
      <c r="N35" s="97">
        <f t="shared" si="3"/>
        <v>0</v>
      </c>
      <c r="O35" s="93">
        <v>9359</v>
      </c>
      <c r="P35" s="93">
        <v>5373</v>
      </c>
      <c r="Q35" s="97">
        <f t="shared" si="4"/>
        <v>56.56693865216077</v>
      </c>
      <c r="R35" s="93">
        <v>192</v>
      </c>
      <c r="S35" s="94" t="s">
        <v>269</v>
      </c>
      <c r="T35" s="94"/>
      <c r="U35" s="94"/>
      <c r="V35" s="94"/>
      <c r="W35" s="94" t="s">
        <v>269</v>
      </c>
      <c r="X35" s="94"/>
      <c r="Y35" s="94"/>
      <c r="Z35" s="94"/>
    </row>
    <row r="36" spans="1:26" s="92" customFormat="1" ht="11.25">
      <c r="A36" s="94" t="s">
        <v>115</v>
      </c>
      <c r="B36" s="95" t="s">
        <v>328</v>
      </c>
      <c r="C36" s="94" t="s">
        <v>329</v>
      </c>
      <c r="D36" s="93">
        <v>5252</v>
      </c>
      <c r="E36" s="93">
        <v>369</v>
      </c>
      <c r="F36" s="97">
        <f t="shared" si="0"/>
        <v>7.0258948971820265</v>
      </c>
      <c r="G36" s="93">
        <v>369</v>
      </c>
      <c r="H36" s="93">
        <v>0</v>
      </c>
      <c r="I36" s="93">
        <v>4883</v>
      </c>
      <c r="J36" s="97">
        <f t="shared" si="1"/>
        <v>92.97410510281797</v>
      </c>
      <c r="K36" s="93">
        <v>526</v>
      </c>
      <c r="L36" s="97">
        <f t="shared" si="2"/>
        <v>10.015232292460015</v>
      </c>
      <c r="M36" s="93">
        <v>0</v>
      </c>
      <c r="N36" s="97">
        <f t="shared" si="3"/>
        <v>0</v>
      </c>
      <c r="O36" s="93">
        <v>4357</v>
      </c>
      <c r="P36" s="93">
        <v>405</v>
      </c>
      <c r="Q36" s="97">
        <f t="shared" si="4"/>
        <v>82.95887281035796</v>
      </c>
      <c r="R36" s="93">
        <v>12</v>
      </c>
      <c r="S36" s="94"/>
      <c r="T36" s="94" t="s">
        <v>269</v>
      </c>
      <c r="U36" s="94"/>
      <c r="V36" s="94"/>
      <c r="W36" s="94"/>
      <c r="X36" s="94" t="s">
        <v>269</v>
      </c>
      <c r="Y36" s="94"/>
      <c r="Z36" s="94"/>
    </row>
    <row r="37" spans="1:26" s="92" customFormat="1" ht="11.25">
      <c r="A37" s="94" t="s">
        <v>115</v>
      </c>
      <c r="B37" s="95" t="s">
        <v>330</v>
      </c>
      <c r="C37" s="94" t="s">
        <v>331</v>
      </c>
      <c r="D37" s="93">
        <v>4122</v>
      </c>
      <c r="E37" s="93">
        <v>827</v>
      </c>
      <c r="F37" s="97">
        <f t="shared" si="0"/>
        <v>20.063076176613297</v>
      </c>
      <c r="G37" s="93">
        <v>827</v>
      </c>
      <c r="H37" s="93">
        <v>0</v>
      </c>
      <c r="I37" s="93">
        <v>3295</v>
      </c>
      <c r="J37" s="97">
        <f t="shared" si="1"/>
        <v>79.9369238233867</v>
      </c>
      <c r="K37" s="93">
        <v>2152</v>
      </c>
      <c r="L37" s="97">
        <f t="shared" si="2"/>
        <v>52.20766618146531</v>
      </c>
      <c r="M37" s="93">
        <v>0</v>
      </c>
      <c r="N37" s="97">
        <f t="shared" si="3"/>
        <v>0</v>
      </c>
      <c r="O37" s="93">
        <v>1143</v>
      </c>
      <c r="P37" s="93">
        <v>266</v>
      </c>
      <c r="Q37" s="97">
        <f t="shared" si="4"/>
        <v>27.729257641921397</v>
      </c>
      <c r="R37" s="93">
        <v>9</v>
      </c>
      <c r="S37" s="94"/>
      <c r="T37" s="94"/>
      <c r="U37" s="94" t="s">
        <v>269</v>
      </c>
      <c r="V37" s="94"/>
      <c r="W37" s="94"/>
      <c r="X37" s="94"/>
      <c r="Y37" s="94" t="s">
        <v>269</v>
      </c>
      <c r="Z37" s="94"/>
    </row>
    <row r="38" spans="1:26" s="92" customFormat="1" ht="11.25">
      <c r="A38" s="94" t="s">
        <v>115</v>
      </c>
      <c r="B38" s="95" t="s">
        <v>332</v>
      </c>
      <c r="C38" s="94" t="s">
        <v>270</v>
      </c>
      <c r="D38" s="93">
        <v>7770</v>
      </c>
      <c r="E38" s="93">
        <v>675</v>
      </c>
      <c r="F38" s="97">
        <f t="shared" si="0"/>
        <v>8.687258687258687</v>
      </c>
      <c r="G38" s="93">
        <v>675</v>
      </c>
      <c r="H38" s="93">
        <v>0</v>
      </c>
      <c r="I38" s="93">
        <v>7095</v>
      </c>
      <c r="J38" s="97">
        <f t="shared" si="1"/>
        <v>91.31274131274131</v>
      </c>
      <c r="K38" s="93">
        <v>0</v>
      </c>
      <c r="L38" s="97">
        <f t="shared" si="2"/>
        <v>0</v>
      </c>
      <c r="M38" s="93">
        <v>0</v>
      </c>
      <c r="N38" s="97">
        <f t="shared" si="3"/>
        <v>0</v>
      </c>
      <c r="O38" s="93">
        <v>7095</v>
      </c>
      <c r="P38" s="93">
        <v>6900</v>
      </c>
      <c r="Q38" s="97">
        <f t="shared" si="4"/>
        <v>91.31274131274131</v>
      </c>
      <c r="R38" s="93">
        <v>243</v>
      </c>
      <c r="S38" s="94"/>
      <c r="T38" s="94"/>
      <c r="U38" s="94"/>
      <c r="V38" s="94" t="s">
        <v>269</v>
      </c>
      <c r="W38" s="94"/>
      <c r="X38" s="94"/>
      <c r="Y38" s="94"/>
      <c r="Z38" s="94" t="s">
        <v>269</v>
      </c>
    </row>
    <row r="39" spans="1:26" s="92" customFormat="1" ht="11.25">
      <c r="A39" s="94" t="s">
        <v>115</v>
      </c>
      <c r="B39" s="95" t="s">
        <v>333</v>
      </c>
      <c r="C39" s="94" t="s">
        <v>334</v>
      </c>
      <c r="D39" s="93">
        <v>22354</v>
      </c>
      <c r="E39" s="93">
        <v>3514</v>
      </c>
      <c r="F39" s="97">
        <f t="shared" si="0"/>
        <v>15.71978169455131</v>
      </c>
      <c r="G39" s="93">
        <v>3514</v>
      </c>
      <c r="H39" s="93">
        <v>0</v>
      </c>
      <c r="I39" s="93">
        <v>18840</v>
      </c>
      <c r="J39" s="97">
        <f t="shared" si="1"/>
        <v>84.28021830544868</v>
      </c>
      <c r="K39" s="93">
        <v>9087</v>
      </c>
      <c r="L39" s="97">
        <f t="shared" si="2"/>
        <v>40.650442873758614</v>
      </c>
      <c r="M39" s="93">
        <v>0</v>
      </c>
      <c r="N39" s="97">
        <f t="shared" si="3"/>
        <v>0</v>
      </c>
      <c r="O39" s="93">
        <v>9753</v>
      </c>
      <c r="P39" s="93">
        <v>4529</v>
      </c>
      <c r="Q39" s="97">
        <f t="shared" si="4"/>
        <v>43.62977543169008</v>
      </c>
      <c r="R39" s="93">
        <v>151</v>
      </c>
      <c r="S39" s="94" t="s">
        <v>269</v>
      </c>
      <c r="T39" s="94"/>
      <c r="U39" s="94"/>
      <c r="V39" s="94"/>
      <c r="W39" s="94" t="s">
        <v>269</v>
      </c>
      <c r="X39" s="94"/>
      <c r="Y39" s="94"/>
      <c r="Z39" s="94"/>
    </row>
    <row r="40" spans="1:26" s="92" customFormat="1" ht="11.25">
      <c r="A40" s="94" t="s">
        <v>115</v>
      </c>
      <c r="B40" s="95" t="s">
        <v>335</v>
      </c>
      <c r="C40" s="94" t="s">
        <v>336</v>
      </c>
      <c r="D40" s="93">
        <v>38005</v>
      </c>
      <c r="E40" s="93">
        <v>1886</v>
      </c>
      <c r="F40" s="97">
        <f t="shared" si="0"/>
        <v>4.962504933561373</v>
      </c>
      <c r="G40" s="93">
        <v>1886</v>
      </c>
      <c r="H40" s="93">
        <v>0</v>
      </c>
      <c r="I40" s="93">
        <v>36119</v>
      </c>
      <c r="J40" s="97">
        <f t="shared" si="1"/>
        <v>95.03749506643862</v>
      </c>
      <c r="K40" s="93">
        <v>18033</v>
      </c>
      <c r="L40" s="97">
        <f t="shared" si="2"/>
        <v>47.44901986580713</v>
      </c>
      <c r="M40" s="93">
        <v>0</v>
      </c>
      <c r="N40" s="97">
        <f t="shared" si="3"/>
        <v>0</v>
      </c>
      <c r="O40" s="93">
        <v>18086</v>
      </c>
      <c r="P40" s="93">
        <v>3436</v>
      </c>
      <c r="Q40" s="97">
        <f t="shared" si="4"/>
        <v>47.5884752006315</v>
      </c>
      <c r="R40" s="93">
        <v>810</v>
      </c>
      <c r="S40" s="94"/>
      <c r="T40" s="94"/>
      <c r="U40" s="94"/>
      <c r="V40" s="94" t="s">
        <v>269</v>
      </c>
      <c r="W40" s="94"/>
      <c r="X40" s="94"/>
      <c r="Y40" s="94"/>
      <c r="Z40" s="94" t="s">
        <v>269</v>
      </c>
    </row>
    <row r="41" spans="1:26" s="92" customFormat="1" ht="11.25">
      <c r="A41" s="94" t="s">
        <v>115</v>
      </c>
      <c r="B41" s="95" t="s">
        <v>337</v>
      </c>
      <c r="C41" s="94" t="s">
        <v>338</v>
      </c>
      <c r="D41" s="93">
        <v>15905</v>
      </c>
      <c r="E41" s="93">
        <v>880</v>
      </c>
      <c r="F41" s="97">
        <f t="shared" si="0"/>
        <v>5.532851304621189</v>
      </c>
      <c r="G41" s="93">
        <v>880</v>
      </c>
      <c r="H41" s="93">
        <v>0</v>
      </c>
      <c r="I41" s="93">
        <v>15025</v>
      </c>
      <c r="J41" s="97">
        <f t="shared" si="1"/>
        <v>94.46714869537881</v>
      </c>
      <c r="K41" s="93">
        <v>1783</v>
      </c>
      <c r="L41" s="97">
        <f t="shared" si="2"/>
        <v>11.210311222885885</v>
      </c>
      <c r="M41" s="93">
        <v>0</v>
      </c>
      <c r="N41" s="97">
        <f t="shared" si="3"/>
        <v>0</v>
      </c>
      <c r="O41" s="93">
        <v>13242</v>
      </c>
      <c r="P41" s="93">
        <v>7990</v>
      </c>
      <c r="Q41" s="97">
        <f t="shared" si="4"/>
        <v>83.25683747249293</v>
      </c>
      <c r="R41" s="93">
        <v>150</v>
      </c>
      <c r="S41" s="94" t="s">
        <v>269</v>
      </c>
      <c r="T41" s="94"/>
      <c r="U41" s="94"/>
      <c r="V41" s="94"/>
      <c r="W41" s="94" t="s">
        <v>269</v>
      </c>
      <c r="X41" s="94"/>
      <c r="Y41" s="94"/>
      <c r="Z41" s="94"/>
    </row>
    <row r="42" spans="1:26" s="92" customFormat="1" ht="11.25">
      <c r="A42" s="94" t="s">
        <v>115</v>
      </c>
      <c r="B42" s="95" t="s">
        <v>339</v>
      </c>
      <c r="C42" s="94" t="s">
        <v>340</v>
      </c>
      <c r="D42" s="93">
        <v>11295</v>
      </c>
      <c r="E42" s="93">
        <v>519</v>
      </c>
      <c r="F42" s="97">
        <f t="shared" si="0"/>
        <v>4.5949535192563085</v>
      </c>
      <c r="G42" s="93">
        <v>519</v>
      </c>
      <c r="H42" s="93">
        <v>0</v>
      </c>
      <c r="I42" s="93">
        <v>10776</v>
      </c>
      <c r="J42" s="97">
        <f t="shared" si="1"/>
        <v>95.40504648074369</v>
      </c>
      <c r="K42" s="93">
        <v>1885</v>
      </c>
      <c r="L42" s="97">
        <f t="shared" si="2"/>
        <v>16.688800354138998</v>
      </c>
      <c r="M42" s="93">
        <v>0</v>
      </c>
      <c r="N42" s="97">
        <f t="shared" si="3"/>
        <v>0</v>
      </c>
      <c r="O42" s="93">
        <v>8891</v>
      </c>
      <c r="P42" s="93">
        <v>2585</v>
      </c>
      <c r="Q42" s="97">
        <f t="shared" si="4"/>
        <v>78.71624612660469</v>
      </c>
      <c r="R42" s="93">
        <v>168</v>
      </c>
      <c r="S42" s="94" t="s">
        <v>269</v>
      </c>
      <c r="T42" s="94"/>
      <c r="U42" s="94"/>
      <c r="V42" s="94"/>
      <c r="W42" s="94" t="s">
        <v>269</v>
      </c>
      <c r="X42" s="94"/>
      <c r="Y42" s="94"/>
      <c r="Z42" s="94"/>
    </row>
    <row r="43" spans="1:26" s="92" customFormat="1" ht="11.25">
      <c r="A43" s="94" t="s">
        <v>115</v>
      </c>
      <c r="B43" s="95" t="s">
        <v>341</v>
      </c>
      <c r="C43" s="94" t="s">
        <v>342</v>
      </c>
      <c r="D43" s="93">
        <v>11632</v>
      </c>
      <c r="E43" s="93">
        <v>1530</v>
      </c>
      <c r="F43" s="97">
        <f t="shared" si="0"/>
        <v>13.153370013755158</v>
      </c>
      <c r="G43" s="93">
        <v>1530</v>
      </c>
      <c r="H43" s="93">
        <v>0</v>
      </c>
      <c r="I43" s="93">
        <v>10102</v>
      </c>
      <c r="J43" s="97">
        <f t="shared" si="1"/>
        <v>86.84662998624484</v>
      </c>
      <c r="K43" s="93">
        <v>851</v>
      </c>
      <c r="L43" s="97">
        <f t="shared" si="2"/>
        <v>7.3160247592847325</v>
      </c>
      <c r="M43" s="93">
        <v>272</v>
      </c>
      <c r="N43" s="97">
        <f t="shared" si="3"/>
        <v>2.3383768913342506</v>
      </c>
      <c r="O43" s="93">
        <v>8979</v>
      </c>
      <c r="P43" s="93">
        <v>2296</v>
      </c>
      <c r="Q43" s="97">
        <f t="shared" si="4"/>
        <v>77.19222833562586</v>
      </c>
      <c r="R43" s="93">
        <v>324</v>
      </c>
      <c r="S43" s="94" t="s">
        <v>269</v>
      </c>
      <c r="T43" s="94"/>
      <c r="U43" s="94"/>
      <c r="V43" s="94"/>
      <c r="W43" s="94" t="s">
        <v>269</v>
      </c>
      <c r="X43" s="94"/>
      <c r="Y43" s="94"/>
      <c r="Z43" s="94"/>
    </row>
    <row r="44" spans="1:26" s="92" customFormat="1" ht="11.25">
      <c r="A44" s="94" t="s">
        <v>115</v>
      </c>
      <c r="B44" s="95" t="s">
        <v>343</v>
      </c>
      <c r="C44" s="94" t="s">
        <v>344</v>
      </c>
      <c r="D44" s="93">
        <v>41089</v>
      </c>
      <c r="E44" s="93">
        <v>5010</v>
      </c>
      <c r="F44" s="97">
        <f t="shared" si="0"/>
        <v>12.193044367105552</v>
      </c>
      <c r="G44" s="93">
        <v>5010</v>
      </c>
      <c r="H44" s="93">
        <v>0</v>
      </c>
      <c r="I44" s="93">
        <v>36079</v>
      </c>
      <c r="J44" s="97">
        <f t="shared" si="1"/>
        <v>87.80695563289444</v>
      </c>
      <c r="K44" s="93">
        <v>4609</v>
      </c>
      <c r="L44" s="97">
        <f t="shared" si="2"/>
        <v>11.21711406945898</v>
      </c>
      <c r="M44" s="93">
        <v>0</v>
      </c>
      <c r="N44" s="97">
        <f t="shared" si="3"/>
        <v>0</v>
      </c>
      <c r="O44" s="93">
        <v>31470</v>
      </c>
      <c r="P44" s="93">
        <v>10751</v>
      </c>
      <c r="Q44" s="97">
        <f t="shared" si="4"/>
        <v>76.58984156343547</v>
      </c>
      <c r="R44" s="93">
        <v>6796</v>
      </c>
      <c r="S44" s="94" t="s">
        <v>269</v>
      </c>
      <c r="T44" s="94"/>
      <c r="U44" s="94"/>
      <c r="V44" s="94"/>
      <c r="W44" s="94" t="s">
        <v>269</v>
      </c>
      <c r="X44" s="94"/>
      <c r="Y44" s="94"/>
      <c r="Z44" s="94"/>
    </row>
    <row r="45" spans="1:26" s="92" customFormat="1" ht="11.25">
      <c r="A45" s="94" t="s">
        <v>115</v>
      </c>
      <c r="B45" s="95" t="s">
        <v>345</v>
      </c>
      <c r="C45" s="94" t="s">
        <v>346</v>
      </c>
      <c r="D45" s="93">
        <v>27199</v>
      </c>
      <c r="E45" s="93">
        <v>5337</v>
      </c>
      <c r="F45" s="97">
        <f t="shared" si="0"/>
        <v>19.622044928122357</v>
      </c>
      <c r="G45" s="93">
        <v>5337</v>
      </c>
      <c r="H45" s="93">
        <v>0</v>
      </c>
      <c r="I45" s="93">
        <v>21862</v>
      </c>
      <c r="J45" s="97">
        <f t="shared" si="1"/>
        <v>80.37795507187764</v>
      </c>
      <c r="K45" s="93">
        <v>2335</v>
      </c>
      <c r="L45" s="97">
        <f t="shared" si="2"/>
        <v>8.584874443913378</v>
      </c>
      <c r="M45" s="93">
        <v>1657</v>
      </c>
      <c r="N45" s="97">
        <f t="shared" si="3"/>
        <v>6.092135740284569</v>
      </c>
      <c r="O45" s="93">
        <v>17870</v>
      </c>
      <c r="P45" s="93">
        <v>5521</v>
      </c>
      <c r="Q45" s="97">
        <f t="shared" si="4"/>
        <v>65.7009448876797</v>
      </c>
      <c r="R45" s="93">
        <v>399</v>
      </c>
      <c r="S45" s="94" t="s">
        <v>269</v>
      </c>
      <c r="T45" s="94"/>
      <c r="U45" s="94"/>
      <c r="V45" s="94"/>
      <c r="W45" s="94" t="s">
        <v>269</v>
      </c>
      <c r="X45" s="94"/>
      <c r="Y45" s="94"/>
      <c r="Z45" s="94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5"/>
      <c r="T231" s="105"/>
      <c r="U231" s="105"/>
      <c r="V231" s="105"/>
      <c r="W231" s="105"/>
      <c r="X231" s="105"/>
      <c r="Y231" s="105"/>
      <c r="Z231" s="105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5"/>
      <c r="T232" s="105"/>
      <c r="U232" s="105"/>
      <c r="V232" s="105"/>
      <c r="W232" s="105"/>
      <c r="X232" s="105"/>
      <c r="Y232" s="105"/>
      <c r="Z232" s="105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5"/>
      <c r="T233" s="105"/>
      <c r="U233" s="105"/>
      <c r="V233" s="105"/>
      <c r="W233" s="105"/>
      <c r="X233" s="105"/>
      <c r="Y233" s="105"/>
      <c r="Z233" s="105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2" customFormat="1" ht="11.25">
      <c r="A1168" s="38"/>
      <c r="B1168" s="9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2" customFormat="1" ht="11.25">
      <c r="A1169" s="38"/>
      <c r="B1169" s="9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2" customFormat="1" ht="11.25">
      <c r="A1170" s="38"/>
      <c r="B1170" s="9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2" customFormat="1" ht="11.25">
      <c r="A1171" s="38"/>
      <c r="B1171" s="9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2" customFormat="1" ht="11.25">
      <c r="A1172" s="38"/>
      <c r="B1172" s="9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2" customFormat="1" ht="11.25">
      <c r="A1173" s="38"/>
      <c r="B1173" s="9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2" customFormat="1" ht="11.25">
      <c r="A1174" s="38"/>
      <c r="B1174" s="9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2" customFormat="1" ht="11.25">
      <c r="A1175" s="38"/>
      <c r="B1175" s="9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75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6" t="s">
        <v>115</v>
      </c>
      <c r="B7" s="177" t="s">
        <v>271</v>
      </c>
      <c r="C7" s="173" t="s">
        <v>268</v>
      </c>
      <c r="D7" s="99">
        <f>SUM(D8:D300)</f>
        <v>512923</v>
      </c>
      <c r="E7" s="99">
        <f>SUM(E8:E300)</f>
        <v>972</v>
      </c>
      <c r="F7" s="99">
        <f>SUM(F8:F300)</f>
        <v>145</v>
      </c>
      <c r="G7" s="99">
        <f>SUM(G8:G300)</f>
        <v>827</v>
      </c>
      <c r="H7" s="99">
        <f>SUM(H8:H300)</f>
        <v>14053</v>
      </c>
      <c r="I7" s="99">
        <f>SUM(I8:I300)</f>
        <v>11357</v>
      </c>
      <c r="J7" s="99">
        <f>SUM(J8:J300)</f>
        <v>2696</v>
      </c>
      <c r="K7" s="99">
        <f>SUM(K8:K300)</f>
        <v>497898</v>
      </c>
      <c r="L7" s="99">
        <f>SUM(L8:L300)</f>
        <v>108628</v>
      </c>
      <c r="M7" s="99">
        <f>SUM(M8:M300)</f>
        <v>389270</v>
      </c>
      <c r="N7" s="99">
        <f>SUM(N8:N300)</f>
        <v>513137</v>
      </c>
      <c r="O7" s="99">
        <f>SUM(O8:O300)</f>
        <v>120130</v>
      </c>
      <c r="P7" s="99">
        <f>SUM(P8:P300)</f>
        <v>119361</v>
      </c>
      <c r="Q7" s="99">
        <f>SUM(Q8:Q300)</f>
        <v>0</v>
      </c>
      <c r="R7" s="99">
        <f>SUM(R8:R300)</f>
        <v>0</v>
      </c>
      <c r="S7" s="99">
        <f>SUM(S8:S300)</f>
        <v>769</v>
      </c>
      <c r="T7" s="99">
        <f>SUM(T8:T300)</f>
        <v>0</v>
      </c>
      <c r="U7" s="99">
        <f>SUM(U8:U300)</f>
        <v>0</v>
      </c>
      <c r="V7" s="99">
        <f>SUM(V8:V300)</f>
        <v>392793</v>
      </c>
      <c r="W7" s="99">
        <f>SUM(W8:W300)</f>
        <v>390485</v>
      </c>
      <c r="X7" s="99">
        <f>SUM(X8:X300)</f>
        <v>1122</v>
      </c>
      <c r="Y7" s="99">
        <f>SUM(Y8:Y300)</f>
        <v>0</v>
      </c>
      <c r="Z7" s="99">
        <f>SUM(Z8:Z300)</f>
        <v>222</v>
      </c>
      <c r="AA7" s="99">
        <f>SUM(AA8:AA300)</f>
        <v>502</v>
      </c>
      <c r="AB7" s="99">
        <f>SUM(AB8:AB300)</f>
        <v>462</v>
      </c>
      <c r="AC7" s="99">
        <f>SUM(AC8:AC300)</f>
        <v>214</v>
      </c>
      <c r="AD7" s="99">
        <f>SUM(AD8:AD300)</f>
        <v>214</v>
      </c>
      <c r="AE7" s="99">
        <f>SUM(AE8:AE300)</f>
        <v>0</v>
      </c>
      <c r="AF7" s="99">
        <f>SUM(AF8:AF300)</f>
        <v>4276</v>
      </c>
      <c r="AG7" s="99">
        <f>SUM(AG8:AG300)</f>
        <v>4276</v>
      </c>
      <c r="AH7" s="99">
        <f>SUM(AH8:AH300)</f>
        <v>0</v>
      </c>
      <c r="AI7" s="99">
        <f>SUM(AI8:AI300)</f>
        <v>0</v>
      </c>
      <c r="AJ7" s="99">
        <f>SUM(AJ8:AJ300)</f>
        <v>6588</v>
      </c>
      <c r="AK7" s="99">
        <f>SUM(AK8:AK300)</f>
        <v>3289</v>
      </c>
      <c r="AL7" s="99">
        <f>SUM(AL8:AL300)</f>
        <v>0</v>
      </c>
      <c r="AM7" s="99">
        <f>SUM(AM8:AM300)</f>
        <v>177</v>
      </c>
      <c r="AN7" s="99">
        <f>SUM(AN8:AN300)</f>
        <v>2</v>
      </c>
      <c r="AO7" s="99">
        <f>SUM(AO8:AO300)</f>
        <v>0</v>
      </c>
      <c r="AP7" s="99">
        <f>SUM(AP8:AP300)</f>
        <v>0</v>
      </c>
      <c r="AQ7" s="99">
        <f>SUM(AQ8:AQ300)</f>
        <v>492</v>
      </c>
      <c r="AR7" s="99">
        <f>SUM(AR8:AR300)</f>
        <v>318</v>
      </c>
      <c r="AS7" s="99">
        <f>SUM(AS8:AS300)</f>
        <v>2310</v>
      </c>
      <c r="AT7" s="99">
        <f>SUM(AT8:AT300)</f>
        <v>1017</v>
      </c>
      <c r="AU7" s="99">
        <f>SUM(AU8:AU300)</f>
        <v>971</v>
      </c>
      <c r="AV7" s="99">
        <f>SUM(AV8:AV300)</f>
        <v>6</v>
      </c>
      <c r="AW7" s="99">
        <f>SUM(AW8:AW300)</f>
        <v>40</v>
      </c>
      <c r="AX7" s="99">
        <f>SUM(AX8:AX300)</f>
        <v>0</v>
      </c>
      <c r="AY7" s="99">
        <f>SUM(AY8:AY300)</f>
        <v>0</v>
      </c>
      <c r="AZ7" s="99">
        <f>SUM(AZ8:AZ300)</f>
        <v>1389</v>
      </c>
      <c r="BA7" s="99">
        <f>SUM(BA8:BA300)</f>
        <v>276</v>
      </c>
      <c r="BB7" s="99">
        <f>SUM(BB8:BB300)</f>
        <v>1113</v>
      </c>
      <c r="BC7" s="99">
        <f>SUM(BC8:BC300)</f>
        <v>0</v>
      </c>
    </row>
    <row r="8" spans="1:55" s="92" customFormat="1" ht="11.25">
      <c r="A8" s="101" t="s">
        <v>115</v>
      </c>
      <c r="B8" s="102" t="s">
        <v>272</v>
      </c>
      <c r="C8" s="94" t="s">
        <v>273</v>
      </c>
      <c r="D8" s="100">
        <f aca="true" t="shared" si="0" ref="D7:D45">E8+H8+K8</f>
        <v>34832</v>
      </c>
      <c r="E8" s="100">
        <f aca="true" t="shared" si="1" ref="E7:E45">SUM(F8:G8)</f>
        <v>881</v>
      </c>
      <c r="F8" s="93">
        <v>145</v>
      </c>
      <c r="G8" s="93">
        <v>736</v>
      </c>
      <c r="H8" s="100">
        <f aca="true" t="shared" si="2" ref="H7:H45">SUM(I8:J8)</f>
        <v>0</v>
      </c>
      <c r="I8" s="93">
        <v>0</v>
      </c>
      <c r="J8" s="93">
        <v>0</v>
      </c>
      <c r="K8" s="100">
        <f aca="true" t="shared" si="3" ref="K7:K45">SUM(L8:M8)</f>
        <v>33951</v>
      </c>
      <c r="L8" s="93">
        <v>7100</v>
      </c>
      <c r="M8" s="93">
        <v>26851</v>
      </c>
      <c r="N8" s="100">
        <f aca="true" t="shared" si="4" ref="N7:N45">O8+V8+AC8</f>
        <v>34832</v>
      </c>
      <c r="O8" s="100">
        <f aca="true" t="shared" si="5" ref="O7:O45">SUM(P8:U8)</f>
        <v>7245</v>
      </c>
      <c r="P8" s="93">
        <v>7245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45">SUM(W8:AB8)</f>
        <v>27587</v>
      </c>
      <c r="W8" s="93">
        <v>27216</v>
      </c>
      <c r="X8" s="93">
        <v>0</v>
      </c>
      <c r="Y8" s="93">
        <v>0</v>
      </c>
      <c r="Z8" s="93">
        <v>0</v>
      </c>
      <c r="AA8" s="93">
        <v>0</v>
      </c>
      <c r="AB8" s="93">
        <v>371</v>
      </c>
      <c r="AC8" s="100">
        <f aca="true" t="shared" si="7" ref="AC7:AC45">SUM(AD8:AE8)</f>
        <v>0</v>
      </c>
      <c r="AD8" s="93">
        <v>0</v>
      </c>
      <c r="AE8" s="93">
        <v>0</v>
      </c>
      <c r="AF8" s="100">
        <f aca="true" t="shared" si="8" ref="AF7:AF45">SUM(AG8:AI8)</f>
        <v>2216</v>
      </c>
      <c r="AG8" s="93">
        <v>2216</v>
      </c>
      <c r="AH8" s="93">
        <v>0</v>
      </c>
      <c r="AI8" s="93">
        <v>0</v>
      </c>
      <c r="AJ8" s="100">
        <f aca="true" t="shared" si="9" ref="AJ7:AJ45">SUM(AK8:AS8)</f>
        <v>2216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3">
        <v>23</v>
      </c>
      <c r="AS8" s="93">
        <v>2193</v>
      </c>
      <c r="AT8" s="100">
        <f aca="true" t="shared" si="10" ref="AT7:AT45">SUM(AU8:AY8)</f>
        <v>0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45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115</v>
      </c>
      <c r="B9" s="102" t="s">
        <v>274</v>
      </c>
      <c r="C9" s="94" t="s">
        <v>275</v>
      </c>
      <c r="D9" s="100">
        <f t="shared" si="0"/>
        <v>53846</v>
      </c>
      <c r="E9" s="100">
        <f t="shared" si="1"/>
        <v>0</v>
      </c>
      <c r="F9" s="93">
        <v>0</v>
      </c>
      <c r="G9" s="93">
        <v>0</v>
      </c>
      <c r="H9" s="100">
        <f t="shared" si="2"/>
        <v>2729</v>
      </c>
      <c r="I9" s="93">
        <v>2729</v>
      </c>
      <c r="J9" s="93">
        <v>0</v>
      </c>
      <c r="K9" s="100">
        <f t="shared" si="3"/>
        <v>51117</v>
      </c>
      <c r="L9" s="93">
        <v>3939</v>
      </c>
      <c r="M9" s="93">
        <v>47178</v>
      </c>
      <c r="N9" s="100">
        <f t="shared" si="4"/>
        <v>53846</v>
      </c>
      <c r="O9" s="100">
        <f t="shared" si="5"/>
        <v>6668</v>
      </c>
      <c r="P9" s="93">
        <v>6668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47178</v>
      </c>
      <c r="W9" s="93">
        <v>47178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197</v>
      </c>
      <c r="AG9" s="93">
        <v>197</v>
      </c>
      <c r="AH9" s="93">
        <v>0</v>
      </c>
      <c r="AI9" s="93">
        <v>0</v>
      </c>
      <c r="AJ9" s="100">
        <f t="shared" si="9"/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197</v>
      </c>
      <c r="AU9" s="93">
        <v>197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115</v>
      </c>
      <c r="B10" s="102" t="s">
        <v>276</v>
      </c>
      <c r="C10" s="94" t="s">
        <v>277</v>
      </c>
      <c r="D10" s="100">
        <f t="shared" si="0"/>
        <v>24669</v>
      </c>
      <c r="E10" s="100">
        <f t="shared" si="1"/>
        <v>0</v>
      </c>
      <c r="F10" s="93">
        <v>0</v>
      </c>
      <c r="G10" s="93">
        <v>0</v>
      </c>
      <c r="H10" s="100">
        <f t="shared" si="2"/>
        <v>1115</v>
      </c>
      <c r="I10" s="93">
        <v>167</v>
      </c>
      <c r="J10" s="93">
        <v>948</v>
      </c>
      <c r="K10" s="100">
        <f t="shared" si="3"/>
        <v>23554</v>
      </c>
      <c r="L10" s="93">
        <v>12575</v>
      </c>
      <c r="M10" s="93">
        <v>10979</v>
      </c>
      <c r="N10" s="100">
        <f t="shared" si="4"/>
        <v>24669</v>
      </c>
      <c r="O10" s="100">
        <f t="shared" si="5"/>
        <v>12742</v>
      </c>
      <c r="P10" s="93">
        <v>12742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11927</v>
      </c>
      <c r="W10" s="93">
        <v>11688</v>
      </c>
      <c r="X10" s="93">
        <v>0</v>
      </c>
      <c r="Y10" s="93">
        <v>0</v>
      </c>
      <c r="Z10" s="93">
        <v>222</v>
      </c>
      <c r="AA10" s="93">
        <v>17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103</v>
      </c>
      <c r="AG10" s="93">
        <v>103</v>
      </c>
      <c r="AH10" s="93">
        <v>0</v>
      </c>
      <c r="AI10" s="93">
        <v>0</v>
      </c>
      <c r="AJ10" s="100">
        <f t="shared" si="9"/>
        <v>103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103</v>
      </c>
      <c r="AS10" s="93">
        <v>0</v>
      </c>
      <c r="AT10" s="100">
        <f t="shared" si="10"/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85</v>
      </c>
      <c r="BA10" s="93">
        <v>85</v>
      </c>
      <c r="BB10" s="93">
        <v>0</v>
      </c>
      <c r="BC10" s="93">
        <v>0</v>
      </c>
    </row>
    <row r="11" spans="1:55" s="92" customFormat="1" ht="11.25">
      <c r="A11" s="101" t="s">
        <v>115</v>
      </c>
      <c r="B11" s="102" t="s">
        <v>278</v>
      </c>
      <c r="C11" s="94" t="s">
        <v>279</v>
      </c>
      <c r="D11" s="100">
        <f t="shared" si="0"/>
        <v>63093</v>
      </c>
      <c r="E11" s="100">
        <f t="shared" si="1"/>
        <v>91</v>
      </c>
      <c r="F11" s="93">
        <v>0</v>
      </c>
      <c r="G11" s="93">
        <v>91</v>
      </c>
      <c r="H11" s="100">
        <f t="shared" si="2"/>
        <v>0</v>
      </c>
      <c r="I11" s="93">
        <v>0</v>
      </c>
      <c r="J11" s="93">
        <v>0</v>
      </c>
      <c r="K11" s="100">
        <f t="shared" si="3"/>
        <v>63002</v>
      </c>
      <c r="L11" s="93">
        <v>14791</v>
      </c>
      <c r="M11" s="93">
        <v>48211</v>
      </c>
      <c r="N11" s="100">
        <f t="shared" si="4"/>
        <v>63093</v>
      </c>
      <c r="O11" s="100">
        <f t="shared" si="5"/>
        <v>14791</v>
      </c>
      <c r="P11" s="93">
        <v>14791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48302</v>
      </c>
      <c r="W11" s="93">
        <v>48211</v>
      </c>
      <c r="X11" s="93">
        <v>0</v>
      </c>
      <c r="Y11" s="93">
        <v>0</v>
      </c>
      <c r="Z11" s="93">
        <v>0</v>
      </c>
      <c r="AA11" s="93">
        <v>0</v>
      </c>
      <c r="AB11" s="93">
        <v>91</v>
      </c>
      <c r="AC11" s="100">
        <f t="shared" si="7"/>
        <v>0</v>
      </c>
      <c r="AD11" s="93">
        <v>0</v>
      </c>
      <c r="AE11" s="93">
        <v>0</v>
      </c>
      <c r="AF11" s="100">
        <f t="shared" si="8"/>
        <v>170</v>
      </c>
      <c r="AG11" s="93">
        <v>170</v>
      </c>
      <c r="AH11" s="93">
        <v>0</v>
      </c>
      <c r="AI11" s="93">
        <v>0</v>
      </c>
      <c r="AJ11" s="100">
        <f t="shared" si="9"/>
        <v>1062</v>
      </c>
      <c r="AK11" s="93">
        <v>1062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170</v>
      </c>
      <c r="AU11" s="93">
        <v>170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115</v>
      </c>
      <c r="B12" s="102" t="s">
        <v>280</v>
      </c>
      <c r="C12" s="94" t="s">
        <v>281</v>
      </c>
      <c r="D12" s="100">
        <f t="shared" si="0"/>
        <v>73750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73750</v>
      </c>
      <c r="L12" s="93">
        <v>18031</v>
      </c>
      <c r="M12" s="93">
        <v>55719</v>
      </c>
      <c r="N12" s="100">
        <f t="shared" si="4"/>
        <v>73750</v>
      </c>
      <c r="O12" s="100">
        <f t="shared" si="5"/>
        <v>18031</v>
      </c>
      <c r="P12" s="93">
        <v>18031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55719</v>
      </c>
      <c r="W12" s="93">
        <v>55719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298</v>
      </c>
      <c r="AG12" s="93">
        <v>298</v>
      </c>
      <c r="AH12" s="93">
        <v>0</v>
      </c>
      <c r="AI12" s="93">
        <v>0</v>
      </c>
      <c r="AJ12" s="100">
        <f t="shared" si="9"/>
        <v>298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298</v>
      </c>
      <c r="AR12" s="93">
        <v>0</v>
      </c>
      <c r="AS12" s="93">
        <v>0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115</v>
      </c>
      <c r="B13" s="102" t="s">
        <v>282</v>
      </c>
      <c r="C13" s="94" t="s">
        <v>283</v>
      </c>
      <c r="D13" s="100">
        <f t="shared" si="0"/>
        <v>15210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15210</v>
      </c>
      <c r="L13" s="93">
        <v>4529</v>
      </c>
      <c r="M13" s="93">
        <v>10681</v>
      </c>
      <c r="N13" s="100">
        <f t="shared" si="4"/>
        <v>15210</v>
      </c>
      <c r="O13" s="100">
        <f t="shared" si="5"/>
        <v>4529</v>
      </c>
      <c r="P13" s="93">
        <v>4529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10681</v>
      </c>
      <c r="W13" s="93">
        <v>10681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63</v>
      </c>
      <c r="AG13" s="93">
        <v>63</v>
      </c>
      <c r="AH13" s="93">
        <v>0</v>
      </c>
      <c r="AI13" s="93">
        <v>0</v>
      </c>
      <c r="AJ13" s="100">
        <f t="shared" si="9"/>
        <v>63</v>
      </c>
      <c r="AK13" s="93">
        <v>0</v>
      </c>
      <c r="AL13" s="93">
        <v>0</v>
      </c>
      <c r="AM13" s="93">
        <v>63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40</v>
      </c>
      <c r="AU13" s="93">
        <v>0</v>
      </c>
      <c r="AV13" s="93">
        <v>0</v>
      </c>
      <c r="AW13" s="93">
        <v>40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115</v>
      </c>
      <c r="B14" s="102" t="s">
        <v>284</v>
      </c>
      <c r="C14" s="94" t="s">
        <v>285</v>
      </c>
      <c r="D14" s="100">
        <f t="shared" si="0"/>
        <v>15156</v>
      </c>
      <c r="E14" s="100">
        <f t="shared" si="1"/>
        <v>0</v>
      </c>
      <c r="F14" s="93">
        <v>0</v>
      </c>
      <c r="G14" s="93">
        <v>0</v>
      </c>
      <c r="H14" s="100">
        <f t="shared" si="2"/>
        <v>2842</v>
      </c>
      <c r="I14" s="93">
        <v>2842</v>
      </c>
      <c r="J14" s="93">
        <v>0</v>
      </c>
      <c r="K14" s="100">
        <f t="shared" si="3"/>
        <v>12314</v>
      </c>
      <c r="L14" s="93">
        <v>0</v>
      </c>
      <c r="M14" s="93">
        <v>12314</v>
      </c>
      <c r="N14" s="100">
        <f t="shared" si="4"/>
        <v>15156</v>
      </c>
      <c r="O14" s="100">
        <f t="shared" si="5"/>
        <v>2842</v>
      </c>
      <c r="P14" s="93">
        <v>2842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12314</v>
      </c>
      <c r="W14" s="93">
        <v>12314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54</v>
      </c>
      <c r="AG14" s="93">
        <v>54</v>
      </c>
      <c r="AH14" s="93">
        <v>0</v>
      </c>
      <c r="AI14" s="93">
        <v>0</v>
      </c>
      <c r="AJ14" s="100">
        <f t="shared" si="9"/>
        <v>54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54</v>
      </c>
      <c r="AT14" s="100">
        <f t="shared" si="10"/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3</v>
      </c>
      <c r="BA14" s="93">
        <v>3</v>
      </c>
      <c r="BB14" s="93">
        <v>0</v>
      </c>
      <c r="BC14" s="93">
        <v>0</v>
      </c>
    </row>
    <row r="15" spans="1:55" s="92" customFormat="1" ht="11.25">
      <c r="A15" s="101" t="s">
        <v>115</v>
      </c>
      <c r="B15" s="102" t="s">
        <v>286</v>
      </c>
      <c r="C15" s="94" t="s">
        <v>287</v>
      </c>
      <c r="D15" s="100">
        <f t="shared" si="0"/>
        <v>22505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22505</v>
      </c>
      <c r="L15" s="93">
        <v>3980</v>
      </c>
      <c r="M15" s="93">
        <v>18525</v>
      </c>
      <c r="N15" s="100">
        <f t="shared" si="4"/>
        <v>22505</v>
      </c>
      <c r="O15" s="100">
        <f t="shared" si="5"/>
        <v>3980</v>
      </c>
      <c r="P15" s="93">
        <v>3211</v>
      </c>
      <c r="Q15" s="93">
        <v>0</v>
      </c>
      <c r="R15" s="93">
        <v>0</v>
      </c>
      <c r="S15" s="93">
        <v>769</v>
      </c>
      <c r="T15" s="93">
        <v>0</v>
      </c>
      <c r="U15" s="93">
        <v>0</v>
      </c>
      <c r="V15" s="100">
        <f t="shared" si="6"/>
        <v>18525</v>
      </c>
      <c r="W15" s="93">
        <v>16929</v>
      </c>
      <c r="X15" s="93">
        <v>1111</v>
      </c>
      <c r="Y15" s="93">
        <v>0</v>
      </c>
      <c r="Z15" s="93">
        <v>0</v>
      </c>
      <c r="AA15" s="93">
        <v>485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53</v>
      </c>
      <c r="AG15" s="93">
        <v>53</v>
      </c>
      <c r="AH15" s="93">
        <v>0</v>
      </c>
      <c r="AI15" s="93">
        <v>0</v>
      </c>
      <c r="AJ15" s="100">
        <f t="shared" si="9"/>
        <v>53</v>
      </c>
      <c r="AK15" s="93">
        <v>0</v>
      </c>
      <c r="AL15" s="93">
        <v>0</v>
      </c>
      <c r="AM15" s="93">
        <v>53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1111</v>
      </c>
      <c r="BA15" s="93">
        <v>0</v>
      </c>
      <c r="BB15" s="93">
        <v>1111</v>
      </c>
      <c r="BC15" s="93">
        <v>0</v>
      </c>
    </row>
    <row r="16" spans="1:55" s="92" customFormat="1" ht="11.25">
      <c r="A16" s="101" t="s">
        <v>115</v>
      </c>
      <c r="B16" s="102" t="s">
        <v>288</v>
      </c>
      <c r="C16" s="94" t="s">
        <v>289</v>
      </c>
      <c r="D16" s="100">
        <f t="shared" si="0"/>
        <v>23743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23743</v>
      </c>
      <c r="L16" s="93">
        <v>4340</v>
      </c>
      <c r="M16" s="93">
        <v>19403</v>
      </c>
      <c r="N16" s="100">
        <f t="shared" si="4"/>
        <v>23743</v>
      </c>
      <c r="O16" s="100">
        <f t="shared" si="5"/>
        <v>4340</v>
      </c>
      <c r="P16" s="93">
        <v>4340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19403</v>
      </c>
      <c r="W16" s="93">
        <v>19403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113</v>
      </c>
      <c r="AG16" s="93">
        <v>113</v>
      </c>
      <c r="AH16" s="93">
        <v>0</v>
      </c>
      <c r="AI16" s="93">
        <v>0</v>
      </c>
      <c r="AJ16" s="100">
        <f t="shared" si="9"/>
        <v>113</v>
      </c>
      <c r="AK16" s="93">
        <v>113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113</v>
      </c>
      <c r="AU16" s="93">
        <v>113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115</v>
      </c>
      <c r="B17" s="102" t="s">
        <v>290</v>
      </c>
      <c r="C17" s="94" t="s">
        <v>291</v>
      </c>
      <c r="D17" s="100">
        <f t="shared" si="0"/>
        <v>17625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17625</v>
      </c>
      <c r="L17" s="93">
        <v>3752</v>
      </c>
      <c r="M17" s="93">
        <v>13873</v>
      </c>
      <c r="N17" s="100">
        <f t="shared" si="4"/>
        <v>17772</v>
      </c>
      <c r="O17" s="100">
        <f t="shared" si="5"/>
        <v>3752</v>
      </c>
      <c r="P17" s="93">
        <v>3752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13873</v>
      </c>
      <c r="W17" s="93">
        <v>13873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147</v>
      </c>
      <c r="AD17" s="93">
        <v>147</v>
      </c>
      <c r="AE17" s="93">
        <v>0</v>
      </c>
      <c r="AF17" s="100">
        <f t="shared" si="8"/>
        <v>50</v>
      </c>
      <c r="AG17" s="93">
        <v>50</v>
      </c>
      <c r="AH17" s="93">
        <v>0</v>
      </c>
      <c r="AI17" s="93">
        <v>0</v>
      </c>
      <c r="AJ17" s="100">
        <f t="shared" si="9"/>
        <v>975</v>
      </c>
      <c r="AK17" s="93">
        <v>975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50</v>
      </c>
      <c r="AU17" s="93">
        <v>50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115</v>
      </c>
      <c r="B18" s="102" t="s">
        <v>292</v>
      </c>
      <c r="C18" s="94" t="s">
        <v>293</v>
      </c>
      <c r="D18" s="100">
        <f t="shared" si="0"/>
        <v>30068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30068</v>
      </c>
      <c r="L18" s="93">
        <v>6080</v>
      </c>
      <c r="M18" s="93">
        <v>23988</v>
      </c>
      <c r="N18" s="100">
        <f t="shared" si="4"/>
        <v>30068</v>
      </c>
      <c r="O18" s="100">
        <f t="shared" si="5"/>
        <v>6080</v>
      </c>
      <c r="P18" s="93">
        <v>6080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23988</v>
      </c>
      <c r="W18" s="93">
        <v>23977</v>
      </c>
      <c r="X18" s="93">
        <v>11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86</v>
      </c>
      <c r="AG18" s="93">
        <v>86</v>
      </c>
      <c r="AH18" s="93">
        <v>0</v>
      </c>
      <c r="AI18" s="93">
        <v>0</v>
      </c>
      <c r="AJ18" s="100">
        <f t="shared" si="9"/>
        <v>876</v>
      </c>
      <c r="AK18" s="93">
        <v>876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86</v>
      </c>
      <c r="AU18" s="93">
        <v>86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2</v>
      </c>
      <c r="BA18" s="93">
        <v>0</v>
      </c>
      <c r="BB18" s="93">
        <v>2</v>
      </c>
      <c r="BC18" s="93">
        <v>0</v>
      </c>
    </row>
    <row r="19" spans="1:55" s="92" customFormat="1" ht="11.25">
      <c r="A19" s="101" t="s">
        <v>115</v>
      </c>
      <c r="B19" s="102" t="s">
        <v>294</v>
      </c>
      <c r="C19" s="94" t="s">
        <v>295</v>
      </c>
      <c r="D19" s="100">
        <f t="shared" si="0"/>
        <v>26277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26277</v>
      </c>
      <c r="L19" s="93">
        <v>9709</v>
      </c>
      <c r="M19" s="93">
        <v>16568</v>
      </c>
      <c r="N19" s="100">
        <f t="shared" si="4"/>
        <v>26278</v>
      </c>
      <c r="O19" s="100">
        <f t="shared" si="5"/>
        <v>9709</v>
      </c>
      <c r="P19" s="93">
        <v>9709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16568</v>
      </c>
      <c r="W19" s="93">
        <v>16568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1</v>
      </c>
      <c r="AD19" s="93">
        <v>1</v>
      </c>
      <c r="AE19" s="93">
        <v>0</v>
      </c>
      <c r="AF19" s="100">
        <f t="shared" si="8"/>
        <v>202</v>
      </c>
      <c r="AG19" s="93">
        <v>202</v>
      </c>
      <c r="AH19" s="93">
        <v>0</v>
      </c>
      <c r="AI19" s="93">
        <v>0</v>
      </c>
      <c r="AJ19" s="100">
        <f t="shared" si="9"/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202</v>
      </c>
      <c r="AU19" s="93">
        <v>202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115</v>
      </c>
      <c r="B20" s="102" t="s">
        <v>296</v>
      </c>
      <c r="C20" s="94" t="s">
        <v>297</v>
      </c>
      <c r="D20" s="100">
        <f t="shared" si="0"/>
        <v>3769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3769</v>
      </c>
      <c r="L20" s="93">
        <v>1150</v>
      </c>
      <c r="M20" s="93">
        <v>2619</v>
      </c>
      <c r="N20" s="100">
        <f t="shared" si="4"/>
        <v>3769</v>
      </c>
      <c r="O20" s="100">
        <f t="shared" si="5"/>
        <v>1150</v>
      </c>
      <c r="P20" s="93">
        <v>1150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2619</v>
      </c>
      <c r="W20" s="93">
        <v>2619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196</v>
      </c>
      <c r="AG20" s="93">
        <v>196</v>
      </c>
      <c r="AH20" s="93">
        <v>0</v>
      </c>
      <c r="AI20" s="93">
        <v>0</v>
      </c>
      <c r="AJ20" s="100">
        <f t="shared" si="9"/>
        <v>196</v>
      </c>
      <c r="AK20" s="93">
        <v>0</v>
      </c>
      <c r="AL20" s="93">
        <v>0</v>
      </c>
      <c r="AM20" s="93">
        <v>2</v>
      </c>
      <c r="AN20" s="93">
        <v>0</v>
      </c>
      <c r="AO20" s="93">
        <v>0</v>
      </c>
      <c r="AP20" s="93">
        <v>0</v>
      </c>
      <c r="AQ20" s="93">
        <v>194</v>
      </c>
      <c r="AR20" s="93">
        <v>0</v>
      </c>
      <c r="AS20" s="93">
        <v>0</v>
      </c>
      <c r="AT20" s="100">
        <f t="shared" si="10"/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115</v>
      </c>
      <c r="B21" s="102" t="s">
        <v>298</v>
      </c>
      <c r="C21" s="94" t="s">
        <v>299</v>
      </c>
      <c r="D21" s="100">
        <f t="shared" si="0"/>
        <v>3201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3201</v>
      </c>
      <c r="L21" s="93">
        <v>609</v>
      </c>
      <c r="M21" s="93">
        <v>2592</v>
      </c>
      <c r="N21" s="100">
        <f t="shared" si="4"/>
        <v>3201</v>
      </c>
      <c r="O21" s="100">
        <f t="shared" si="5"/>
        <v>609</v>
      </c>
      <c r="P21" s="93">
        <v>609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2592</v>
      </c>
      <c r="W21" s="93">
        <v>2592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11</v>
      </c>
      <c r="AG21" s="93">
        <v>11</v>
      </c>
      <c r="AH21" s="93">
        <v>0</v>
      </c>
      <c r="AI21" s="93">
        <v>0</v>
      </c>
      <c r="AJ21" s="100">
        <f t="shared" si="9"/>
        <v>11</v>
      </c>
      <c r="AK21" s="93">
        <v>0</v>
      </c>
      <c r="AL21" s="93">
        <v>0</v>
      </c>
      <c r="AM21" s="93">
        <v>11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115</v>
      </c>
      <c r="B22" s="102" t="s">
        <v>300</v>
      </c>
      <c r="C22" s="94" t="s">
        <v>301</v>
      </c>
      <c r="D22" s="100">
        <f t="shared" si="0"/>
        <v>2998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2998</v>
      </c>
      <c r="L22" s="93">
        <v>351</v>
      </c>
      <c r="M22" s="93">
        <v>2647</v>
      </c>
      <c r="N22" s="100">
        <f t="shared" si="4"/>
        <v>2998</v>
      </c>
      <c r="O22" s="100">
        <f t="shared" si="5"/>
        <v>351</v>
      </c>
      <c r="P22" s="93">
        <v>351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2647</v>
      </c>
      <c r="W22" s="93">
        <v>2647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8</v>
      </c>
      <c r="AG22" s="93">
        <v>8</v>
      </c>
      <c r="AH22" s="93">
        <v>0</v>
      </c>
      <c r="AI22" s="93">
        <v>0</v>
      </c>
      <c r="AJ22" s="100">
        <f t="shared" si="9"/>
        <v>8</v>
      </c>
      <c r="AK22" s="93">
        <v>0</v>
      </c>
      <c r="AL22" s="93">
        <v>0</v>
      </c>
      <c r="AM22" s="93">
        <v>8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115</v>
      </c>
      <c r="B23" s="102" t="s">
        <v>302</v>
      </c>
      <c r="C23" s="94" t="s">
        <v>303</v>
      </c>
      <c r="D23" s="100">
        <f t="shared" si="0"/>
        <v>7842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7842</v>
      </c>
      <c r="L23" s="93">
        <v>558</v>
      </c>
      <c r="M23" s="93">
        <v>7284</v>
      </c>
      <c r="N23" s="100">
        <f t="shared" si="4"/>
        <v>7842</v>
      </c>
      <c r="O23" s="100">
        <f t="shared" si="5"/>
        <v>558</v>
      </c>
      <c r="P23" s="93">
        <v>558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7284</v>
      </c>
      <c r="W23" s="93">
        <v>7284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37</v>
      </c>
      <c r="AG23" s="93">
        <v>37</v>
      </c>
      <c r="AH23" s="93">
        <v>0</v>
      </c>
      <c r="AI23" s="93">
        <v>0</v>
      </c>
      <c r="AJ23" s="100">
        <f t="shared" si="9"/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37</v>
      </c>
      <c r="AU23" s="93">
        <v>37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115</v>
      </c>
      <c r="B24" s="102" t="s">
        <v>304</v>
      </c>
      <c r="C24" s="94" t="s">
        <v>305</v>
      </c>
      <c r="D24" s="100">
        <f t="shared" si="0"/>
        <v>1403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1403</v>
      </c>
      <c r="L24" s="93">
        <v>384</v>
      </c>
      <c r="M24" s="93">
        <v>1019</v>
      </c>
      <c r="N24" s="100">
        <f t="shared" si="4"/>
        <v>1403</v>
      </c>
      <c r="O24" s="100">
        <f t="shared" si="5"/>
        <v>384</v>
      </c>
      <c r="P24" s="93">
        <v>384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1019</v>
      </c>
      <c r="W24" s="93">
        <v>1019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3</v>
      </c>
      <c r="AG24" s="93">
        <v>3</v>
      </c>
      <c r="AH24" s="93">
        <v>0</v>
      </c>
      <c r="AI24" s="93">
        <v>0</v>
      </c>
      <c r="AJ24" s="100">
        <f t="shared" si="9"/>
        <v>3</v>
      </c>
      <c r="AK24" s="93">
        <v>0</v>
      </c>
      <c r="AL24" s="93">
        <v>0</v>
      </c>
      <c r="AM24" s="93">
        <v>1</v>
      </c>
      <c r="AN24" s="93">
        <v>2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2</v>
      </c>
      <c r="BA24" s="93">
        <v>2</v>
      </c>
      <c r="BB24" s="93">
        <v>0</v>
      </c>
      <c r="BC24" s="93">
        <v>0</v>
      </c>
    </row>
    <row r="25" spans="1:55" s="92" customFormat="1" ht="11.25">
      <c r="A25" s="101" t="s">
        <v>115</v>
      </c>
      <c r="B25" s="102" t="s">
        <v>306</v>
      </c>
      <c r="C25" s="94" t="s">
        <v>307</v>
      </c>
      <c r="D25" s="100">
        <f t="shared" si="0"/>
        <v>1440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1440</v>
      </c>
      <c r="L25" s="93">
        <v>355</v>
      </c>
      <c r="M25" s="93">
        <v>1085</v>
      </c>
      <c r="N25" s="100">
        <f t="shared" si="4"/>
        <v>1440</v>
      </c>
      <c r="O25" s="100">
        <f t="shared" si="5"/>
        <v>355</v>
      </c>
      <c r="P25" s="93">
        <v>355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1085</v>
      </c>
      <c r="W25" s="93">
        <v>1085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0</v>
      </c>
      <c r="AG25" s="93">
        <v>0</v>
      </c>
      <c r="AH25" s="93">
        <v>0</v>
      </c>
      <c r="AI25" s="93">
        <v>0</v>
      </c>
      <c r="AJ25" s="100">
        <f t="shared" si="9"/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115</v>
      </c>
      <c r="B26" s="102" t="s">
        <v>308</v>
      </c>
      <c r="C26" s="94" t="s">
        <v>309</v>
      </c>
      <c r="D26" s="100">
        <f t="shared" si="0"/>
        <v>6150</v>
      </c>
      <c r="E26" s="100">
        <f t="shared" si="1"/>
        <v>0</v>
      </c>
      <c r="F26" s="93">
        <v>0</v>
      </c>
      <c r="G26" s="93">
        <v>0</v>
      </c>
      <c r="H26" s="100">
        <f t="shared" si="2"/>
        <v>2127</v>
      </c>
      <c r="I26" s="93">
        <v>2127</v>
      </c>
      <c r="J26" s="93">
        <v>0</v>
      </c>
      <c r="K26" s="100">
        <f t="shared" si="3"/>
        <v>4023</v>
      </c>
      <c r="L26" s="93">
        <v>0</v>
      </c>
      <c r="M26" s="93">
        <v>4023</v>
      </c>
      <c r="N26" s="100">
        <f t="shared" si="4"/>
        <v>6192</v>
      </c>
      <c r="O26" s="100">
        <f t="shared" si="5"/>
        <v>2127</v>
      </c>
      <c r="P26" s="93">
        <v>2127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4023</v>
      </c>
      <c r="W26" s="93">
        <v>4023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42</v>
      </c>
      <c r="AD26" s="93">
        <v>42</v>
      </c>
      <c r="AE26" s="93">
        <v>0</v>
      </c>
      <c r="AF26" s="100">
        <f t="shared" si="8"/>
        <v>23</v>
      </c>
      <c r="AG26" s="93">
        <v>23</v>
      </c>
      <c r="AH26" s="93">
        <v>0</v>
      </c>
      <c r="AI26" s="93">
        <v>0</v>
      </c>
      <c r="AJ26" s="100">
        <f t="shared" si="9"/>
        <v>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23</v>
      </c>
      <c r="AU26" s="93">
        <v>23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115</v>
      </c>
      <c r="B27" s="102" t="s">
        <v>310</v>
      </c>
      <c r="C27" s="94" t="s">
        <v>311</v>
      </c>
      <c r="D27" s="100">
        <f t="shared" si="0"/>
        <v>2281</v>
      </c>
      <c r="E27" s="100">
        <f t="shared" si="1"/>
        <v>0</v>
      </c>
      <c r="F27" s="93">
        <v>0</v>
      </c>
      <c r="G27" s="93">
        <v>0</v>
      </c>
      <c r="H27" s="100">
        <f t="shared" si="2"/>
        <v>830</v>
      </c>
      <c r="I27" s="93">
        <v>830</v>
      </c>
      <c r="J27" s="93">
        <v>0</v>
      </c>
      <c r="K27" s="100">
        <f t="shared" si="3"/>
        <v>1451</v>
      </c>
      <c r="L27" s="93">
        <v>0</v>
      </c>
      <c r="M27" s="93">
        <v>1451</v>
      </c>
      <c r="N27" s="100">
        <f t="shared" si="4"/>
        <v>2281</v>
      </c>
      <c r="O27" s="100">
        <f t="shared" si="5"/>
        <v>830</v>
      </c>
      <c r="P27" s="93">
        <v>830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1451</v>
      </c>
      <c r="W27" s="93">
        <v>1451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8</v>
      </c>
      <c r="AG27" s="93">
        <v>8</v>
      </c>
      <c r="AH27" s="93">
        <v>0</v>
      </c>
      <c r="AI27" s="93">
        <v>0</v>
      </c>
      <c r="AJ27" s="100">
        <f t="shared" si="9"/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8</v>
      </c>
      <c r="AU27" s="93">
        <v>8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115</v>
      </c>
      <c r="B28" s="102" t="s">
        <v>312</v>
      </c>
      <c r="C28" s="94" t="s">
        <v>313</v>
      </c>
      <c r="D28" s="100">
        <f t="shared" si="0"/>
        <v>2140</v>
      </c>
      <c r="E28" s="100">
        <f t="shared" si="1"/>
        <v>0</v>
      </c>
      <c r="F28" s="93">
        <v>0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2140</v>
      </c>
      <c r="L28" s="93">
        <v>578</v>
      </c>
      <c r="M28" s="93">
        <v>1562</v>
      </c>
      <c r="N28" s="100">
        <f t="shared" si="4"/>
        <v>2140</v>
      </c>
      <c r="O28" s="100">
        <f t="shared" si="5"/>
        <v>578</v>
      </c>
      <c r="P28" s="93">
        <v>578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1562</v>
      </c>
      <c r="W28" s="93">
        <v>1562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16</v>
      </c>
      <c r="AG28" s="93">
        <v>16</v>
      </c>
      <c r="AH28" s="93">
        <v>0</v>
      </c>
      <c r="AI28" s="93">
        <v>0</v>
      </c>
      <c r="AJ28" s="100">
        <f t="shared" si="9"/>
        <v>258</v>
      </c>
      <c r="AK28" s="93">
        <v>258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100">
        <f t="shared" si="10"/>
        <v>16</v>
      </c>
      <c r="AU28" s="93">
        <v>10</v>
      </c>
      <c r="AV28" s="93">
        <v>6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115</v>
      </c>
      <c r="B29" s="102" t="s">
        <v>314</v>
      </c>
      <c r="C29" s="94" t="s">
        <v>315</v>
      </c>
      <c r="D29" s="100">
        <f t="shared" si="0"/>
        <v>4549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4549</v>
      </c>
      <c r="L29" s="93">
        <v>1661</v>
      </c>
      <c r="M29" s="93">
        <v>2888</v>
      </c>
      <c r="N29" s="100">
        <f t="shared" si="4"/>
        <v>4549</v>
      </c>
      <c r="O29" s="100">
        <f t="shared" si="5"/>
        <v>1661</v>
      </c>
      <c r="P29" s="93">
        <v>1661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2888</v>
      </c>
      <c r="W29" s="93">
        <v>2888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19</v>
      </c>
      <c r="AG29" s="93">
        <v>19</v>
      </c>
      <c r="AH29" s="93">
        <v>0</v>
      </c>
      <c r="AI29" s="93">
        <v>0</v>
      </c>
      <c r="AJ29" s="100">
        <f t="shared" si="9"/>
        <v>3</v>
      </c>
      <c r="AK29" s="93">
        <v>0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3</v>
      </c>
      <c r="AT29" s="100">
        <f t="shared" si="10"/>
        <v>16</v>
      </c>
      <c r="AU29" s="93">
        <v>16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115</v>
      </c>
      <c r="B30" s="102" t="s">
        <v>316</v>
      </c>
      <c r="C30" s="94" t="s">
        <v>317</v>
      </c>
      <c r="D30" s="100">
        <f t="shared" si="0"/>
        <v>4535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4535</v>
      </c>
      <c r="L30" s="93">
        <v>941</v>
      </c>
      <c r="M30" s="93">
        <v>3594</v>
      </c>
      <c r="N30" s="100">
        <f t="shared" si="4"/>
        <v>4547</v>
      </c>
      <c r="O30" s="100">
        <f t="shared" si="5"/>
        <v>941</v>
      </c>
      <c r="P30" s="93">
        <v>941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3594</v>
      </c>
      <c r="W30" s="93">
        <v>3594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12</v>
      </c>
      <c r="AD30" s="93">
        <v>12</v>
      </c>
      <c r="AE30" s="93">
        <v>0</v>
      </c>
      <c r="AF30" s="100">
        <f t="shared" si="8"/>
        <v>5</v>
      </c>
      <c r="AG30" s="93">
        <v>5</v>
      </c>
      <c r="AH30" s="93">
        <v>0</v>
      </c>
      <c r="AI30" s="93">
        <v>0</v>
      </c>
      <c r="AJ30" s="100">
        <f t="shared" si="9"/>
        <v>5</v>
      </c>
      <c r="AK30" s="93">
        <v>0</v>
      </c>
      <c r="AL30" s="93">
        <v>0</v>
      </c>
      <c r="AM30" s="93">
        <v>1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4</v>
      </c>
      <c r="AT30" s="100">
        <f t="shared" si="10"/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43</v>
      </c>
      <c r="BA30" s="93">
        <v>43</v>
      </c>
      <c r="BB30" s="93">
        <v>0</v>
      </c>
      <c r="BC30" s="93">
        <v>0</v>
      </c>
    </row>
    <row r="31" spans="1:55" s="92" customFormat="1" ht="11.25">
      <c r="A31" s="101" t="s">
        <v>115</v>
      </c>
      <c r="B31" s="102" t="s">
        <v>318</v>
      </c>
      <c r="C31" s="94" t="s">
        <v>319</v>
      </c>
      <c r="D31" s="100">
        <f t="shared" si="0"/>
        <v>4891</v>
      </c>
      <c r="E31" s="100">
        <f t="shared" si="1"/>
        <v>0</v>
      </c>
      <c r="F31" s="93">
        <v>0</v>
      </c>
      <c r="G31" s="93">
        <v>0</v>
      </c>
      <c r="H31" s="100">
        <f t="shared" si="2"/>
        <v>0</v>
      </c>
      <c r="I31" s="93">
        <v>0</v>
      </c>
      <c r="J31" s="93">
        <v>0</v>
      </c>
      <c r="K31" s="100">
        <f t="shared" si="3"/>
        <v>4891</v>
      </c>
      <c r="L31" s="93">
        <v>964</v>
      </c>
      <c r="M31" s="93">
        <v>3927</v>
      </c>
      <c r="N31" s="100">
        <f t="shared" si="4"/>
        <v>4898</v>
      </c>
      <c r="O31" s="100">
        <f t="shared" si="5"/>
        <v>964</v>
      </c>
      <c r="P31" s="93">
        <v>964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3927</v>
      </c>
      <c r="W31" s="93">
        <v>3927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7</v>
      </c>
      <c r="AD31" s="93">
        <v>7</v>
      </c>
      <c r="AE31" s="93">
        <v>0</v>
      </c>
      <c r="AF31" s="100">
        <f t="shared" si="8"/>
        <v>5</v>
      </c>
      <c r="AG31" s="93">
        <v>5</v>
      </c>
      <c r="AH31" s="93">
        <v>0</v>
      </c>
      <c r="AI31" s="93">
        <v>0</v>
      </c>
      <c r="AJ31" s="100">
        <f t="shared" si="9"/>
        <v>5</v>
      </c>
      <c r="AK31" s="93">
        <v>0</v>
      </c>
      <c r="AL31" s="93">
        <v>0</v>
      </c>
      <c r="AM31" s="93">
        <v>1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4</v>
      </c>
      <c r="AT31" s="100">
        <f t="shared" si="10"/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47</v>
      </c>
      <c r="BA31" s="93">
        <v>47</v>
      </c>
      <c r="BB31" s="93">
        <v>0</v>
      </c>
      <c r="BC31" s="93">
        <v>0</v>
      </c>
    </row>
    <row r="32" spans="1:55" s="92" customFormat="1" ht="11.25">
      <c r="A32" s="101" t="s">
        <v>115</v>
      </c>
      <c r="B32" s="102" t="s">
        <v>320</v>
      </c>
      <c r="C32" s="94" t="s">
        <v>321</v>
      </c>
      <c r="D32" s="100">
        <f t="shared" si="0"/>
        <v>1304</v>
      </c>
      <c r="E32" s="100">
        <f t="shared" si="1"/>
        <v>0</v>
      </c>
      <c r="F32" s="93">
        <v>0</v>
      </c>
      <c r="G32" s="93">
        <v>0</v>
      </c>
      <c r="H32" s="100">
        <f t="shared" si="2"/>
        <v>0</v>
      </c>
      <c r="I32" s="93">
        <v>0</v>
      </c>
      <c r="J32" s="93">
        <v>0</v>
      </c>
      <c r="K32" s="100">
        <f t="shared" si="3"/>
        <v>1304</v>
      </c>
      <c r="L32" s="93">
        <v>130</v>
      </c>
      <c r="M32" s="93">
        <v>1174</v>
      </c>
      <c r="N32" s="100">
        <f t="shared" si="4"/>
        <v>1304</v>
      </c>
      <c r="O32" s="100">
        <f t="shared" si="5"/>
        <v>130</v>
      </c>
      <c r="P32" s="93">
        <v>130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1174</v>
      </c>
      <c r="W32" s="93">
        <v>1174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3</v>
      </c>
      <c r="AG32" s="93">
        <v>3</v>
      </c>
      <c r="AH32" s="93">
        <v>0</v>
      </c>
      <c r="AI32" s="93">
        <v>0</v>
      </c>
      <c r="AJ32" s="100">
        <f t="shared" si="9"/>
        <v>3</v>
      </c>
      <c r="AK32" s="93">
        <v>0</v>
      </c>
      <c r="AL32" s="93">
        <v>0</v>
      </c>
      <c r="AM32" s="93">
        <v>1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2</v>
      </c>
      <c r="AT32" s="100">
        <f t="shared" si="10"/>
        <v>0</v>
      </c>
      <c r="AU32" s="93">
        <v>0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12</v>
      </c>
      <c r="BA32" s="93">
        <v>12</v>
      </c>
      <c r="BB32" s="93">
        <v>0</v>
      </c>
      <c r="BC32" s="93">
        <v>0</v>
      </c>
    </row>
    <row r="33" spans="1:55" s="92" customFormat="1" ht="11.25">
      <c r="A33" s="101" t="s">
        <v>115</v>
      </c>
      <c r="B33" s="102" t="s">
        <v>322</v>
      </c>
      <c r="C33" s="94" t="s">
        <v>323</v>
      </c>
      <c r="D33" s="100">
        <f t="shared" si="0"/>
        <v>880</v>
      </c>
      <c r="E33" s="100">
        <f t="shared" si="1"/>
        <v>0</v>
      </c>
      <c r="F33" s="93">
        <v>0</v>
      </c>
      <c r="G33" s="93">
        <v>0</v>
      </c>
      <c r="H33" s="100">
        <f t="shared" si="2"/>
        <v>0</v>
      </c>
      <c r="I33" s="93">
        <v>0</v>
      </c>
      <c r="J33" s="93">
        <v>0</v>
      </c>
      <c r="K33" s="100">
        <f t="shared" si="3"/>
        <v>880</v>
      </c>
      <c r="L33" s="93">
        <v>95</v>
      </c>
      <c r="M33" s="93">
        <v>785</v>
      </c>
      <c r="N33" s="100">
        <f t="shared" si="4"/>
        <v>885</v>
      </c>
      <c r="O33" s="100">
        <f t="shared" si="5"/>
        <v>95</v>
      </c>
      <c r="P33" s="93">
        <v>95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785</v>
      </c>
      <c r="W33" s="93">
        <v>785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5</v>
      </c>
      <c r="AD33" s="93">
        <v>5</v>
      </c>
      <c r="AE33" s="93">
        <v>0</v>
      </c>
      <c r="AF33" s="100">
        <f t="shared" si="8"/>
        <v>2</v>
      </c>
      <c r="AG33" s="93">
        <v>2</v>
      </c>
      <c r="AH33" s="93">
        <v>0</v>
      </c>
      <c r="AI33" s="93">
        <v>0</v>
      </c>
      <c r="AJ33" s="100">
        <f t="shared" si="9"/>
        <v>2</v>
      </c>
      <c r="AK33" s="93">
        <v>0</v>
      </c>
      <c r="AL33" s="93">
        <v>0</v>
      </c>
      <c r="AM33" s="93">
        <v>1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1</v>
      </c>
      <c r="AT33" s="100">
        <f t="shared" si="10"/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8</v>
      </c>
      <c r="BA33" s="93">
        <v>8</v>
      </c>
      <c r="BB33" s="93">
        <v>0</v>
      </c>
      <c r="BC33" s="93">
        <v>0</v>
      </c>
    </row>
    <row r="34" spans="1:55" s="92" customFormat="1" ht="11.25">
      <c r="A34" s="101" t="s">
        <v>115</v>
      </c>
      <c r="B34" s="102" t="s">
        <v>324</v>
      </c>
      <c r="C34" s="94" t="s">
        <v>325</v>
      </c>
      <c r="D34" s="100">
        <f t="shared" si="0"/>
        <v>1946</v>
      </c>
      <c r="E34" s="100">
        <f t="shared" si="1"/>
        <v>0</v>
      </c>
      <c r="F34" s="93">
        <v>0</v>
      </c>
      <c r="G34" s="93">
        <v>0</v>
      </c>
      <c r="H34" s="100">
        <f t="shared" si="2"/>
        <v>0</v>
      </c>
      <c r="I34" s="93">
        <v>0</v>
      </c>
      <c r="J34" s="93">
        <v>0</v>
      </c>
      <c r="K34" s="100">
        <f t="shared" si="3"/>
        <v>1946</v>
      </c>
      <c r="L34" s="93">
        <v>497</v>
      </c>
      <c r="M34" s="93">
        <v>1449</v>
      </c>
      <c r="N34" s="100">
        <f t="shared" si="4"/>
        <v>1946</v>
      </c>
      <c r="O34" s="100">
        <f t="shared" si="5"/>
        <v>497</v>
      </c>
      <c r="P34" s="93">
        <v>497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1449</v>
      </c>
      <c r="W34" s="93">
        <v>1449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8</v>
      </c>
      <c r="AG34" s="93">
        <v>8</v>
      </c>
      <c r="AH34" s="93">
        <v>0</v>
      </c>
      <c r="AI34" s="93">
        <v>0</v>
      </c>
      <c r="AJ34" s="100">
        <f t="shared" si="9"/>
        <v>1</v>
      </c>
      <c r="AK34" s="93">
        <v>0</v>
      </c>
      <c r="AL34" s="93">
        <v>0</v>
      </c>
      <c r="AM34" s="93">
        <v>0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1</v>
      </c>
      <c r="AT34" s="100">
        <f t="shared" si="10"/>
        <v>7</v>
      </c>
      <c r="AU34" s="93">
        <v>7</v>
      </c>
      <c r="AV34" s="93">
        <v>0</v>
      </c>
      <c r="AW34" s="93">
        <v>0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1" t="s">
        <v>115</v>
      </c>
      <c r="B35" s="102" t="s">
        <v>326</v>
      </c>
      <c r="C35" s="94" t="s">
        <v>327</v>
      </c>
      <c r="D35" s="100">
        <f t="shared" si="0"/>
        <v>7969</v>
      </c>
      <c r="E35" s="100">
        <f t="shared" si="1"/>
        <v>0</v>
      </c>
      <c r="F35" s="93">
        <v>0</v>
      </c>
      <c r="G35" s="93">
        <v>0</v>
      </c>
      <c r="H35" s="100">
        <f t="shared" si="2"/>
        <v>0</v>
      </c>
      <c r="I35" s="93">
        <v>0</v>
      </c>
      <c r="J35" s="93">
        <v>0</v>
      </c>
      <c r="K35" s="100">
        <f t="shared" si="3"/>
        <v>7969</v>
      </c>
      <c r="L35" s="93">
        <v>2998</v>
      </c>
      <c r="M35" s="93">
        <v>4971</v>
      </c>
      <c r="N35" s="100">
        <f t="shared" si="4"/>
        <v>7969</v>
      </c>
      <c r="O35" s="100">
        <f t="shared" si="5"/>
        <v>2998</v>
      </c>
      <c r="P35" s="93">
        <v>2998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4971</v>
      </c>
      <c r="W35" s="93">
        <v>4971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0</v>
      </c>
      <c r="AD35" s="93">
        <v>0</v>
      </c>
      <c r="AE35" s="93">
        <v>0</v>
      </c>
      <c r="AF35" s="100">
        <f t="shared" si="8"/>
        <v>35</v>
      </c>
      <c r="AG35" s="93">
        <v>35</v>
      </c>
      <c r="AH35" s="93">
        <v>0</v>
      </c>
      <c r="AI35" s="93">
        <v>0</v>
      </c>
      <c r="AJ35" s="100">
        <f t="shared" si="9"/>
        <v>6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6</v>
      </c>
      <c r="AT35" s="100">
        <f t="shared" si="10"/>
        <v>29</v>
      </c>
      <c r="AU35" s="93">
        <v>29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0</v>
      </c>
      <c r="BA35" s="93">
        <v>0</v>
      </c>
      <c r="BB35" s="93">
        <v>0</v>
      </c>
      <c r="BC35" s="93">
        <v>0</v>
      </c>
    </row>
    <row r="36" spans="1:55" s="92" customFormat="1" ht="11.25">
      <c r="A36" s="101" t="s">
        <v>115</v>
      </c>
      <c r="B36" s="102" t="s">
        <v>328</v>
      </c>
      <c r="C36" s="94" t="s">
        <v>329</v>
      </c>
      <c r="D36" s="100">
        <f t="shared" si="0"/>
        <v>3522</v>
      </c>
      <c r="E36" s="100">
        <f t="shared" si="1"/>
        <v>0</v>
      </c>
      <c r="F36" s="93">
        <v>0</v>
      </c>
      <c r="G36" s="93">
        <v>0</v>
      </c>
      <c r="H36" s="100">
        <f t="shared" si="2"/>
        <v>0</v>
      </c>
      <c r="I36" s="93">
        <v>0</v>
      </c>
      <c r="J36" s="93">
        <v>0</v>
      </c>
      <c r="K36" s="100">
        <f t="shared" si="3"/>
        <v>3522</v>
      </c>
      <c r="L36" s="93">
        <v>507</v>
      </c>
      <c r="M36" s="93">
        <v>3015</v>
      </c>
      <c r="N36" s="100">
        <f t="shared" si="4"/>
        <v>3522</v>
      </c>
      <c r="O36" s="100">
        <f t="shared" si="5"/>
        <v>507</v>
      </c>
      <c r="P36" s="93">
        <v>507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3015</v>
      </c>
      <c r="W36" s="93">
        <v>3015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35</v>
      </c>
      <c r="AG36" s="93">
        <v>35</v>
      </c>
      <c r="AH36" s="93">
        <v>0</v>
      </c>
      <c r="AI36" s="93">
        <v>0</v>
      </c>
      <c r="AJ36" s="100">
        <f t="shared" si="9"/>
        <v>35</v>
      </c>
      <c r="AK36" s="93">
        <v>0</v>
      </c>
      <c r="AL36" s="93">
        <v>0</v>
      </c>
      <c r="AM36" s="93">
        <v>35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100">
        <f t="shared" si="10"/>
        <v>0</v>
      </c>
      <c r="AU36" s="93">
        <v>0</v>
      </c>
      <c r="AV36" s="93">
        <v>0</v>
      </c>
      <c r="AW36" s="93">
        <v>0</v>
      </c>
      <c r="AX36" s="93">
        <v>0</v>
      </c>
      <c r="AY36" s="93">
        <v>0</v>
      </c>
      <c r="AZ36" s="100">
        <f t="shared" si="11"/>
        <v>0</v>
      </c>
      <c r="BA36" s="93">
        <v>0</v>
      </c>
      <c r="BB36" s="93">
        <v>0</v>
      </c>
      <c r="BC36" s="93">
        <v>0</v>
      </c>
    </row>
    <row r="37" spans="1:55" s="92" customFormat="1" ht="11.25">
      <c r="A37" s="101" t="s">
        <v>115</v>
      </c>
      <c r="B37" s="102" t="s">
        <v>330</v>
      </c>
      <c r="C37" s="94" t="s">
        <v>331</v>
      </c>
      <c r="D37" s="100">
        <f t="shared" si="0"/>
        <v>995</v>
      </c>
      <c r="E37" s="100">
        <f t="shared" si="1"/>
        <v>0</v>
      </c>
      <c r="F37" s="93">
        <v>0</v>
      </c>
      <c r="G37" s="93">
        <v>0</v>
      </c>
      <c r="H37" s="100">
        <f t="shared" si="2"/>
        <v>0</v>
      </c>
      <c r="I37" s="93">
        <v>0</v>
      </c>
      <c r="J37" s="93">
        <v>0</v>
      </c>
      <c r="K37" s="100">
        <f t="shared" si="3"/>
        <v>995</v>
      </c>
      <c r="L37" s="93">
        <v>333</v>
      </c>
      <c r="M37" s="93">
        <v>662</v>
      </c>
      <c r="N37" s="100">
        <f t="shared" si="4"/>
        <v>995</v>
      </c>
      <c r="O37" s="100">
        <f t="shared" si="5"/>
        <v>333</v>
      </c>
      <c r="P37" s="93">
        <v>333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100">
        <f t="shared" si="6"/>
        <v>662</v>
      </c>
      <c r="W37" s="93">
        <v>662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3</v>
      </c>
      <c r="AG37" s="93">
        <v>3</v>
      </c>
      <c r="AH37" s="93">
        <v>0</v>
      </c>
      <c r="AI37" s="93">
        <v>0</v>
      </c>
      <c r="AJ37" s="100">
        <f t="shared" si="9"/>
        <v>0</v>
      </c>
      <c r="AK37" s="93">
        <v>0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100">
        <f t="shared" si="10"/>
        <v>3</v>
      </c>
      <c r="AU37" s="93">
        <v>3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0</v>
      </c>
      <c r="BA37" s="93">
        <v>0</v>
      </c>
      <c r="BB37" s="93">
        <v>0</v>
      </c>
      <c r="BC37" s="93">
        <v>0</v>
      </c>
    </row>
    <row r="38" spans="1:55" s="92" customFormat="1" ht="11.25">
      <c r="A38" s="101" t="s">
        <v>115</v>
      </c>
      <c r="B38" s="102" t="s">
        <v>332</v>
      </c>
      <c r="C38" s="94" t="s">
        <v>270</v>
      </c>
      <c r="D38" s="100">
        <f t="shared" si="0"/>
        <v>1488</v>
      </c>
      <c r="E38" s="100">
        <f t="shared" si="1"/>
        <v>0</v>
      </c>
      <c r="F38" s="93">
        <v>0</v>
      </c>
      <c r="G38" s="93">
        <v>0</v>
      </c>
      <c r="H38" s="100">
        <f t="shared" si="2"/>
        <v>1488</v>
      </c>
      <c r="I38" s="93">
        <v>676</v>
      </c>
      <c r="J38" s="93">
        <v>812</v>
      </c>
      <c r="K38" s="100">
        <f t="shared" si="3"/>
        <v>0</v>
      </c>
      <c r="L38" s="93">
        <v>0</v>
      </c>
      <c r="M38" s="93">
        <v>0</v>
      </c>
      <c r="N38" s="100">
        <f t="shared" si="4"/>
        <v>1488</v>
      </c>
      <c r="O38" s="100">
        <f t="shared" si="5"/>
        <v>676</v>
      </c>
      <c r="P38" s="93">
        <v>676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0">
        <f t="shared" si="6"/>
        <v>812</v>
      </c>
      <c r="W38" s="93">
        <v>812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00">
        <f t="shared" si="7"/>
        <v>0</v>
      </c>
      <c r="AD38" s="93">
        <v>0</v>
      </c>
      <c r="AE38" s="93">
        <v>0</v>
      </c>
      <c r="AF38" s="100">
        <f t="shared" si="8"/>
        <v>5</v>
      </c>
      <c r="AG38" s="93">
        <v>5</v>
      </c>
      <c r="AH38" s="93">
        <v>0</v>
      </c>
      <c r="AI38" s="93">
        <v>0</v>
      </c>
      <c r="AJ38" s="100">
        <f t="shared" si="9"/>
        <v>5</v>
      </c>
      <c r="AK38" s="93">
        <v>5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100">
        <f t="shared" si="10"/>
        <v>5</v>
      </c>
      <c r="AU38" s="93">
        <v>5</v>
      </c>
      <c r="AV38" s="93">
        <v>0</v>
      </c>
      <c r="AW38" s="93">
        <v>0</v>
      </c>
      <c r="AX38" s="93">
        <v>0</v>
      </c>
      <c r="AY38" s="93">
        <v>0</v>
      </c>
      <c r="AZ38" s="100">
        <f t="shared" si="11"/>
        <v>0</v>
      </c>
      <c r="BA38" s="93">
        <v>0</v>
      </c>
      <c r="BB38" s="93">
        <v>0</v>
      </c>
      <c r="BC38" s="93">
        <v>0</v>
      </c>
    </row>
    <row r="39" spans="1:55" s="92" customFormat="1" ht="11.25">
      <c r="A39" s="101" t="s">
        <v>115</v>
      </c>
      <c r="B39" s="102" t="s">
        <v>333</v>
      </c>
      <c r="C39" s="94" t="s">
        <v>334</v>
      </c>
      <c r="D39" s="100">
        <f t="shared" si="0"/>
        <v>6172</v>
      </c>
      <c r="E39" s="100">
        <f t="shared" si="1"/>
        <v>0</v>
      </c>
      <c r="F39" s="93">
        <v>0</v>
      </c>
      <c r="G39" s="93">
        <v>0</v>
      </c>
      <c r="H39" s="100">
        <f t="shared" si="2"/>
        <v>0</v>
      </c>
      <c r="I39" s="93">
        <v>0</v>
      </c>
      <c r="J39" s="93">
        <v>0</v>
      </c>
      <c r="K39" s="100">
        <f t="shared" si="3"/>
        <v>6172</v>
      </c>
      <c r="L39" s="93">
        <v>1349</v>
      </c>
      <c r="M39" s="93">
        <v>4823</v>
      </c>
      <c r="N39" s="100">
        <f t="shared" si="4"/>
        <v>6172</v>
      </c>
      <c r="O39" s="100">
        <f t="shared" si="5"/>
        <v>1349</v>
      </c>
      <c r="P39" s="93">
        <v>1349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100">
        <f t="shared" si="6"/>
        <v>4823</v>
      </c>
      <c r="W39" s="93">
        <v>4823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00">
        <f t="shared" si="7"/>
        <v>0</v>
      </c>
      <c r="AD39" s="93">
        <v>0</v>
      </c>
      <c r="AE39" s="93">
        <v>0</v>
      </c>
      <c r="AF39" s="100">
        <f t="shared" si="8"/>
        <v>28</v>
      </c>
      <c r="AG39" s="93">
        <v>28</v>
      </c>
      <c r="AH39" s="93">
        <v>0</v>
      </c>
      <c r="AI39" s="93">
        <v>0</v>
      </c>
      <c r="AJ39" s="100">
        <f t="shared" si="9"/>
        <v>28</v>
      </c>
      <c r="AK39" s="93">
        <v>0</v>
      </c>
      <c r="AL39" s="93">
        <v>0</v>
      </c>
      <c r="AM39" s="93">
        <v>0</v>
      </c>
      <c r="AN39" s="93">
        <v>0</v>
      </c>
      <c r="AO39" s="93">
        <v>0</v>
      </c>
      <c r="AP39" s="93">
        <v>0</v>
      </c>
      <c r="AQ39" s="93">
        <v>0</v>
      </c>
      <c r="AR39" s="93">
        <v>28</v>
      </c>
      <c r="AS39" s="93">
        <v>0</v>
      </c>
      <c r="AT39" s="100">
        <f t="shared" si="10"/>
        <v>0</v>
      </c>
      <c r="AU39" s="93">
        <v>0</v>
      </c>
      <c r="AV39" s="93">
        <v>0</v>
      </c>
      <c r="AW39" s="93">
        <v>0</v>
      </c>
      <c r="AX39" s="93">
        <v>0</v>
      </c>
      <c r="AY39" s="93">
        <v>0</v>
      </c>
      <c r="AZ39" s="100">
        <f t="shared" si="11"/>
        <v>73</v>
      </c>
      <c r="BA39" s="93">
        <v>73</v>
      </c>
      <c r="BB39" s="93">
        <v>0</v>
      </c>
      <c r="BC39" s="93">
        <v>0</v>
      </c>
    </row>
    <row r="40" spans="1:55" s="92" customFormat="1" ht="11.25">
      <c r="A40" s="101" t="s">
        <v>115</v>
      </c>
      <c r="B40" s="102" t="s">
        <v>335</v>
      </c>
      <c r="C40" s="94" t="s">
        <v>336</v>
      </c>
      <c r="D40" s="100">
        <f t="shared" si="0"/>
        <v>5948</v>
      </c>
      <c r="E40" s="100">
        <f t="shared" si="1"/>
        <v>0</v>
      </c>
      <c r="F40" s="93">
        <v>0</v>
      </c>
      <c r="G40" s="93">
        <v>0</v>
      </c>
      <c r="H40" s="100">
        <f t="shared" si="2"/>
        <v>0</v>
      </c>
      <c r="I40" s="93">
        <v>0</v>
      </c>
      <c r="J40" s="93">
        <v>0</v>
      </c>
      <c r="K40" s="100">
        <f t="shared" si="3"/>
        <v>5948</v>
      </c>
      <c r="L40" s="93">
        <v>833</v>
      </c>
      <c r="M40" s="93">
        <v>5115</v>
      </c>
      <c r="N40" s="100">
        <f t="shared" si="4"/>
        <v>5948</v>
      </c>
      <c r="O40" s="100">
        <f t="shared" si="5"/>
        <v>833</v>
      </c>
      <c r="P40" s="93">
        <v>833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100">
        <f t="shared" si="6"/>
        <v>5115</v>
      </c>
      <c r="W40" s="93">
        <v>5115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00">
        <f t="shared" si="7"/>
        <v>0</v>
      </c>
      <c r="AD40" s="93">
        <v>0</v>
      </c>
      <c r="AE40" s="93">
        <v>0</v>
      </c>
      <c r="AF40" s="100">
        <f t="shared" si="8"/>
        <v>15</v>
      </c>
      <c r="AG40" s="93">
        <v>15</v>
      </c>
      <c r="AH40" s="93">
        <v>0</v>
      </c>
      <c r="AI40" s="93">
        <v>0</v>
      </c>
      <c r="AJ40" s="100">
        <f t="shared" si="9"/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100">
        <f t="shared" si="10"/>
        <v>15</v>
      </c>
      <c r="AU40" s="93">
        <v>15</v>
      </c>
      <c r="AV40" s="93">
        <v>0</v>
      </c>
      <c r="AW40" s="93">
        <v>0</v>
      </c>
      <c r="AX40" s="93">
        <v>0</v>
      </c>
      <c r="AY40" s="93">
        <v>0</v>
      </c>
      <c r="AZ40" s="100">
        <f t="shared" si="11"/>
        <v>0</v>
      </c>
      <c r="BA40" s="93">
        <v>0</v>
      </c>
      <c r="BB40" s="93">
        <v>0</v>
      </c>
      <c r="BC40" s="93">
        <v>0</v>
      </c>
    </row>
    <row r="41" spans="1:55" s="92" customFormat="1" ht="11.25">
      <c r="A41" s="101" t="s">
        <v>115</v>
      </c>
      <c r="B41" s="102" t="s">
        <v>337</v>
      </c>
      <c r="C41" s="94" t="s">
        <v>338</v>
      </c>
      <c r="D41" s="100">
        <f t="shared" si="0"/>
        <v>4859</v>
      </c>
      <c r="E41" s="100">
        <f t="shared" si="1"/>
        <v>0</v>
      </c>
      <c r="F41" s="93">
        <v>0</v>
      </c>
      <c r="G41" s="93">
        <v>0</v>
      </c>
      <c r="H41" s="100">
        <f t="shared" si="2"/>
        <v>818</v>
      </c>
      <c r="I41" s="93">
        <v>818</v>
      </c>
      <c r="J41" s="93">
        <v>0</v>
      </c>
      <c r="K41" s="100">
        <f t="shared" si="3"/>
        <v>4041</v>
      </c>
      <c r="L41" s="93">
        <v>0</v>
      </c>
      <c r="M41" s="93">
        <v>4041</v>
      </c>
      <c r="N41" s="100">
        <f t="shared" si="4"/>
        <v>4859</v>
      </c>
      <c r="O41" s="100">
        <f t="shared" si="5"/>
        <v>818</v>
      </c>
      <c r="P41" s="93">
        <v>818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100">
        <f t="shared" si="6"/>
        <v>4041</v>
      </c>
      <c r="W41" s="93">
        <v>4041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00">
        <f t="shared" si="7"/>
        <v>0</v>
      </c>
      <c r="AD41" s="93">
        <v>0</v>
      </c>
      <c r="AE41" s="93">
        <v>0</v>
      </c>
      <c r="AF41" s="100">
        <f t="shared" si="8"/>
        <v>17</v>
      </c>
      <c r="AG41" s="93">
        <v>17</v>
      </c>
      <c r="AH41" s="93">
        <v>0</v>
      </c>
      <c r="AI41" s="93">
        <v>0</v>
      </c>
      <c r="AJ41" s="100">
        <f t="shared" si="9"/>
        <v>17</v>
      </c>
      <c r="AK41" s="93">
        <v>0</v>
      </c>
      <c r="AL41" s="93">
        <v>0</v>
      </c>
      <c r="AM41" s="93">
        <v>0</v>
      </c>
      <c r="AN41" s="93">
        <v>0</v>
      </c>
      <c r="AO41" s="93">
        <v>0</v>
      </c>
      <c r="AP41" s="93">
        <v>0</v>
      </c>
      <c r="AQ41" s="93">
        <v>0</v>
      </c>
      <c r="AR41" s="93">
        <v>0</v>
      </c>
      <c r="AS41" s="93">
        <v>17</v>
      </c>
      <c r="AT41" s="100">
        <f t="shared" si="10"/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100">
        <f t="shared" si="11"/>
        <v>1</v>
      </c>
      <c r="BA41" s="93">
        <v>1</v>
      </c>
      <c r="BB41" s="93">
        <v>0</v>
      </c>
      <c r="BC41" s="93">
        <v>0</v>
      </c>
    </row>
    <row r="42" spans="1:55" s="92" customFormat="1" ht="11.25">
      <c r="A42" s="101" t="s">
        <v>115</v>
      </c>
      <c r="B42" s="102" t="s">
        <v>339</v>
      </c>
      <c r="C42" s="94" t="s">
        <v>340</v>
      </c>
      <c r="D42" s="100">
        <f t="shared" si="0"/>
        <v>3079</v>
      </c>
      <c r="E42" s="100">
        <f t="shared" si="1"/>
        <v>0</v>
      </c>
      <c r="F42" s="93">
        <v>0</v>
      </c>
      <c r="G42" s="93">
        <v>0</v>
      </c>
      <c r="H42" s="100">
        <f t="shared" si="2"/>
        <v>322</v>
      </c>
      <c r="I42" s="93">
        <v>322</v>
      </c>
      <c r="J42" s="93">
        <v>0</v>
      </c>
      <c r="K42" s="100">
        <f t="shared" si="3"/>
        <v>2757</v>
      </c>
      <c r="L42" s="93">
        <v>0</v>
      </c>
      <c r="M42" s="93">
        <v>2757</v>
      </c>
      <c r="N42" s="100">
        <f t="shared" si="4"/>
        <v>3079</v>
      </c>
      <c r="O42" s="100">
        <f t="shared" si="5"/>
        <v>322</v>
      </c>
      <c r="P42" s="93">
        <v>322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100">
        <f t="shared" si="6"/>
        <v>2757</v>
      </c>
      <c r="W42" s="93">
        <v>2757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100">
        <f t="shared" si="7"/>
        <v>0</v>
      </c>
      <c r="AD42" s="93">
        <v>0</v>
      </c>
      <c r="AE42" s="93">
        <v>0</v>
      </c>
      <c r="AF42" s="100">
        <f t="shared" si="8"/>
        <v>11</v>
      </c>
      <c r="AG42" s="93">
        <v>11</v>
      </c>
      <c r="AH42" s="93">
        <v>0</v>
      </c>
      <c r="AI42" s="93">
        <v>0</v>
      </c>
      <c r="AJ42" s="100">
        <f t="shared" si="9"/>
        <v>11</v>
      </c>
      <c r="AK42" s="93">
        <v>0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11</v>
      </c>
      <c r="AT42" s="100">
        <f t="shared" si="10"/>
        <v>0</v>
      </c>
      <c r="AU42" s="93">
        <v>0</v>
      </c>
      <c r="AV42" s="93">
        <v>0</v>
      </c>
      <c r="AW42" s="93">
        <v>0</v>
      </c>
      <c r="AX42" s="93">
        <v>0</v>
      </c>
      <c r="AY42" s="93">
        <v>0</v>
      </c>
      <c r="AZ42" s="100">
        <f t="shared" si="11"/>
        <v>1</v>
      </c>
      <c r="BA42" s="93">
        <v>1</v>
      </c>
      <c r="BB42" s="93">
        <v>0</v>
      </c>
      <c r="BC42" s="93">
        <v>0</v>
      </c>
    </row>
    <row r="43" spans="1:55" s="92" customFormat="1" ht="11.25">
      <c r="A43" s="101" t="s">
        <v>115</v>
      </c>
      <c r="B43" s="102" t="s">
        <v>341</v>
      </c>
      <c r="C43" s="94" t="s">
        <v>342</v>
      </c>
      <c r="D43" s="100">
        <f t="shared" si="0"/>
        <v>3798</v>
      </c>
      <c r="E43" s="100">
        <f t="shared" si="1"/>
        <v>0</v>
      </c>
      <c r="F43" s="93">
        <v>0</v>
      </c>
      <c r="G43" s="93">
        <v>0</v>
      </c>
      <c r="H43" s="100">
        <f t="shared" si="2"/>
        <v>846</v>
      </c>
      <c r="I43" s="93">
        <v>846</v>
      </c>
      <c r="J43" s="93">
        <v>0</v>
      </c>
      <c r="K43" s="100">
        <f t="shared" si="3"/>
        <v>2952</v>
      </c>
      <c r="L43" s="93">
        <v>0</v>
      </c>
      <c r="M43" s="93">
        <v>2952</v>
      </c>
      <c r="N43" s="100">
        <f t="shared" si="4"/>
        <v>3798</v>
      </c>
      <c r="O43" s="100">
        <f t="shared" si="5"/>
        <v>846</v>
      </c>
      <c r="P43" s="93">
        <v>846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100">
        <f t="shared" si="6"/>
        <v>2952</v>
      </c>
      <c r="W43" s="93">
        <v>2952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100">
        <f t="shared" si="7"/>
        <v>0</v>
      </c>
      <c r="AD43" s="93">
        <v>0</v>
      </c>
      <c r="AE43" s="93">
        <v>0</v>
      </c>
      <c r="AF43" s="100">
        <f t="shared" si="8"/>
        <v>14</v>
      </c>
      <c r="AG43" s="93">
        <v>14</v>
      </c>
      <c r="AH43" s="93">
        <v>0</v>
      </c>
      <c r="AI43" s="93">
        <v>0</v>
      </c>
      <c r="AJ43" s="100">
        <f t="shared" si="9"/>
        <v>14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14</v>
      </c>
      <c r="AT43" s="100">
        <f t="shared" si="10"/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100">
        <f t="shared" si="11"/>
        <v>1</v>
      </c>
      <c r="BA43" s="93">
        <v>1</v>
      </c>
      <c r="BB43" s="93">
        <v>0</v>
      </c>
      <c r="BC43" s="93">
        <v>0</v>
      </c>
    </row>
    <row r="44" spans="1:55" s="92" customFormat="1" ht="11.25">
      <c r="A44" s="101" t="s">
        <v>115</v>
      </c>
      <c r="B44" s="102" t="s">
        <v>343</v>
      </c>
      <c r="C44" s="94" t="s">
        <v>344</v>
      </c>
      <c r="D44" s="100">
        <f t="shared" si="0"/>
        <v>13187</v>
      </c>
      <c r="E44" s="100">
        <f t="shared" si="1"/>
        <v>0</v>
      </c>
      <c r="F44" s="93">
        <v>0</v>
      </c>
      <c r="G44" s="93">
        <v>0</v>
      </c>
      <c r="H44" s="100">
        <f t="shared" si="2"/>
        <v>0</v>
      </c>
      <c r="I44" s="93">
        <v>0</v>
      </c>
      <c r="J44" s="93">
        <v>0</v>
      </c>
      <c r="K44" s="100">
        <f t="shared" si="3"/>
        <v>13187</v>
      </c>
      <c r="L44" s="93">
        <v>2782</v>
      </c>
      <c r="M44" s="93">
        <v>10405</v>
      </c>
      <c r="N44" s="100">
        <f t="shared" si="4"/>
        <v>13187</v>
      </c>
      <c r="O44" s="100">
        <f t="shared" si="5"/>
        <v>2782</v>
      </c>
      <c r="P44" s="93">
        <v>2782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100">
        <f t="shared" si="6"/>
        <v>10405</v>
      </c>
      <c r="W44" s="93">
        <v>10405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100">
        <f t="shared" si="7"/>
        <v>0</v>
      </c>
      <c r="AD44" s="93">
        <v>0</v>
      </c>
      <c r="AE44" s="93">
        <v>0</v>
      </c>
      <c r="AF44" s="100">
        <f t="shared" si="8"/>
        <v>89</v>
      </c>
      <c r="AG44" s="93">
        <v>89</v>
      </c>
      <c r="AH44" s="93">
        <v>0</v>
      </c>
      <c r="AI44" s="93">
        <v>0</v>
      </c>
      <c r="AJ44" s="100">
        <f t="shared" si="9"/>
        <v>89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89</v>
      </c>
      <c r="AS44" s="93">
        <v>0</v>
      </c>
      <c r="AT44" s="100">
        <f t="shared" si="10"/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100">
        <f t="shared" si="11"/>
        <v>0</v>
      </c>
      <c r="BA44" s="93">
        <v>0</v>
      </c>
      <c r="BB44" s="93">
        <v>0</v>
      </c>
      <c r="BC44" s="93">
        <v>0</v>
      </c>
    </row>
    <row r="45" spans="1:55" s="92" customFormat="1" ht="11.25">
      <c r="A45" s="101" t="s">
        <v>115</v>
      </c>
      <c r="B45" s="102" t="s">
        <v>345</v>
      </c>
      <c r="C45" s="94" t="s">
        <v>346</v>
      </c>
      <c r="D45" s="100">
        <f t="shared" si="0"/>
        <v>11803</v>
      </c>
      <c r="E45" s="100">
        <f t="shared" si="1"/>
        <v>0</v>
      </c>
      <c r="F45" s="93">
        <v>0</v>
      </c>
      <c r="G45" s="93">
        <v>0</v>
      </c>
      <c r="H45" s="100">
        <f t="shared" si="2"/>
        <v>936</v>
      </c>
      <c r="I45" s="93">
        <v>0</v>
      </c>
      <c r="J45" s="93">
        <v>936</v>
      </c>
      <c r="K45" s="100">
        <f t="shared" si="3"/>
        <v>10867</v>
      </c>
      <c r="L45" s="93">
        <v>2727</v>
      </c>
      <c r="M45" s="93">
        <v>8140</v>
      </c>
      <c r="N45" s="100">
        <f t="shared" si="4"/>
        <v>11803</v>
      </c>
      <c r="O45" s="100">
        <f t="shared" si="5"/>
        <v>2727</v>
      </c>
      <c r="P45" s="93">
        <v>2727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100">
        <f t="shared" si="6"/>
        <v>9076</v>
      </c>
      <c r="W45" s="93">
        <v>9076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100">
        <f t="shared" si="7"/>
        <v>0</v>
      </c>
      <c r="AD45" s="93">
        <v>0</v>
      </c>
      <c r="AE45" s="93">
        <v>0</v>
      </c>
      <c r="AF45" s="100">
        <f t="shared" si="8"/>
        <v>75</v>
      </c>
      <c r="AG45" s="93">
        <v>75</v>
      </c>
      <c r="AH45" s="93">
        <v>0</v>
      </c>
      <c r="AI45" s="93">
        <v>0</v>
      </c>
      <c r="AJ45" s="100">
        <f t="shared" si="9"/>
        <v>75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75</v>
      </c>
      <c r="AS45" s="93">
        <v>0</v>
      </c>
      <c r="AT45" s="100">
        <f t="shared" si="10"/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100">
        <f t="shared" si="11"/>
        <v>0</v>
      </c>
      <c r="BA45" s="93">
        <v>0</v>
      </c>
      <c r="BB45" s="93">
        <v>0</v>
      </c>
      <c r="BC45" s="93">
        <v>0</v>
      </c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2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2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2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2" customFormat="1" ht="11.25">
      <c r="A1171" s="103"/>
      <c r="B1171" s="104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2" customFormat="1" ht="11.25">
      <c r="A1172" s="103"/>
      <c r="B1172" s="104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2" customFormat="1" ht="11.25">
      <c r="A1173" s="103"/>
      <c r="B1173" s="104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2" customFormat="1" ht="11.25">
      <c r="A1174" s="103"/>
      <c r="B1174" s="104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2" customFormat="1" ht="11.25">
      <c r="A1175" s="103"/>
      <c r="B1175" s="104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10000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10</v>
      </c>
      <c r="M2" s="45" t="str">
        <f>IF(L2&lt;&gt;"",VLOOKUP(L2,$AI$6:$AJ$52,2,FALSE),"-")</f>
        <v>群馬県</v>
      </c>
      <c r="AA2" s="44">
        <f>IF(C2=0,0,1)</f>
        <v>1</v>
      </c>
      <c r="AB2" s="45" t="str">
        <f>IF(AA2=0,"",VLOOKUP(C2,'水洗化人口等'!B7:C45,2,FALSE))</f>
        <v>合計</v>
      </c>
      <c r="AC2" s="45"/>
      <c r="AD2" s="44">
        <f>IF(AA2=0,1,IF(ISERROR(AB2),1,0))</f>
        <v>0</v>
      </c>
      <c r="AF2" s="87">
        <f>COUNTA('水洗化人口等'!B7:B45)+6</f>
        <v>45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195093</v>
      </c>
      <c r="F7" s="170" t="s">
        <v>37</v>
      </c>
      <c r="G7" s="49" t="s">
        <v>38</v>
      </c>
      <c r="H7" s="61">
        <f aca="true" t="shared" si="0" ref="H7:H12">AD14</f>
        <v>119361</v>
      </c>
      <c r="I7" s="61">
        <f aca="true" t="shared" si="1" ref="I7:I12">AD24</f>
        <v>390485</v>
      </c>
      <c r="J7" s="61">
        <f aca="true" t="shared" si="2" ref="J7:J12">SUM(H7:I7)</f>
        <v>509846</v>
      </c>
      <c r="K7" s="62">
        <f aca="true" t="shared" si="3" ref="K7:K12">IF(J$13&gt;0,J7/J$13,0)</f>
        <v>0.9940010488903792</v>
      </c>
      <c r="L7" s="63">
        <f>AD34</f>
        <v>4276</v>
      </c>
      <c r="M7" s="64">
        <f>AD37</f>
        <v>276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195093</v>
      </c>
      <c r="AF7" s="54" t="str">
        <f>'水洗化人口等'!B7</f>
        <v>10000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375</v>
      </c>
      <c r="F8" s="171"/>
      <c r="G8" s="49" t="s">
        <v>40</v>
      </c>
      <c r="H8" s="61">
        <f t="shared" si="0"/>
        <v>0</v>
      </c>
      <c r="I8" s="61">
        <f t="shared" si="1"/>
        <v>1122</v>
      </c>
      <c r="J8" s="61">
        <f t="shared" si="2"/>
        <v>1122</v>
      </c>
      <c r="K8" s="62">
        <f t="shared" si="3"/>
        <v>0.0021874628355523147</v>
      </c>
      <c r="L8" s="63">
        <f>AD35</f>
        <v>0</v>
      </c>
      <c r="M8" s="64">
        <f>AD38</f>
        <v>1113</v>
      </c>
      <c r="AA8" s="46" t="s">
        <v>39</v>
      </c>
      <c r="AB8" s="46" t="s">
        <v>74</v>
      </c>
      <c r="AC8" s="46" t="s">
        <v>134</v>
      </c>
      <c r="AD8" s="45">
        <f ca="1" t="shared" si="4"/>
        <v>375</v>
      </c>
      <c r="AF8" s="54" t="str">
        <f>'水洗化人口等'!B8</f>
        <v>10201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195468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826535</v>
      </c>
      <c r="AF9" s="54" t="str">
        <f>'水洗化人口等'!B9</f>
        <v>10202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826535</v>
      </c>
      <c r="F10" s="171"/>
      <c r="G10" s="49" t="s">
        <v>45</v>
      </c>
      <c r="H10" s="61">
        <f t="shared" si="0"/>
        <v>769</v>
      </c>
      <c r="I10" s="61">
        <f t="shared" si="1"/>
        <v>222</v>
      </c>
      <c r="J10" s="61">
        <f t="shared" si="2"/>
        <v>991</v>
      </c>
      <c r="K10" s="62">
        <f t="shared" si="3"/>
        <v>0.0019320638770341748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30842</v>
      </c>
      <c r="AF10" s="54" t="str">
        <f>'水洗化人口等'!B10</f>
        <v>10203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30842</v>
      </c>
      <c r="F11" s="171"/>
      <c r="G11" s="49" t="s">
        <v>48</v>
      </c>
      <c r="H11" s="61">
        <f t="shared" si="0"/>
        <v>0</v>
      </c>
      <c r="I11" s="61">
        <f t="shared" si="1"/>
        <v>502</v>
      </c>
      <c r="J11" s="61">
        <f t="shared" si="2"/>
        <v>502</v>
      </c>
      <c r="K11" s="62">
        <f t="shared" si="3"/>
        <v>0.000978704405924476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963182</v>
      </c>
      <c r="AF11" s="54" t="str">
        <f>'水洗化人口等'!B11</f>
        <v>10204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963182</v>
      </c>
      <c r="F12" s="171"/>
      <c r="G12" s="49" t="s">
        <v>49</v>
      </c>
      <c r="H12" s="61">
        <f t="shared" si="0"/>
        <v>0</v>
      </c>
      <c r="I12" s="61">
        <f t="shared" si="1"/>
        <v>462</v>
      </c>
      <c r="J12" s="61">
        <f t="shared" si="2"/>
        <v>462</v>
      </c>
      <c r="K12" s="62">
        <f t="shared" si="3"/>
        <v>0.0009007199911097767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357095</v>
      </c>
      <c r="AF12" s="54" t="str">
        <f>'水洗化人口等'!B12</f>
        <v>10205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1820559</v>
      </c>
      <c r="F13" s="172"/>
      <c r="G13" s="49" t="s">
        <v>41</v>
      </c>
      <c r="H13" s="61">
        <f>SUM(H7:H12)</f>
        <v>120130</v>
      </c>
      <c r="I13" s="61">
        <f>SUM(I7:I12)</f>
        <v>392793</v>
      </c>
      <c r="J13" s="61">
        <f>SUM(J7:J12)</f>
        <v>512923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47196</v>
      </c>
      <c r="AF13" s="54" t="str">
        <f>'水洗化人口等'!B13</f>
        <v>10206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2016027</v>
      </c>
      <c r="F14" s="141" t="s">
        <v>51</v>
      </c>
      <c r="G14" s="142"/>
      <c r="H14" s="61">
        <f>AD20</f>
        <v>214</v>
      </c>
      <c r="I14" s="61">
        <f>AD30</f>
        <v>0</v>
      </c>
      <c r="J14" s="61">
        <f>SUM(H14:I14)</f>
        <v>214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119361</v>
      </c>
      <c r="AF14" s="54" t="str">
        <f>'水洗化人口等'!B14</f>
        <v>10207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47196</v>
      </c>
      <c r="F15" s="146" t="s">
        <v>5</v>
      </c>
      <c r="G15" s="147"/>
      <c r="H15" s="71">
        <f>SUM(H13:H14)</f>
        <v>120344</v>
      </c>
      <c r="I15" s="71">
        <f>SUM(I13:I14)</f>
        <v>392793</v>
      </c>
      <c r="J15" s="71">
        <f>SUM(J13:J14)</f>
        <v>513137</v>
      </c>
      <c r="K15" s="72" t="s">
        <v>146</v>
      </c>
      <c r="L15" s="73">
        <f>SUM(L7:L9)</f>
        <v>4276</v>
      </c>
      <c r="M15" s="74">
        <f>SUM(M7:M9)</f>
        <v>1389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10208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10209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357095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769</v>
      </c>
      <c r="AF17" s="54" t="str">
        <f>'水洗化人口等'!B17</f>
        <v>10210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10211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0.9030429651983828</v>
      </c>
      <c r="F19" s="141" t="s">
        <v>57</v>
      </c>
      <c r="G19" s="142"/>
      <c r="H19" s="61">
        <f>AD21</f>
        <v>145</v>
      </c>
      <c r="I19" s="61">
        <f>AD31</f>
        <v>827</v>
      </c>
      <c r="J19" s="65">
        <f>SUM(H19:I19)</f>
        <v>972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10212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0.09695703480161724</v>
      </c>
      <c r="F20" s="141" t="s">
        <v>59</v>
      </c>
      <c r="G20" s="142"/>
      <c r="H20" s="61">
        <f>AD22</f>
        <v>11357</v>
      </c>
      <c r="I20" s="61">
        <f>AD32</f>
        <v>2696</v>
      </c>
      <c r="J20" s="65">
        <f>SUM(H20:I20)</f>
        <v>14053</v>
      </c>
      <c r="AA20" s="46" t="s">
        <v>51</v>
      </c>
      <c r="AB20" s="46" t="s">
        <v>75</v>
      </c>
      <c r="AC20" s="46" t="s">
        <v>152</v>
      </c>
      <c r="AD20" s="45">
        <f ca="1" t="shared" si="4"/>
        <v>214</v>
      </c>
      <c r="AF20" s="54" t="str">
        <f>'水洗化人口等'!B20</f>
        <v>10303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0.40998210837454063</v>
      </c>
      <c r="F21" s="141" t="s">
        <v>61</v>
      </c>
      <c r="G21" s="142"/>
      <c r="H21" s="61">
        <f>AD23</f>
        <v>108628</v>
      </c>
      <c r="I21" s="61">
        <f>AD33</f>
        <v>389270</v>
      </c>
      <c r="J21" s="65">
        <f>SUM(H21:I21)</f>
        <v>497898</v>
      </c>
      <c r="AA21" s="46" t="s">
        <v>57</v>
      </c>
      <c r="AB21" s="46" t="s">
        <v>75</v>
      </c>
      <c r="AC21" s="46" t="s">
        <v>153</v>
      </c>
      <c r="AD21" s="45">
        <f ca="1" t="shared" si="4"/>
        <v>145</v>
      </c>
      <c r="AF21" s="54" t="str">
        <f>'水洗化人口等'!B21</f>
        <v>10344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0.4777624506021001</v>
      </c>
      <c r="F22" s="146" t="s">
        <v>5</v>
      </c>
      <c r="G22" s="147"/>
      <c r="H22" s="71">
        <f>SUM(H19:H21)</f>
        <v>120130</v>
      </c>
      <c r="I22" s="71">
        <f>SUM(I19:I21)</f>
        <v>392793</v>
      </c>
      <c r="J22" s="76">
        <f>SUM(J19:J21)</f>
        <v>512923</v>
      </c>
      <c r="AA22" s="46" t="s">
        <v>59</v>
      </c>
      <c r="AB22" s="46" t="s">
        <v>75</v>
      </c>
      <c r="AC22" s="46" t="s">
        <v>154</v>
      </c>
      <c r="AD22" s="45">
        <f ca="1" t="shared" si="4"/>
        <v>11357</v>
      </c>
      <c r="AF22" s="54" t="str">
        <f>'水洗化人口等'!B22</f>
        <v>10345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0.17712808409808004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108628</v>
      </c>
      <c r="AF23" s="54" t="str">
        <f>'水洗化人口等'!B23</f>
        <v>10363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0.9980815274111363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390485</v>
      </c>
      <c r="AF24" s="54" t="str">
        <f>'水洗化人口等'!B24</f>
        <v>10366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0.0019184725888636504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1122</v>
      </c>
      <c r="AF25" s="54" t="str">
        <f>'水洗化人口等'!B25</f>
        <v>10367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10382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3289</v>
      </c>
      <c r="J27" s="79">
        <f>AD49</f>
        <v>971</v>
      </c>
      <c r="AA27" s="46" t="s">
        <v>45</v>
      </c>
      <c r="AB27" s="46" t="s">
        <v>75</v>
      </c>
      <c r="AC27" s="46" t="s">
        <v>159</v>
      </c>
      <c r="AD27" s="45">
        <f ca="1" t="shared" si="4"/>
        <v>222</v>
      </c>
      <c r="AF27" s="54" t="str">
        <f>'水洗化人口等'!B27</f>
        <v>10383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0</v>
      </c>
      <c r="J28" s="79">
        <f>AD50</f>
        <v>6</v>
      </c>
      <c r="AA28" s="46" t="s">
        <v>48</v>
      </c>
      <c r="AB28" s="46" t="s">
        <v>75</v>
      </c>
      <c r="AC28" s="46" t="s">
        <v>160</v>
      </c>
      <c r="AD28" s="45">
        <f ca="1" t="shared" si="4"/>
        <v>502</v>
      </c>
      <c r="AF28" s="54" t="str">
        <f>'水洗化人口等'!B28</f>
        <v>10384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177</v>
      </c>
      <c r="J29" s="79">
        <f>AD51</f>
        <v>40</v>
      </c>
      <c r="AA29" s="46" t="s">
        <v>49</v>
      </c>
      <c r="AB29" s="46" t="s">
        <v>75</v>
      </c>
      <c r="AC29" s="46" t="s">
        <v>161</v>
      </c>
      <c r="AD29" s="45">
        <f ca="1" t="shared" si="4"/>
        <v>462</v>
      </c>
      <c r="AF29" s="54" t="str">
        <f>'水洗化人口等'!B29</f>
        <v>10421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2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10424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827</v>
      </c>
      <c r="AF31" s="54" t="str">
        <f>'水洗化人口等'!B31</f>
        <v>10425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2696</v>
      </c>
      <c r="AF32" s="54" t="str">
        <f>'水洗化人口等'!B32</f>
        <v>10426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492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389270</v>
      </c>
      <c r="AF33" s="54" t="str">
        <f>'水洗化人口等'!B33</f>
        <v>10427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318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4276</v>
      </c>
      <c r="AF34" s="54" t="str">
        <f>'水洗化人口等'!B34</f>
        <v>10428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2310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10429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6588</v>
      </c>
      <c r="J36" s="81">
        <f>SUM(J27:J31)</f>
        <v>1017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10443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276</v>
      </c>
      <c r="AF37" s="54" t="str">
        <f>'水洗化人口等'!B37</f>
        <v>10444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1113</v>
      </c>
      <c r="AF38" s="54" t="str">
        <f>'水洗化人口等'!B38</f>
        <v>10448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str">
        <f>'水洗化人口等'!B39</f>
        <v>10449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3289</v>
      </c>
      <c r="AF40" s="54" t="str">
        <f>'水洗化人口等'!B40</f>
        <v>10464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0</v>
      </c>
      <c r="AF41" s="54" t="str">
        <f>'水洗化人口等'!B41</f>
        <v>10521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177</v>
      </c>
      <c r="AF42" s="54" t="str">
        <f>'水洗化人口等'!B42</f>
        <v>10522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2</v>
      </c>
      <c r="AF43" s="54" t="str">
        <f>'水洗化人口等'!B43</f>
        <v>10523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str">
        <f>'水洗化人口等'!B44</f>
        <v>10524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str">
        <f>'水洗化人口等'!B45</f>
        <v>10525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492</v>
      </c>
      <c r="AF46" s="54" t="e">
        <f>水洗化人口等!#REF!</f>
        <v>#REF!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318</v>
      </c>
      <c r="AF47" s="54" t="e">
        <f>水洗化人口等!#REF!</f>
        <v>#REF!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2310</v>
      </c>
      <c r="AF48" s="54" t="e">
        <f>水洗化人口等!#REF!</f>
        <v>#REF!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971</v>
      </c>
      <c r="AF49" s="54" t="e">
        <f>水洗化人口等!#REF!</f>
        <v>#REF!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6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40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