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'し尿処理状況'!$A$7:$BF$56</definedName>
    <definedName name="_xlnm.Print_Area" localSheetId="0">'水洗化人口等'!$A$7:$Y$56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<sst xmlns="http://schemas.openxmlformats.org/spreadsheetml/2006/main" count="743" uniqueCount="272">
  <si>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</si>
  <si>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</si>
  <si>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</si>
  <si>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</si>
  <si>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</si>
  <si>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</si>
  <si>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</si>
  <si>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</si>
  <si>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</si>
  <si>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</si>
  <si>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</si>
  <si>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</si>
  <si>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</si>
  <si>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</si>
  <si>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</si>
  <si>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</si>
  <si>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</si>
  <si>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</si>
  <si>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</si>
  <si>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</si>
  <si>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</si>
  <si>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</si>
  <si>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</si>
  <si>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</si>
  <si>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</si>
  <si>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</si>
  <si>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</si>
  <si>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</si>
  <si>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</si>
  <si>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</si>
  <si>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</si>
  <si>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</si>
  <si>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</si>
  <si>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</si>
  <si>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</si>
  <si>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</si>
  <si>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</si>
  <si>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</si>
  <si>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</si>
  <si>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</si>
  <si>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</si>
  <si>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</si>
  <si>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</si>
  <si>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</si>
  <si>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</si>
  <si>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</si>
  <si>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</si>
  <si>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</si>
  <si>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</si>
  <si>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</si>
  <si>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</si>
  <si>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</si>
  <si>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</si>
  <si>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</si>
  <si>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</si>
  <si>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</si>
  <si>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</si>
  <si>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</si>
  <si>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</si>
  <si>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</si>
  <si>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</si>
  <si>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</si>
  <si>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</si>
  <si>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</si>
  <si>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</si>
  <si>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</si>
  <si>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</si>
  <si>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</si>
  <si>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</si>
  <si>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</si>
  <si>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</si>
  <si>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</si>
  <si>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</si>
  <si>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</si>
  <si>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</si>
  <si>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</si>
  <si>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</si>
  <si>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</si>
  <si>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</si>
  <si>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</si>
  <si>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</si>
  <si>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</si>
  <si>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</si>
  <si>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</si>
  <si>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</si>
  <si>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</si>
  <si>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</si>
  <si>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</si>
  <si>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</si>
  <si>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</si>
  <si>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</si>
  <si>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</si>
  <si>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</si>
  <si>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</si>
  <si>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</si>
  <si>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</si>
  <si>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</si>
  <si>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</si>
  <si>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</si>
  <si>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</si>
  <si>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</si>
  <si>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</si>
  <si>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</si>
  <si>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</si>
  <si>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</si>
  <si>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</si>
  <si>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</si>
  <si>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</si>
  <si>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</si>
  <si>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</si>
  <si>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</si>
  <si>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</si>
  <si>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</si>
  <si>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</si>
  <si>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</si>
  <si>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</si>
  <si>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</si>
  <si>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</si>
  <si>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</si>
  <si>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</si>
  <si>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</si>
  <si>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</si>
  <si>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</si>
  <si>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</si>
  <si>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</si>
  <si>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</si>
  <si>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</si>
  <si>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</si>
  <si>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</si>
  <si>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</si>
  <si>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</si>
  <si>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</si>
  <si>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</si>
  <si>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</si>
  <si>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</si>
  <si>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</si>
  <si>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</si>
  <si>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</si>
  <si>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</si>
  <si>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</si>
  <si>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</si>
  <si>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</si>
  <si>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</si>
  <si>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</si>
  <si>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</si>
  <si>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</si>
  <si>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</si>
  <si>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</si>
  <si>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</si>
  <si>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</si>
  <si>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</si>
  <si>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</si>
  <si>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</si>
  <si>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</si>
  <si>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</si>
  <si>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</si>
  <si>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</si>
  <si>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</si>
  <si>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</si>
  <si>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</si>
  <si>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</si>
  <si>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</si>
  <si>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</si>
  <si>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</si>
  <si>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</si>
  <si>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</si>
  <si>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</si>
  <si>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</si>
  <si>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</si>
  <si>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</si>
  <si>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</si>
  <si>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</si>
  <si>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</si>
  <si>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</si>
  <si>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</si>
  <si>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</si>
  <si>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</si>
  <si>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</si>
  <si>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</si>
  <si>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</si>
  <si>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</si>
  <si>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</si>
  <si>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</si>
  <si>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</si>
  <si>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</si>
  <si>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</si>
  <si>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</si>
  <si>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</si>
  <si>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</si>
  <si>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</si>
  <si>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</si>
  <si>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</si>
  <si>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</si>
  <si>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</si>
  <si>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</si>
  <si>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</si>
  <si>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</si>
  <si>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</si>
  <si>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</si>
  <si>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</si>
  <si>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</si>
  <si>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</si>
  <si>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</si>
  <si>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</si>
  <si>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</si>
  <si>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</si>
  <si>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</si>
  <si>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</si>
  <si>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</si>
  <si>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</si>
  <si>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</si>
  <si>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</si>
  <si>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</si>
  <si>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</si>
  <si>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</si>
  <si>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</si>
  <si>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</si>
  <si>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</si>
  <si>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</si>
  <si>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</si>
  <si>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</si>
  <si>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</si>
  <si>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鹿児島市</t>
  </si>
  <si>
    <t>○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</si>
  <si>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</si>
  <si>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</si>
  <si>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</si>
  <si>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</si>
  <si>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</si>
  <si>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</si>
  <si>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</si>
  <si>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</si>
  <si>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</si>
  <si>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</si>
  <si>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</si>
  <si>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</si>
  <si>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</si>
  <si>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</si>
  <si>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</si>
  <si>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</si>
  <si>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三島村</t>
  </si>
  <si>
    <t>十島村</t>
  </si>
  <si>
    <t>頴娃町</t>
  </si>
  <si>
    <t>知覧町</t>
  </si>
  <si>
    <t>川辺町</t>
  </si>
  <si>
    <t>さつま町</t>
  </si>
  <si>
    <t>長島町</t>
  </si>
  <si>
    <t>菱刈町</t>
  </si>
  <si>
    <t>加治木町</t>
  </si>
  <si>
    <t>姶良町</t>
  </si>
  <si>
    <t>蒲生町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</si>
  <si>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</si>
  <si>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</si>
  <si>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</si>
  <si>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</si>
  <si>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</si>
  <si>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</si>
  <si>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</si>
  <si>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</si>
  <si>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上屋久町</t>
  </si>
  <si>
    <t>屋久町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</si>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</sst>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38" fontId="13" fillId="0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5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鹿児島県</v>
      </c>
      <c r="B7" s="103">
        <f>INT(B8/1000)*1000</f>
        <v>46000</v>
      </c>
      <c r="C7" s="98" t="s">
        <v>174</v>
      </c>
      <c r="D7" s="99">
        <f>SUM(E7,I7)</f>
        <v>1761832</v>
      </c>
      <c r="E7" s="100">
        <f>SUM(G7:H7)</f>
        <v>416190</v>
      </c>
      <c r="F7" s="101">
        <f>IF(D7&gt;0,E7/D7*100,0)</f>
        <v>23.622570142896713</v>
      </c>
      <c r="G7" s="99">
        <f>SUM(G8:G200)</f>
        <v>415452</v>
      </c>
      <c r="H7" s="99">
        <f>SUM(H8:H200)</f>
        <v>738</v>
      </c>
      <c r="I7" s="100">
        <f>SUM(K7,M7,O7)</f>
        <v>1345642</v>
      </c>
      <c r="J7" s="101">
        <f>IF($D7&gt;0,I7/$D7*100,0)</f>
        <v>76.37742985710328</v>
      </c>
      <c r="K7" s="99">
        <f>SUM(K8:K200)</f>
        <v>617164</v>
      </c>
      <c r="L7" s="101">
        <f>IF($D7&gt;0,K7/$D7*100,0)</f>
        <v>35.029673657874305</v>
      </c>
      <c r="M7" s="99">
        <f>SUM(M8:M200)</f>
        <v>8892</v>
      </c>
      <c r="N7" s="101">
        <f>IF($D7&gt;0,M7/$D7*100,0)</f>
        <v>0.5047019239064792</v>
      </c>
      <c r="O7" s="99">
        <f>SUM(O8:O200)</f>
        <v>719586</v>
      </c>
      <c r="P7" s="99">
        <f>SUM(P8:P200)</f>
        <v>370664</v>
      </c>
      <c r="Q7" s="101">
        <f>IF($D7&gt;0,O7/$D7*100,0)</f>
        <v>40.8430542753225</v>
      </c>
      <c r="R7" s="99">
        <f>COUNTA(R8:R200)</f>
        <v>41</v>
      </c>
      <c r="S7" s="99">
        <f aca="true" t="shared" si="0" ref="S7:Y7">COUNTA(S8:S200)</f>
        <v>4</v>
      </c>
      <c r="T7" s="99">
        <f t="shared" si="0"/>
        <v>2</v>
      </c>
      <c r="U7" s="99">
        <f t="shared" si="0"/>
        <v>2</v>
      </c>
      <c r="V7" s="99">
        <f t="shared" si="0"/>
        <v>23</v>
      </c>
      <c r="W7" s="99">
        <f t="shared" si="0"/>
        <v>17</v>
      </c>
      <c r="X7" s="99">
        <f t="shared" si="0"/>
        <v>5</v>
      </c>
      <c r="Y7" s="99">
        <f t="shared" si="0"/>
        <v>4</v>
      </c>
    </row>
    <row r="8" spans="1:25" s="20" customFormat="1" ht="13.5">
      <c r="A8" s="174" t="s">
        <v>176</v>
      </c>
      <c r="B8" s="174">
        <v>46201</v>
      </c>
      <c r="C8" s="174" t="s">
        <v>222</v>
      </c>
      <c r="D8" s="175">
        <f aca="true" t="shared" si="1" ref="D8:D56">SUM(E8,I8)</f>
        <v>604480</v>
      </c>
      <c r="E8" s="176">
        <f aca="true" t="shared" si="2" ref="E8:E56">SUM(G8:H8)</f>
        <v>37159</v>
      </c>
      <c r="F8" s="177">
        <f aca="true" t="shared" si="3" ref="F8:F56">IF(D8&gt;0,E8/D8*100,0)</f>
        <v>6.147267072525145</v>
      </c>
      <c r="G8" s="178">
        <v>37159</v>
      </c>
      <c r="H8" s="178"/>
      <c r="I8" s="176">
        <f aca="true" t="shared" si="4" ref="I8:I56">SUM(K8,M8,O8)</f>
        <v>567321</v>
      </c>
      <c r="J8" s="177">
        <f aca="true" t="shared" si="5" ref="J8:J56">IF($D8&gt;0,I8/$D8*100,0)</f>
        <v>93.85273292747486</v>
      </c>
      <c r="K8" s="178">
        <v>452800</v>
      </c>
      <c r="L8" s="177">
        <f aca="true" t="shared" si="6" ref="L8:L56">IF($D8&gt;0,K8/$D8*100,0)</f>
        <v>74.9073583906829</v>
      </c>
      <c r="M8" s="178">
        <v>3523</v>
      </c>
      <c r="N8" s="177">
        <f aca="true" t="shared" si="7" ref="N8:N56">IF($D8&gt;0,M8/$D8*100,0)</f>
        <v>0.5828149814716781</v>
      </c>
      <c r="O8" s="178">
        <v>110998</v>
      </c>
      <c r="P8" s="178">
        <v>56786</v>
      </c>
      <c r="Q8" s="177">
        <f aca="true" t="shared" si="8" ref="Q8:Q56">IF($D8&gt;0,O8/$D8*100,0)</f>
        <v>18.362559555320278</v>
      </c>
      <c r="R8" s="179"/>
      <c r="S8" s="179" t="s">
        <v>223</v>
      </c>
      <c r="T8" s="179"/>
      <c r="U8" s="179"/>
      <c r="V8" s="180"/>
      <c r="W8" s="180"/>
      <c r="X8" s="180"/>
      <c r="Y8" s="180" t="s">
        <v>223</v>
      </c>
    </row>
    <row r="9" spans="1:25" s="20" customFormat="1" ht="13.5">
      <c r="A9" s="174" t="s">
        <v>176</v>
      </c>
      <c r="B9" s="174">
        <v>46203</v>
      </c>
      <c r="C9" s="174" t="s">
        <v>224</v>
      </c>
      <c r="D9" s="175">
        <f t="shared" si="1"/>
        <v>105448</v>
      </c>
      <c r="E9" s="176">
        <f t="shared" si="2"/>
        <v>20933</v>
      </c>
      <c r="F9" s="177">
        <f t="shared" si="3"/>
        <v>19.85149078218648</v>
      </c>
      <c r="G9" s="178">
        <v>20933</v>
      </c>
      <c r="H9" s="178"/>
      <c r="I9" s="176">
        <f t="shared" si="4"/>
        <v>84515</v>
      </c>
      <c r="J9" s="177">
        <f t="shared" si="5"/>
        <v>80.14850921781353</v>
      </c>
      <c r="K9" s="178">
        <v>14581</v>
      </c>
      <c r="L9" s="177">
        <f t="shared" si="6"/>
        <v>13.827668613913968</v>
      </c>
      <c r="M9" s="178">
        <v>997</v>
      </c>
      <c r="N9" s="177">
        <f t="shared" si="7"/>
        <v>0.9454897200515894</v>
      </c>
      <c r="O9" s="178">
        <v>68937</v>
      </c>
      <c r="P9" s="178">
        <v>20933</v>
      </c>
      <c r="Q9" s="177">
        <f t="shared" si="8"/>
        <v>65.37535088384796</v>
      </c>
      <c r="R9" s="179" t="s">
        <v>223</v>
      </c>
      <c r="S9" s="179"/>
      <c r="T9" s="179"/>
      <c r="U9" s="179"/>
      <c r="V9" s="180" t="s">
        <v>223</v>
      </c>
      <c r="W9" s="180"/>
      <c r="X9" s="180"/>
      <c r="Y9" s="180"/>
    </row>
    <row r="10" spans="1:25" s="20" customFormat="1" ht="13.5">
      <c r="A10" s="174" t="s">
        <v>176</v>
      </c>
      <c r="B10" s="174">
        <v>46204</v>
      </c>
      <c r="C10" s="174" t="s">
        <v>225</v>
      </c>
      <c r="D10" s="175">
        <f t="shared" si="1"/>
        <v>25739</v>
      </c>
      <c r="E10" s="176">
        <f t="shared" si="2"/>
        <v>4091</v>
      </c>
      <c r="F10" s="177">
        <f t="shared" si="3"/>
        <v>15.894168382610047</v>
      </c>
      <c r="G10" s="178">
        <v>4091</v>
      </c>
      <c r="H10" s="178"/>
      <c r="I10" s="176">
        <f t="shared" si="4"/>
        <v>21648</v>
      </c>
      <c r="J10" s="177">
        <f t="shared" si="5"/>
        <v>84.10583161738995</v>
      </c>
      <c r="K10" s="178">
        <v>11136</v>
      </c>
      <c r="L10" s="177">
        <f t="shared" si="6"/>
        <v>43.26508411360193</v>
      </c>
      <c r="M10" s="178"/>
      <c r="N10" s="177">
        <f t="shared" si="7"/>
        <v>0</v>
      </c>
      <c r="O10" s="178">
        <v>10512</v>
      </c>
      <c r="P10" s="178">
        <v>2228</v>
      </c>
      <c r="Q10" s="177">
        <f t="shared" si="8"/>
        <v>40.84074750378803</v>
      </c>
      <c r="R10" s="179" t="s">
        <v>223</v>
      </c>
      <c r="S10" s="179"/>
      <c r="T10" s="179"/>
      <c r="U10" s="179"/>
      <c r="V10" s="180"/>
      <c r="W10" s="180"/>
      <c r="X10" s="180"/>
      <c r="Y10" s="180" t="s">
        <v>223</v>
      </c>
    </row>
    <row r="11" spans="1:25" s="20" customFormat="1" ht="13.5">
      <c r="A11" s="174" t="s">
        <v>176</v>
      </c>
      <c r="B11" s="174">
        <v>46206</v>
      </c>
      <c r="C11" s="174" t="s">
        <v>226</v>
      </c>
      <c r="D11" s="175">
        <f t="shared" si="1"/>
        <v>25335</v>
      </c>
      <c r="E11" s="176">
        <f t="shared" si="2"/>
        <v>8692</v>
      </c>
      <c r="F11" s="177">
        <f t="shared" si="3"/>
        <v>34.30826919281626</v>
      </c>
      <c r="G11" s="178">
        <v>8692</v>
      </c>
      <c r="H11" s="178"/>
      <c r="I11" s="176">
        <f t="shared" si="4"/>
        <v>16643</v>
      </c>
      <c r="J11" s="177">
        <f t="shared" si="5"/>
        <v>65.69173080718373</v>
      </c>
      <c r="K11" s="178"/>
      <c r="L11" s="177">
        <f t="shared" si="6"/>
        <v>0</v>
      </c>
      <c r="M11" s="178"/>
      <c r="N11" s="177">
        <f t="shared" si="7"/>
        <v>0</v>
      </c>
      <c r="O11" s="178">
        <v>16643</v>
      </c>
      <c r="P11" s="178">
        <v>7752</v>
      </c>
      <c r="Q11" s="177">
        <f t="shared" si="8"/>
        <v>65.69173080718373</v>
      </c>
      <c r="R11" s="179"/>
      <c r="S11" s="179"/>
      <c r="T11" s="179" t="s">
        <v>223</v>
      </c>
      <c r="U11" s="179"/>
      <c r="V11" s="180"/>
      <c r="W11" s="180"/>
      <c r="X11" s="180" t="s">
        <v>223</v>
      </c>
      <c r="Y11" s="180"/>
    </row>
    <row r="12" spans="1:25" s="20" customFormat="1" ht="13.5">
      <c r="A12" s="174" t="s">
        <v>176</v>
      </c>
      <c r="B12" s="174">
        <v>46208</v>
      </c>
      <c r="C12" s="174" t="s">
        <v>227</v>
      </c>
      <c r="D12" s="175">
        <f t="shared" si="1"/>
        <v>58248</v>
      </c>
      <c r="E12" s="176">
        <f t="shared" si="2"/>
        <v>12693</v>
      </c>
      <c r="F12" s="177">
        <f t="shared" si="3"/>
        <v>21.791306139266585</v>
      </c>
      <c r="G12" s="178">
        <v>12693</v>
      </c>
      <c r="H12" s="178"/>
      <c r="I12" s="176">
        <f t="shared" si="4"/>
        <v>45555</v>
      </c>
      <c r="J12" s="177">
        <f t="shared" si="5"/>
        <v>78.20869386073342</v>
      </c>
      <c r="K12" s="178">
        <v>22580</v>
      </c>
      <c r="L12" s="177">
        <f t="shared" si="6"/>
        <v>38.76527949457492</v>
      </c>
      <c r="M12" s="178"/>
      <c r="N12" s="177">
        <f t="shared" si="7"/>
        <v>0</v>
      </c>
      <c r="O12" s="178">
        <v>22975</v>
      </c>
      <c r="P12" s="178">
        <v>9166</v>
      </c>
      <c r="Q12" s="177">
        <f t="shared" si="8"/>
        <v>39.4434143661585</v>
      </c>
      <c r="R12" s="179" t="s">
        <v>223</v>
      </c>
      <c r="S12" s="179"/>
      <c r="T12" s="179"/>
      <c r="U12" s="179"/>
      <c r="V12" s="180" t="s">
        <v>223</v>
      </c>
      <c r="W12" s="180"/>
      <c r="X12" s="180"/>
      <c r="Y12" s="180"/>
    </row>
    <row r="13" spans="1:25" s="20" customFormat="1" ht="13.5">
      <c r="A13" s="174" t="s">
        <v>176</v>
      </c>
      <c r="B13" s="174">
        <v>46209</v>
      </c>
      <c r="C13" s="174" t="s">
        <v>228</v>
      </c>
      <c r="D13" s="175">
        <f t="shared" si="1"/>
        <v>22167</v>
      </c>
      <c r="E13" s="176">
        <f t="shared" si="2"/>
        <v>12170</v>
      </c>
      <c r="F13" s="177">
        <f t="shared" si="3"/>
        <v>54.901430053683406</v>
      </c>
      <c r="G13" s="178">
        <v>12170</v>
      </c>
      <c r="H13" s="178"/>
      <c r="I13" s="176">
        <f t="shared" si="4"/>
        <v>9997</v>
      </c>
      <c r="J13" s="177">
        <f t="shared" si="5"/>
        <v>45.098569946316594</v>
      </c>
      <c r="K13" s="178"/>
      <c r="L13" s="177">
        <f t="shared" si="6"/>
        <v>0</v>
      </c>
      <c r="M13" s="178"/>
      <c r="N13" s="177">
        <f t="shared" si="7"/>
        <v>0</v>
      </c>
      <c r="O13" s="178">
        <v>9997</v>
      </c>
      <c r="P13" s="178">
        <v>5376</v>
      </c>
      <c r="Q13" s="177">
        <f t="shared" si="8"/>
        <v>45.098569946316594</v>
      </c>
      <c r="R13" s="179" t="s">
        <v>223</v>
      </c>
      <c r="S13" s="179"/>
      <c r="T13" s="179"/>
      <c r="U13" s="179"/>
      <c r="V13" s="180" t="s">
        <v>223</v>
      </c>
      <c r="W13" s="180"/>
      <c r="X13" s="180"/>
      <c r="Y13" s="180"/>
    </row>
    <row r="14" spans="1:25" s="20" customFormat="1" ht="13.5">
      <c r="A14" s="174" t="s">
        <v>176</v>
      </c>
      <c r="B14" s="174">
        <v>46210</v>
      </c>
      <c r="C14" s="174" t="s">
        <v>229</v>
      </c>
      <c r="D14" s="175">
        <f t="shared" si="1"/>
        <v>47206</v>
      </c>
      <c r="E14" s="176">
        <f t="shared" si="2"/>
        <v>13451</v>
      </c>
      <c r="F14" s="177">
        <f t="shared" si="3"/>
        <v>28.49425920433843</v>
      </c>
      <c r="G14" s="178">
        <v>13451</v>
      </c>
      <c r="H14" s="178"/>
      <c r="I14" s="176">
        <f t="shared" si="4"/>
        <v>33755</v>
      </c>
      <c r="J14" s="177">
        <f t="shared" si="5"/>
        <v>71.50574079566157</v>
      </c>
      <c r="K14" s="178">
        <v>10492</v>
      </c>
      <c r="L14" s="177">
        <f t="shared" si="6"/>
        <v>22.225988221836207</v>
      </c>
      <c r="M14" s="178"/>
      <c r="N14" s="177">
        <f t="shared" si="7"/>
        <v>0</v>
      </c>
      <c r="O14" s="178">
        <v>23263</v>
      </c>
      <c r="P14" s="178">
        <v>9667</v>
      </c>
      <c r="Q14" s="177">
        <f t="shared" si="8"/>
        <v>49.27975257382536</v>
      </c>
      <c r="R14" s="179" t="s">
        <v>223</v>
      </c>
      <c r="S14" s="179"/>
      <c r="T14" s="179"/>
      <c r="U14" s="179"/>
      <c r="V14" s="180"/>
      <c r="W14" s="180" t="s">
        <v>223</v>
      </c>
      <c r="X14" s="180"/>
      <c r="Y14" s="180"/>
    </row>
    <row r="15" spans="1:25" s="20" customFormat="1" ht="13.5">
      <c r="A15" s="174" t="s">
        <v>176</v>
      </c>
      <c r="B15" s="174">
        <v>46213</v>
      </c>
      <c r="C15" s="174" t="s">
        <v>230</v>
      </c>
      <c r="D15" s="175">
        <f t="shared" si="1"/>
        <v>18187</v>
      </c>
      <c r="E15" s="176">
        <f t="shared" si="2"/>
        <v>8384</v>
      </c>
      <c r="F15" s="177">
        <f t="shared" si="3"/>
        <v>46.09886182438005</v>
      </c>
      <c r="G15" s="178">
        <v>8384</v>
      </c>
      <c r="H15" s="178"/>
      <c r="I15" s="176">
        <f t="shared" si="4"/>
        <v>9803</v>
      </c>
      <c r="J15" s="177">
        <f t="shared" si="5"/>
        <v>53.90113817561995</v>
      </c>
      <c r="K15" s="178"/>
      <c r="L15" s="177">
        <f t="shared" si="6"/>
        <v>0</v>
      </c>
      <c r="M15" s="178"/>
      <c r="N15" s="177">
        <f t="shared" si="7"/>
        <v>0</v>
      </c>
      <c r="O15" s="178">
        <v>9803</v>
      </c>
      <c r="P15" s="178">
        <v>3910</v>
      </c>
      <c r="Q15" s="177">
        <f t="shared" si="8"/>
        <v>53.90113817561995</v>
      </c>
      <c r="R15" s="179" t="s">
        <v>223</v>
      </c>
      <c r="S15" s="179"/>
      <c r="T15" s="179"/>
      <c r="U15" s="179"/>
      <c r="V15" s="180" t="s">
        <v>223</v>
      </c>
      <c r="W15" s="180"/>
      <c r="X15" s="180"/>
      <c r="Y15" s="180"/>
    </row>
    <row r="16" spans="1:25" s="20" customFormat="1" ht="13.5">
      <c r="A16" s="174" t="s">
        <v>176</v>
      </c>
      <c r="B16" s="174">
        <v>46214</v>
      </c>
      <c r="C16" s="174" t="s">
        <v>231</v>
      </c>
      <c r="D16" s="175">
        <f t="shared" si="1"/>
        <v>18738</v>
      </c>
      <c r="E16" s="176">
        <f t="shared" si="2"/>
        <v>8185</v>
      </c>
      <c r="F16" s="177">
        <f t="shared" si="3"/>
        <v>43.68128935852279</v>
      </c>
      <c r="G16" s="178">
        <v>8095</v>
      </c>
      <c r="H16" s="178">
        <v>90</v>
      </c>
      <c r="I16" s="176">
        <f t="shared" si="4"/>
        <v>10553</v>
      </c>
      <c r="J16" s="177">
        <f t="shared" si="5"/>
        <v>56.31871064147721</v>
      </c>
      <c r="K16" s="178"/>
      <c r="L16" s="177">
        <f t="shared" si="6"/>
        <v>0</v>
      </c>
      <c r="M16" s="178"/>
      <c r="N16" s="177">
        <f t="shared" si="7"/>
        <v>0</v>
      </c>
      <c r="O16" s="178">
        <v>10553</v>
      </c>
      <c r="P16" s="178">
        <v>6201</v>
      </c>
      <c r="Q16" s="177">
        <f t="shared" si="8"/>
        <v>56.31871064147721</v>
      </c>
      <c r="R16" s="179" t="s">
        <v>223</v>
      </c>
      <c r="S16" s="179"/>
      <c r="T16" s="179"/>
      <c r="U16" s="179"/>
      <c r="V16" s="180" t="s">
        <v>223</v>
      </c>
      <c r="W16" s="180"/>
      <c r="X16" s="180"/>
      <c r="Y16" s="180"/>
    </row>
    <row r="17" spans="1:25" s="20" customFormat="1" ht="13.5">
      <c r="A17" s="174" t="s">
        <v>176</v>
      </c>
      <c r="B17" s="174">
        <v>46215</v>
      </c>
      <c r="C17" s="174" t="s">
        <v>232</v>
      </c>
      <c r="D17" s="175">
        <f t="shared" si="1"/>
        <v>103450</v>
      </c>
      <c r="E17" s="176">
        <f t="shared" si="2"/>
        <v>36869</v>
      </c>
      <c r="F17" s="177">
        <f t="shared" si="3"/>
        <v>35.63943934267762</v>
      </c>
      <c r="G17" s="178">
        <v>36749</v>
      </c>
      <c r="H17" s="178">
        <v>120</v>
      </c>
      <c r="I17" s="176">
        <f t="shared" si="4"/>
        <v>66581</v>
      </c>
      <c r="J17" s="177">
        <f t="shared" si="5"/>
        <v>64.36056065732238</v>
      </c>
      <c r="K17" s="178">
        <v>3585</v>
      </c>
      <c r="L17" s="177">
        <f t="shared" si="6"/>
        <v>3.4654422426292895</v>
      </c>
      <c r="M17" s="178">
        <v>1192</v>
      </c>
      <c r="N17" s="177">
        <f t="shared" si="7"/>
        <v>1.152247462542291</v>
      </c>
      <c r="O17" s="178">
        <v>61804</v>
      </c>
      <c r="P17" s="178">
        <v>37837</v>
      </c>
      <c r="Q17" s="177">
        <f t="shared" si="8"/>
        <v>59.742870952150795</v>
      </c>
      <c r="R17" s="179"/>
      <c r="S17" s="179"/>
      <c r="T17" s="179"/>
      <c r="U17" s="179" t="s">
        <v>223</v>
      </c>
      <c r="V17" s="180" t="s">
        <v>223</v>
      </c>
      <c r="W17" s="180"/>
      <c r="X17" s="180"/>
      <c r="Y17" s="180"/>
    </row>
    <row r="18" spans="1:25" s="20" customFormat="1" ht="13.5">
      <c r="A18" s="174" t="s">
        <v>176</v>
      </c>
      <c r="B18" s="174">
        <v>46216</v>
      </c>
      <c r="C18" s="174" t="s">
        <v>233</v>
      </c>
      <c r="D18" s="175">
        <f t="shared" si="1"/>
        <v>52738</v>
      </c>
      <c r="E18" s="176">
        <f t="shared" si="2"/>
        <v>12319</v>
      </c>
      <c r="F18" s="177">
        <f t="shared" si="3"/>
        <v>23.358868368159584</v>
      </c>
      <c r="G18" s="178">
        <v>12152</v>
      </c>
      <c r="H18" s="178">
        <v>167</v>
      </c>
      <c r="I18" s="176">
        <f t="shared" si="4"/>
        <v>40419</v>
      </c>
      <c r="J18" s="177">
        <f t="shared" si="5"/>
        <v>76.64113163184042</v>
      </c>
      <c r="K18" s="178">
        <v>14647</v>
      </c>
      <c r="L18" s="177">
        <f t="shared" si="6"/>
        <v>27.773142705449583</v>
      </c>
      <c r="M18" s="178"/>
      <c r="N18" s="177">
        <f t="shared" si="7"/>
        <v>0</v>
      </c>
      <c r="O18" s="178">
        <v>25772</v>
      </c>
      <c r="P18" s="178">
        <v>18751</v>
      </c>
      <c r="Q18" s="177">
        <f t="shared" si="8"/>
        <v>48.86798892639084</v>
      </c>
      <c r="R18" s="179" t="s">
        <v>223</v>
      </c>
      <c r="S18" s="179"/>
      <c r="T18" s="179"/>
      <c r="U18" s="179"/>
      <c r="V18" s="180" t="s">
        <v>223</v>
      </c>
      <c r="W18" s="180"/>
      <c r="X18" s="180"/>
      <c r="Y18" s="180"/>
    </row>
    <row r="19" spans="1:25" s="20" customFormat="1" ht="13.5">
      <c r="A19" s="174" t="s">
        <v>176</v>
      </c>
      <c r="B19" s="174">
        <v>46217</v>
      </c>
      <c r="C19" s="174" t="s">
        <v>234</v>
      </c>
      <c r="D19" s="175">
        <f t="shared" si="1"/>
        <v>43513</v>
      </c>
      <c r="E19" s="176">
        <f t="shared" si="2"/>
        <v>17422</v>
      </c>
      <c r="F19" s="177">
        <f t="shared" si="3"/>
        <v>40.03860915128812</v>
      </c>
      <c r="G19" s="178">
        <v>17422</v>
      </c>
      <c r="H19" s="178"/>
      <c r="I19" s="176">
        <f t="shared" si="4"/>
        <v>26091</v>
      </c>
      <c r="J19" s="177">
        <f t="shared" si="5"/>
        <v>59.96139084871188</v>
      </c>
      <c r="K19" s="178">
        <v>1567</v>
      </c>
      <c r="L19" s="177">
        <f t="shared" si="6"/>
        <v>3.601222623124124</v>
      </c>
      <c r="M19" s="178"/>
      <c r="N19" s="177">
        <f t="shared" si="7"/>
        <v>0</v>
      </c>
      <c r="O19" s="178">
        <v>24524</v>
      </c>
      <c r="P19" s="178">
        <v>13038</v>
      </c>
      <c r="Q19" s="177">
        <f t="shared" si="8"/>
        <v>56.360168225587756</v>
      </c>
      <c r="R19" s="179" t="s">
        <v>223</v>
      </c>
      <c r="S19" s="179"/>
      <c r="T19" s="179"/>
      <c r="U19" s="179"/>
      <c r="V19" s="180"/>
      <c r="W19" s="180" t="s">
        <v>223</v>
      </c>
      <c r="X19" s="180"/>
      <c r="Y19" s="180"/>
    </row>
    <row r="20" spans="1:25" s="20" customFormat="1" ht="13.5">
      <c r="A20" s="174" t="s">
        <v>176</v>
      </c>
      <c r="B20" s="174">
        <v>46218</v>
      </c>
      <c r="C20" s="174" t="s">
        <v>235</v>
      </c>
      <c r="D20" s="175">
        <f t="shared" si="1"/>
        <v>128272</v>
      </c>
      <c r="E20" s="176">
        <f t="shared" si="2"/>
        <v>32811</v>
      </c>
      <c r="F20" s="177">
        <f t="shared" si="3"/>
        <v>25.579237869527255</v>
      </c>
      <c r="G20" s="178">
        <v>32811</v>
      </c>
      <c r="H20" s="178"/>
      <c r="I20" s="176">
        <f t="shared" si="4"/>
        <v>95461</v>
      </c>
      <c r="J20" s="177">
        <f t="shared" si="5"/>
        <v>74.42076213047275</v>
      </c>
      <c r="K20" s="178">
        <v>31567</v>
      </c>
      <c r="L20" s="177">
        <f t="shared" si="6"/>
        <v>24.609423724585255</v>
      </c>
      <c r="M20" s="178"/>
      <c r="N20" s="177">
        <f t="shared" si="7"/>
        <v>0</v>
      </c>
      <c r="O20" s="178">
        <v>63894</v>
      </c>
      <c r="P20" s="178">
        <v>41821</v>
      </c>
      <c r="Q20" s="177">
        <f t="shared" si="8"/>
        <v>49.81133840588749</v>
      </c>
      <c r="R20" s="179" t="s">
        <v>223</v>
      </c>
      <c r="S20" s="179"/>
      <c r="T20" s="179"/>
      <c r="U20" s="179"/>
      <c r="V20" s="180" t="s">
        <v>223</v>
      </c>
      <c r="W20" s="180"/>
      <c r="X20" s="180"/>
      <c r="Y20" s="180"/>
    </row>
    <row r="21" spans="1:25" s="20" customFormat="1" ht="13.5">
      <c r="A21" s="174" t="s">
        <v>176</v>
      </c>
      <c r="B21" s="174">
        <v>46219</v>
      </c>
      <c r="C21" s="174" t="s">
        <v>236</v>
      </c>
      <c r="D21" s="175">
        <f t="shared" si="1"/>
        <v>32699</v>
      </c>
      <c r="E21" s="176">
        <f t="shared" si="2"/>
        <v>7409</v>
      </c>
      <c r="F21" s="177">
        <f t="shared" si="3"/>
        <v>22.658185265604452</v>
      </c>
      <c r="G21" s="178">
        <v>7195</v>
      </c>
      <c r="H21" s="178">
        <v>214</v>
      </c>
      <c r="I21" s="176">
        <f t="shared" si="4"/>
        <v>25290</v>
      </c>
      <c r="J21" s="177">
        <f t="shared" si="5"/>
        <v>77.34181473439554</v>
      </c>
      <c r="K21" s="178">
        <v>9590</v>
      </c>
      <c r="L21" s="177">
        <f t="shared" si="6"/>
        <v>29.32811400960274</v>
      </c>
      <c r="M21" s="178"/>
      <c r="N21" s="177">
        <f t="shared" si="7"/>
        <v>0</v>
      </c>
      <c r="O21" s="178">
        <v>15700</v>
      </c>
      <c r="P21" s="178">
        <v>8414</v>
      </c>
      <c r="Q21" s="177">
        <f t="shared" si="8"/>
        <v>48.013700724792805</v>
      </c>
      <c r="R21" s="179" t="s">
        <v>223</v>
      </c>
      <c r="S21" s="179"/>
      <c r="T21" s="179"/>
      <c r="U21" s="179"/>
      <c r="V21" s="180" t="s">
        <v>223</v>
      </c>
      <c r="W21" s="180"/>
      <c r="X21" s="180"/>
      <c r="Y21" s="180"/>
    </row>
    <row r="22" spans="1:25" s="20" customFormat="1" ht="13.5">
      <c r="A22" s="174" t="s">
        <v>176</v>
      </c>
      <c r="B22" s="174">
        <v>46220</v>
      </c>
      <c r="C22" s="174" t="s">
        <v>237</v>
      </c>
      <c r="D22" s="175">
        <f t="shared" si="1"/>
        <v>42090</v>
      </c>
      <c r="E22" s="176">
        <f t="shared" si="2"/>
        <v>17252</v>
      </c>
      <c r="F22" s="177">
        <f t="shared" si="3"/>
        <v>40.98835827987646</v>
      </c>
      <c r="G22" s="178">
        <v>17202</v>
      </c>
      <c r="H22" s="178">
        <v>50</v>
      </c>
      <c r="I22" s="176">
        <f t="shared" si="4"/>
        <v>24838</v>
      </c>
      <c r="J22" s="177">
        <f t="shared" si="5"/>
        <v>59.01164172012354</v>
      </c>
      <c r="K22" s="178"/>
      <c r="L22" s="177">
        <f t="shared" si="6"/>
        <v>0</v>
      </c>
      <c r="M22" s="178"/>
      <c r="N22" s="177">
        <f t="shared" si="7"/>
        <v>0</v>
      </c>
      <c r="O22" s="178">
        <v>24838</v>
      </c>
      <c r="P22" s="178">
        <v>12669</v>
      </c>
      <c r="Q22" s="177">
        <f t="shared" si="8"/>
        <v>59.01164172012354</v>
      </c>
      <c r="R22" s="179" t="s">
        <v>223</v>
      </c>
      <c r="S22" s="179"/>
      <c r="T22" s="179"/>
      <c r="U22" s="179"/>
      <c r="V22" s="180" t="s">
        <v>223</v>
      </c>
      <c r="W22" s="180"/>
      <c r="X22" s="180"/>
      <c r="Y22" s="180"/>
    </row>
    <row r="23" spans="1:25" s="20" customFormat="1" ht="13.5">
      <c r="A23" s="174" t="s">
        <v>176</v>
      </c>
      <c r="B23" s="174">
        <v>46221</v>
      </c>
      <c r="C23" s="174" t="s">
        <v>238</v>
      </c>
      <c r="D23" s="175">
        <f t="shared" si="1"/>
        <v>35471</v>
      </c>
      <c r="E23" s="176">
        <f t="shared" si="2"/>
        <v>19901</v>
      </c>
      <c r="F23" s="177">
        <f t="shared" si="3"/>
        <v>56.10498717261989</v>
      </c>
      <c r="G23" s="178">
        <v>19901</v>
      </c>
      <c r="H23" s="178"/>
      <c r="I23" s="176">
        <f t="shared" si="4"/>
        <v>15570</v>
      </c>
      <c r="J23" s="177">
        <f t="shared" si="5"/>
        <v>43.895012827380114</v>
      </c>
      <c r="K23" s="178"/>
      <c r="L23" s="177">
        <f t="shared" si="6"/>
        <v>0</v>
      </c>
      <c r="M23" s="178"/>
      <c r="N23" s="177">
        <f t="shared" si="7"/>
        <v>0</v>
      </c>
      <c r="O23" s="178">
        <v>15570</v>
      </c>
      <c r="P23" s="178">
        <v>9670</v>
      </c>
      <c r="Q23" s="177">
        <f t="shared" si="8"/>
        <v>43.895012827380114</v>
      </c>
      <c r="R23" s="179" t="s">
        <v>223</v>
      </c>
      <c r="S23" s="179"/>
      <c r="T23" s="179"/>
      <c r="U23" s="179"/>
      <c r="V23" s="180"/>
      <c r="W23" s="180" t="s">
        <v>223</v>
      </c>
      <c r="X23" s="180"/>
      <c r="Y23" s="180"/>
    </row>
    <row r="24" spans="1:25" s="20" customFormat="1" ht="13.5">
      <c r="A24" s="174" t="s">
        <v>176</v>
      </c>
      <c r="B24" s="174">
        <v>46222</v>
      </c>
      <c r="C24" s="174" t="s">
        <v>239</v>
      </c>
      <c r="D24" s="175">
        <f t="shared" si="1"/>
        <v>49698</v>
      </c>
      <c r="E24" s="176">
        <f t="shared" si="2"/>
        <v>7321</v>
      </c>
      <c r="F24" s="177">
        <f t="shared" si="3"/>
        <v>14.730975089540827</v>
      </c>
      <c r="G24" s="178">
        <v>7321</v>
      </c>
      <c r="H24" s="178"/>
      <c r="I24" s="176">
        <f t="shared" si="4"/>
        <v>42377</v>
      </c>
      <c r="J24" s="177">
        <f t="shared" si="5"/>
        <v>85.26902491045917</v>
      </c>
      <c r="K24" s="178">
        <v>34583</v>
      </c>
      <c r="L24" s="177">
        <f t="shared" si="6"/>
        <v>69.58630125960804</v>
      </c>
      <c r="M24" s="178"/>
      <c r="N24" s="177">
        <f t="shared" si="7"/>
        <v>0</v>
      </c>
      <c r="O24" s="178">
        <v>7794</v>
      </c>
      <c r="P24" s="178">
        <v>1407</v>
      </c>
      <c r="Q24" s="177">
        <f t="shared" si="8"/>
        <v>15.682723650851141</v>
      </c>
      <c r="R24" s="179" t="s">
        <v>223</v>
      </c>
      <c r="S24" s="179"/>
      <c r="T24" s="179"/>
      <c r="U24" s="179"/>
      <c r="V24" s="180"/>
      <c r="W24" s="180" t="s">
        <v>223</v>
      </c>
      <c r="X24" s="180"/>
      <c r="Y24" s="180"/>
    </row>
    <row r="25" spans="1:25" s="20" customFormat="1" ht="13.5">
      <c r="A25" s="174" t="s">
        <v>176</v>
      </c>
      <c r="B25" s="174">
        <v>46303</v>
      </c>
      <c r="C25" s="174" t="s">
        <v>240</v>
      </c>
      <c r="D25" s="175">
        <f t="shared" si="1"/>
        <v>412</v>
      </c>
      <c r="E25" s="176">
        <f t="shared" si="2"/>
        <v>22</v>
      </c>
      <c r="F25" s="177">
        <f t="shared" si="3"/>
        <v>5.339805825242718</v>
      </c>
      <c r="G25" s="178">
        <v>22</v>
      </c>
      <c r="H25" s="178"/>
      <c r="I25" s="176">
        <f t="shared" si="4"/>
        <v>390</v>
      </c>
      <c r="J25" s="177">
        <f t="shared" si="5"/>
        <v>94.66019417475728</v>
      </c>
      <c r="K25" s="178"/>
      <c r="L25" s="177">
        <f t="shared" si="6"/>
        <v>0</v>
      </c>
      <c r="M25" s="178"/>
      <c r="N25" s="177">
        <f t="shared" si="7"/>
        <v>0</v>
      </c>
      <c r="O25" s="178">
        <v>390</v>
      </c>
      <c r="P25" s="178"/>
      <c r="Q25" s="177">
        <f t="shared" si="8"/>
        <v>94.66019417475728</v>
      </c>
      <c r="R25" s="179"/>
      <c r="S25" s="179" t="s">
        <v>223</v>
      </c>
      <c r="T25" s="179"/>
      <c r="U25" s="179"/>
      <c r="V25" s="180"/>
      <c r="W25" s="180" t="s">
        <v>223</v>
      </c>
      <c r="X25" s="180"/>
      <c r="Y25" s="180"/>
    </row>
    <row r="26" spans="1:25" s="20" customFormat="1" ht="13.5">
      <c r="A26" s="174" t="s">
        <v>176</v>
      </c>
      <c r="B26" s="174">
        <v>46304</v>
      </c>
      <c r="C26" s="174" t="s">
        <v>241</v>
      </c>
      <c r="D26" s="175">
        <f t="shared" si="1"/>
        <v>674</v>
      </c>
      <c r="E26" s="176">
        <f t="shared" si="2"/>
        <v>97</v>
      </c>
      <c r="F26" s="177">
        <f t="shared" si="3"/>
        <v>14.391691394658753</v>
      </c>
      <c r="G26" s="178">
        <v>97</v>
      </c>
      <c r="H26" s="178"/>
      <c r="I26" s="176">
        <f t="shared" si="4"/>
        <v>577</v>
      </c>
      <c r="J26" s="177">
        <f t="shared" si="5"/>
        <v>85.60830860534125</v>
      </c>
      <c r="K26" s="178"/>
      <c r="L26" s="177">
        <f t="shared" si="6"/>
        <v>0</v>
      </c>
      <c r="M26" s="178"/>
      <c r="N26" s="177">
        <f t="shared" si="7"/>
        <v>0</v>
      </c>
      <c r="O26" s="178">
        <v>577</v>
      </c>
      <c r="P26" s="178">
        <v>574</v>
      </c>
      <c r="Q26" s="177">
        <f t="shared" si="8"/>
        <v>85.60830860534125</v>
      </c>
      <c r="R26" s="179" t="s">
        <v>223</v>
      </c>
      <c r="S26" s="179"/>
      <c r="T26" s="179"/>
      <c r="U26" s="179"/>
      <c r="V26" s="180"/>
      <c r="W26" s="180"/>
      <c r="X26" s="180" t="s">
        <v>223</v>
      </c>
      <c r="Y26" s="180"/>
    </row>
    <row r="27" spans="1:25" s="20" customFormat="1" ht="13.5">
      <c r="A27" s="174" t="s">
        <v>176</v>
      </c>
      <c r="B27" s="174">
        <v>46323</v>
      </c>
      <c r="C27" s="174" t="s">
        <v>242</v>
      </c>
      <c r="D27" s="175">
        <f t="shared" si="1"/>
        <v>14274</v>
      </c>
      <c r="E27" s="176">
        <f t="shared" si="2"/>
        <v>5877</v>
      </c>
      <c r="F27" s="177">
        <f t="shared" si="3"/>
        <v>41.172761664564945</v>
      </c>
      <c r="G27" s="178">
        <v>5877</v>
      </c>
      <c r="H27" s="178"/>
      <c r="I27" s="176">
        <f t="shared" si="4"/>
        <v>8397</v>
      </c>
      <c r="J27" s="177">
        <f t="shared" si="5"/>
        <v>58.82723833543506</v>
      </c>
      <c r="K27" s="178"/>
      <c r="L27" s="177">
        <f t="shared" si="6"/>
        <v>0</v>
      </c>
      <c r="M27" s="178"/>
      <c r="N27" s="177">
        <f t="shared" si="7"/>
        <v>0</v>
      </c>
      <c r="O27" s="178">
        <v>8397</v>
      </c>
      <c r="P27" s="178">
        <v>3510</v>
      </c>
      <c r="Q27" s="177">
        <f t="shared" si="8"/>
        <v>58.82723833543506</v>
      </c>
      <c r="R27" s="179" t="s">
        <v>223</v>
      </c>
      <c r="S27" s="179"/>
      <c r="T27" s="179"/>
      <c r="U27" s="179"/>
      <c r="V27" s="180" t="s">
        <v>223</v>
      </c>
      <c r="W27" s="180"/>
      <c r="X27" s="180"/>
      <c r="Y27" s="180"/>
    </row>
    <row r="28" spans="1:25" s="20" customFormat="1" ht="13.5">
      <c r="A28" s="174" t="s">
        <v>176</v>
      </c>
      <c r="B28" s="174">
        <v>46344</v>
      </c>
      <c r="C28" s="174" t="s">
        <v>243</v>
      </c>
      <c r="D28" s="175">
        <f t="shared" si="1"/>
        <v>13481</v>
      </c>
      <c r="E28" s="176">
        <f t="shared" si="2"/>
        <v>3691</v>
      </c>
      <c r="F28" s="177">
        <f t="shared" si="3"/>
        <v>27.37927453453008</v>
      </c>
      <c r="G28" s="178">
        <v>3691</v>
      </c>
      <c r="H28" s="178"/>
      <c r="I28" s="176">
        <f t="shared" si="4"/>
        <v>9790</v>
      </c>
      <c r="J28" s="177">
        <f t="shared" si="5"/>
        <v>72.62072546546992</v>
      </c>
      <c r="K28" s="178">
        <v>2975</v>
      </c>
      <c r="L28" s="177">
        <f t="shared" si="6"/>
        <v>22.06809583858764</v>
      </c>
      <c r="M28" s="178"/>
      <c r="N28" s="177">
        <f t="shared" si="7"/>
        <v>0</v>
      </c>
      <c r="O28" s="178">
        <v>6815</v>
      </c>
      <c r="P28" s="178">
        <v>2184</v>
      </c>
      <c r="Q28" s="177">
        <f t="shared" si="8"/>
        <v>50.552629626882286</v>
      </c>
      <c r="R28" s="179" t="s">
        <v>223</v>
      </c>
      <c r="S28" s="179"/>
      <c r="T28" s="179"/>
      <c r="U28" s="179"/>
      <c r="V28" s="180"/>
      <c r="W28" s="180" t="s">
        <v>223</v>
      </c>
      <c r="X28" s="180"/>
      <c r="Y28" s="180"/>
    </row>
    <row r="29" spans="1:25" s="20" customFormat="1" ht="13.5">
      <c r="A29" s="174" t="s">
        <v>176</v>
      </c>
      <c r="B29" s="174">
        <v>46345</v>
      </c>
      <c r="C29" s="174" t="s">
        <v>244</v>
      </c>
      <c r="D29" s="175">
        <f t="shared" si="1"/>
        <v>14912</v>
      </c>
      <c r="E29" s="176">
        <f t="shared" si="2"/>
        <v>4447</v>
      </c>
      <c r="F29" s="177">
        <f t="shared" si="3"/>
        <v>29.821620171673818</v>
      </c>
      <c r="G29" s="178">
        <v>4435</v>
      </c>
      <c r="H29" s="178">
        <v>12</v>
      </c>
      <c r="I29" s="176">
        <f t="shared" si="4"/>
        <v>10465</v>
      </c>
      <c r="J29" s="177">
        <f t="shared" si="5"/>
        <v>70.17837982832617</v>
      </c>
      <c r="K29" s="178"/>
      <c r="L29" s="177">
        <f t="shared" si="6"/>
        <v>0</v>
      </c>
      <c r="M29" s="178"/>
      <c r="N29" s="177">
        <f t="shared" si="7"/>
        <v>0</v>
      </c>
      <c r="O29" s="178">
        <v>10465</v>
      </c>
      <c r="P29" s="178">
        <v>5220</v>
      </c>
      <c r="Q29" s="177">
        <f t="shared" si="8"/>
        <v>70.17837982832617</v>
      </c>
      <c r="R29" s="179" t="s">
        <v>223</v>
      </c>
      <c r="S29" s="179"/>
      <c r="T29" s="179"/>
      <c r="U29" s="179"/>
      <c r="V29" s="180" t="s">
        <v>223</v>
      </c>
      <c r="W29" s="180"/>
      <c r="X29" s="180"/>
      <c r="Y29" s="180"/>
    </row>
    <row r="30" spans="1:25" s="20" customFormat="1" ht="13.5">
      <c r="A30" s="174" t="s">
        <v>176</v>
      </c>
      <c r="B30" s="174">
        <v>46392</v>
      </c>
      <c r="C30" s="174" t="s">
        <v>245</v>
      </c>
      <c r="D30" s="175">
        <f t="shared" si="1"/>
        <v>25550</v>
      </c>
      <c r="E30" s="176">
        <f t="shared" si="2"/>
        <v>10660</v>
      </c>
      <c r="F30" s="177">
        <f t="shared" si="3"/>
        <v>41.72211350293542</v>
      </c>
      <c r="G30" s="178">
        <v>10654</v>
      </c>
      <c r="H30" s="178">
        <v>6</v>
      </c>
      <c r="I30" s="176">
        <f t="shared" si="4"/>
        <v>14890</v>
      </c>
      <c r="J30" s="177">
        <f t="shared" si="5"/>
        <v>58.27788649706458</v>
      </c>
      <c r="K30" s="178"/>
      <c r="L30" s="177">
        <f t="shared" si="6"/>
        <v>0</v>
      </c>
      <c r="M30" s="178">
        <v>1019</v>
      </c>
      <c r="N30" s="177">
        <f t="shared" si="7"/>
        <v>3.98825831702544</v>
      </c>
      <c r="O30" s="178">
        <v>13871</v>
      </c>
      <c r="P30" s="178">
        <v>10638</v>
      </c>
      <c r="Q30" s="177">
        <f t="shared" si="8"/>
        <v>54.28962818003914</v>
      </c>
      <c r="R30" s="179" t="s">
        <v>223</v>
      </c>
      <c r="S30" s="179"/>
      <c r="T30" s="179"/>
      <c r="U30" s="179"/>
      <c r="V30" s="180" t="s">
        <v>223</v>
      </c>
      <c r="W30" s="180"/>
      <c r="X30" s="180"/>
      <c r="Y30" s="180"/>
    </row>
    <row r="31" spans="1:25" s="20" customFormat="1" ht="13.5">
      <c r="A31" s="174" t="s">
        <v>176</v>
      </c>
      <c r="B31" s="174">
        <v>46404</v>
      </c>
      <c r="C31" s="174" t="s">
        <v>246</v>
      </c>
      <c r="D31" s="175">
        <f t="shared" si="1"/>
        <v>12121</v>
      </c>
      <c r="E31" s="176">
        <f t="shared" si="2"/>
        <v>4517</v>
      </c>
      <c r="F31" s="177">
        <f t="shared" si="3"/>
        <v>37.26590215328768</v>
      </c>
      <c r="G31" s="178">
        <v>4517</v>
      </c>
      <c r="H31" s="178"/>
      <c r="I31" s="176">
        <f t="shared" si="4"/>
        <v>7604</v>
      </c>
      <c r="J31" s="177">
        <f t="shared" si="5"/>
        <v>62.734097846712324</v>
      </c>
      <c r="K31" s="178"/>
      <c r="L31" s="177">
        <f t="shared" si="6"/>
        <v>0</v>
      </c>
      <c r="M31" s="178"/>
      <c r="N31" s="177">
        <f t="shared" si="7"/>
        <v>0</v>
      </c>
      <c r="O31" s="178">
        <v>7604</v>
      </c>
      <c r="P31" s="178">
        <v>4020</v>
      </c>
      <c r="Q31" s="177">
        <f t="shared" si="8"/>
        <v>62.734097846712324</v>
      </c>
      <c r="R31" s="179" t="s">
        <v>223</v>
      </c>
      <c r="S31" s="179"/>
      <c r="T31" s="179"/>
      <c r="U31" s="179"/>
      <c r="V31" s="180" t="s">
        <v>223</v>
      </c>
      <c r="W31" s="180"/>
      <c r="X31" s="180"/>
      <c r="Y31" s="180"/>
    </row>
    <row r="32" spans="1:25" s="20" customFormat="1" ht="13.5">
      <c r="A32" s="174" t="s">
        <v>176</v>
      </c>
      <c r="B32" s="174">
        <v>46421</v>
      </c>
      <c r="C32" s="174" t="s">
        <v>247</v>
      </c>
      <c r="D32" s="175">
        <f t="shared" si="1"/>
        <v>9722</v>
      </c>
      <c r="E32" s="176">
        <f t="shared" si="2"/>
        <v>3053</v>
      </c>
      <c r="F32" s="177">
        <f t="shared" si="3"/>
        <v>31.40300349722279</v>
      </c>
      <c r="G32" s="178">
        <v>3053</v>
      </c>
      <c r="H32" s="178"/>
      <c r="I32" s="176">
        <f t="shared" si="4"/>
        <v>6669</v>
      </c>
      <c r="J32" s="177">
        <f t="shared" si="5"/>
        <v>68.5969965027772</v>
      </c>
      <c r="K32" s="178"/>
      <c r="L32" s="177">
        <f t="shared" si="6"/>
        <v>0</v>
      </c>
      <c r="M32" s="178"/>
      <c r="N32" s="177">
        <f t="shared" si="7"/>
        <v>0</v>
      </c>
      <c r="O32" s="178">
        <v>6669</v>
      </c>
      <c r="P32" s="178">
        <v>3677</v>
      </c>
      <c r="Q32" s="177">
        <f t="shared" si="8"/>
        <v>68.5969965027772</v>
      </c>
      <c r="R32" s="179" t="s">
        <v>223</v>
      </c>
      <c r="S32" s="179"/>
      <c r="T32" s="179"/>
      <c r="U32" s="179"/>
      <c r="V32" s="180" t="s">
        <v>223</v>
      </c>
      <c r="W32" s="180"/>
      <c r="X32" s="180"/>
      <c r="Y32" s="180"/>
    </row>
    <row r="33" spans="1:25" s="20" customFormat="1" ht="13.5">
      <c r="A33" s="174" t="s">
        <v>176</v>
      </c>
      <c r="B33" s="174">
        <v>46441</v>
      </c>
      <c r="C33" s="174" t="s">
        <v>248</v>
      </c>
      <c r="D33" s="175">
        <f t="shared" si="1"/>
        <v>22491</v>
      </c>
      <c r="E33" s="176">
        <f t="shared" si="2"/>
        <v>8848</v>
      </c>
      <c r="F33" s="177">
        <f t="shared" si="3"/>
        <v>39.34018051665111</v>
      </c>
      <c r="G33" s="178">
        <v>8848</v>
      </c>
      <c r="H33" s="178"/>
      <c r="I33" s="176">
        <f t="shared" si="4"/>
        <v>13643</v>
      </c>
      <c r="J33" s="177">
        <f t="shared" si="5"/>
        <v>60.6598194833489</v>
      </c>
      <c r="K33" s="178"/>
      <c r="L33" s="177">
        <f t="shared" si="6"/>
        <v>0</v>
      </c>
      <c r="M33" s="178">
        <v>2161</v>
      </c>
      <c r="N33" s="177">
        <f t="shared" si="7"/>
        <v>9.608287759548263</v>
      </c>
      <c r="O33" s="178">
        <v>11482</v>
      </c>
      <c r="P33" s="178">
        <v>5244</v>
      </c>
      <c r="Q33" s="177">
        <f t="shared" si="8"/>
        <v>51.051531723800636</v>
      </c>
      <c r="R33" s="179" t="s">
        <v>223</v>
      </c>
      <c r="S33" s="179"/>
      <c r="T33" s="179"/>
      <c r="U33" s="179"/>
      <c r="V33" s="180"/>
      <c r="W33" s="180" t="s">
        <v>223</v>
      </c>
      <c r="X33" s="180"/>
      <c r="Y33" s="180"/>
    </row>
    <row r="34" spans="1:25" s="20" customFormat="1" ht="13.5">
      <c r="A34" s="174" t="s">
        <v>176</v>
      </c>
      <c r="B34" s="174">
        <v>46442</v>
      </c>
      <c r="C34" s="174" t="s">
        <v>249</v>
      </c>
      <c r="D34" s="175">
        <f t="shared" si="1"/>
        <v>45835</v>
      </c>
      <c r="E34" s="176">
        <f t="shared" si="2"/>
        <v>12622</v>
      </c>
      <c r="F34" s="177">
        <f t="shared" si="3"/>
        <v>27.537907712446817</v>
      </c>
      <c r="G34" s="178">
        <v>12622</v>
      </c>
      <c r="H34" s="178"/>
      <c r="I34" s="176">
        <f t="shared" si="4"/>
        <v>33213</v>
      </c>
      <c r="J34" s="177">
        <f t="shared" si="5"/>
        <v>72.46209228755318</v>
      </c>
      <c r="K34" s="178"/>
      <c r="L34" s="177">
        <f t="shared" si="6"/>
        <v>0</v>
      </c>
      <c r="M34" s="178"/>
      <c r="N34" s="177">
        <f t="shared" si="7"/>
        <v>0</v>
      </c>
      <c r="O34" s="178">
        <v>33213</v>
      </c>
      <c r="P34" s="178">
        <v>22272</v>
      </c>
      <c r="Q34" s="177">
        <f t="shared" si="8"/>
        <v>72.46209228755318</v>
      </c>
      <c r="R34" s="179" t="s">
        <v>223</v>
      </c>
      <c r="S34" s="179"/>
      <c r="T34" s="179"/>
      <c r="U34" s="179"/>
      <c r="V34" s="180" t="s">
        <v>223</v>
      </c>
      <c r="W34" s="180"/>
      <c r="X34" s="180"/>
      <c r="Y34" s="180"/>
    </row>
    <row r="35" spans="1:25" s="20" customFormat="1" ht="13.5">
      <c r="A35" s="174" t="s">
        <v>176</v>
      </c>
      <c r="B35" s="174">
        <v>46443</v>
      </c>
      <c r="C35" s="174" t="s">
        <v>250</v>
      </c>
      <c r="D35" s="175">
        <f t="shared" si="1"/>
        <v>7349</v>
      </c>
      <c r="E35" s="176">
        <f t="shared" si="2"/>
        <v>3486</v>
      </c>
      <c r="F35" s="177">
        <f t="shared" si="3"/>
        <v>47.43502517349299</v>
      </c>
      <c r="G35" s="178">
        <v>3486</v>
      </c>
      <c r="H35" s="178"/>
      <c r="I35" s="176">
        <f t="shared" si="4"/>
        <v>3863</v>
      </c>
      <c r="J35" s="177">
        <f t="shared" si="5"/>
        <v>52.564974826507004</v>
      </c>
      <c r="K35" s="178"/>
      <c r="L35" s="177">
        <f t="shared" si="6"/>
        <v>0</v>
      </c>
      <c r="M35" s="178"/>
      <c r="N35" s="177">
        <f t="shared" si="7"/>
        <v>0</v>
      </c>
      <c r="O35" s="178">
        <v>3863</v>
      </c>
      <c r="P35" s="178">
        <v>3090</v>
      </c>
      <c r="Q35" s="177">
        <f t="shared" si="8"/>
        <v>52.564974826507004</v>
      </c>
      <c r="R35" s="179"/>
      <c r="S35" s="179" t="s">
        <v>223</v>
      </c>
      <c r="T35" s="179"/>
      <c r="U35" s="179"/>
      <c r="V35" s="180"/>
      <c r="W35" s="180" t="s">
        <v>223</v>
      </c>
      <c r="X35" s="180"/>
      <c r="Y35" s="180"/>
    </row>
    <row r="36" spans="1:25" s="20" customFormat="1" ht="13.5">
      <c r="A36" s="174" t="s">
        <v>176</v>
      </c>
      <c r="B36" s="174">
        <v>46452</v>
      </c>
      <c r="C36" s="174" t="s">
        <v>251</v>
      </c>
      <c r="D36" s="175">
        <f t="shared" si="1"/>
        <v>11975</v>
      </c>
      <c r="E36" s="176">
        <f t="shared" si="2"/>
        <v>6278</v>
      </c>
      <c r="F36" s="177">
        <f t="shared" si="3"/>
        <v>52.42588726513569</v>
      </c>
      <c r="G36" s="178">
        <v>6259</v>
      </c>
      <c r="H36" s="178">
        <v>19</v>
      </c>
      <c r="I36" s="176">
        <f t="shared" si="4"/>
        <v>5697</v>
      </c>
      <c r="J36" s="177">
        <f t="shared" si="5"/>
        <v>47.5741127348643</v>
      </c>
      <c r="K36" s="178"/>
      <c r="L36" s="177">
        <f t="shared" si="6"/>
        <v>0</v>
      </c>
      <c r="M36" s="178"/>
      <c r="N36" s="177">
        <f t="shared" si="7"/>
        <v>0</v>
      </c>
      <c r="O36" s="178">
        <v>5697</v>
      </c>
      <c r="P36" s="178">
        <v>4409</v>
      </c>
      <c r="Q36" s="177">
        <f t="shared" si="8"/>
        <v>47.5741127348643</v>
      </c>
      <c r="R36" s="179" t="s">
        <v>223</v>
      </c>
      <c r="S36" s="179"/>
      <c r="T36" s="179"/>
      <c r="U36" s="179"/>
      <c r="V36" s="180" t="s">
        <v>223</v>
      </c>
      <c r="W36" s="180"/>
      <c r="X36" s="180"/>
      <c r="Y36" s="180"/>
    </row>
    <row r="37" spans="1:25" s="20" customFormat="1" ht="13.5">
      <c r="A37" s="174" t="s">
        <v>176</v>
      </c>
      <c r="B37" s="174">
        <v>46468</v>
      </c>
      <c r="C37" s="174" t="s">
        <v>252</v>
      </c>
      <c r="D37" s="175">
        <f t="shared" si="1"/>
        <v>15591</v>
      </c>
      <c r="E37" s="176">
        <f t="shared" si="2"/>
        <v>9774</v>
      </c>
      <c r="F37" s="177">
        <f t="shared" si="3"/>
        <v>62.690013469309214</v>
      </c>
      <c r="G37" s="178">
        <v>9774</v>
      </c>
      <c r="H37" s="178"/>
      <c r="I37" s="176">
        <f t="shared" si="4"/>
        <v>5817</v>
      </c>
      <c r="J37" s="177">
        <f t="shared" si="5"/>
        <v>37.30998653069078</v>
      </c>
      <c r="K37" s="178">
        <v>2691</v>
      </c>
      <c r="L37" s="177">
        <f t="shared" si="6"/>
        <v>17.259957667885317</v>
      </c>
      <c r="M37" s="178"/>
      <c r="N37" s="177">
        <f t="shared" si="7"/>
        <v>0</v>
      </c>
      <c r="O37" s="178">
        <v>3126</v>
      </c>
      <c r="P37" s="178">
        <v>502</v>
      </c>
      <c r="Q37" s="177">
        <f t="shared" si="8"/>
        <v>20.050028862805462</v>
      </c>
      <c r="R37" s="179" t="s">
        <v>223</v>
      </c>
      <c r="S37" s="179"/>
      <c r="T37" s="179"/>
      <c r="U37" s="179"/>
      <c r="V37" s="180" t="s">
        <v>223</v>
      </c>
      <c r="W37" s="180"/>
      <c r="X37" s="180"/>
      <c r="Y37" s="180"/>
    </row>
    <row r="38" spans="1:25" s="20" customFormat="1" ht="13.5">
      <c r="A38" s="174" t="s">
        <v>176</v>
      </c>
      <c r="B38" s="174">
        <v>46482</v>
      </c>
      <c r="C38" s="174" t="s">
        <v>253</v>
      </c>
      <c r="D38" s="175">
        <f t="shared" si="1"/>
        <v>7431</v>
      </c>
      <c r="E38" s="176">
        <f t="shared" si="2"/>
        <v>3394</v>
      </c>
      <c r="F38" s="177">
        <f t="shared" si="3"/>
        <v>45.673529807562915</v>
      </c>
      <c r="G38" s="178">
        <v>3394</v>
      </c>
      <c r="H38" s="178"/>
      <c r="I38" s="176">
        <f t="shared" si="4"/>
        <v>4037</v>
      </c>
      <c r="J38" s="177">
        <f t="shared" si="5"/>
        <v>54.32647019243709</v>
      </c>
      <c r="K38" s="178"/>
      <c r="L38" s="177">
        <f t="shared" si="6"/>
        <v>0</v>
      </c>
      <c r="M38" s="178"/>
      <c r="N38" s="177">
        <f t="shared" si="7"/>
        <v>0</v>
      </c>
      <c r="O38" s="178">
        <v>4037</v>
      </c>
      <c r="P38" s="178">
        <v>1718</v>
      </c>
      <c r="Q38" s="177">
        <f t="shared" si="8"/>
        <v>54.32647019243709</v>
      </c>
      <c r="R38" s="179" t="s">
        <v>223</v>
      </c>
      <c r="S38" s="179"/>
      <c r="T38" s="179"/>
      <c r="U38" s="179"/>
      <c r="V38" s="180"/>
      <c r="W38" s="180" t="s">
        <v>223</v>
      </c>
      <c r="X38" s="180"/>
      <c r="Y38" s="180"/>
    </row>
    <row r="39" spans="1:25" s="20" customFormat="1" ht="13.5">
      <c r="A39" s="174" t="s">
        <v>176</v>
      </c>
      <c r="B39" s="174">
        <v>46490</v>
      </c>
      <c r="C39" s="174" t="s">
        <v>254</v>
      </c>
      <c r="D39" s="175">
        <f t="shared" si="1"/>
        <v>10166</v>
      </c>
      <c r="E39" s="176">
        <f t="shared" si="2"/>
        <v>3928</v>
      </c>
      <c r="F39" s="177">
        <f t="shared" si="3"/>
        <v>38.638599252409996</v>
      </c>
      <c r="G39" s="178">
        <v>3928</v>
      </c>
      <c r="H39" s="178"/>
      <c r="I39" s="176">
        <f t="shared" si="4"/>
        <v>6238</v>
      </c>
      <c r="J39" s="177">
        <f t="shared" si="5"/>
        <v>61.36140074759001</v>
      </c>
      <c r="K39" s="178">
        <v>757</v>
      </c>
      <c r="L39" s="177">
        <f t="shared" si="6"/>
        <v>7.446389927208341</v>
      </c>
      <c r="M39" s="178"/>
      <c r="N39" s="177">
        <f t="shared" si="7"/>
        <v>0</v>
      </c>
      <c r="O39" s="178">
        <v>5481</v>
      </c>
      <c r="P39" s="178">
        <v>3494</v>
      </c>
      <c r="Q39" s="177">
        <f t="shared" si="8"/>
        <v>53.91501082038166</v>
      </c>
      <c r="R39" s="179" t="s">
        <v>223</v>
      </c>
      <c r="S39" s="179"/>
      <c r="T39" s="179"/>
      <c r="U39" s="179"/>
      <c r="V39" s="180" t="s">
        <v>223</v>
      </c>
      <c r="W39" s="180"/>
      <c r="X39" s="180"/>
      <c r="Y39" s="180"/>
    </row>
    <row r="40" spans="1:25" s="20" customFormat="1" ht="13.5">
      <c r="A40" s="174" t="s">
        <v>176</v>
      </c>
      <c r="B40" s="174">
        <v>46491</v>
      </c>
      <c r="C40" s="174" t="s">
        <v>255</v>
      </c>
      <c r="D40" s="175">
        <f t="shared" si="1"/>
        <v>10186</v>
      </c>
      <c r="E40" s="176">
        <f t="shared" si="2"/>
        <v>4984</v>
      </c>
      <c r="F40" s="177">
        <f t="shared" si="3"/>
        <v>48.92990378951502</v>
      </c>
      <c r="G40" s="178">
        <v>4984</v>
      </c>
      <c r="H40" s="178"/>
      <c r="I40" s="176">
        <f t="shared" si="4"/>
        <v>5202</v>
      </c>
      <c r="J40" s="177">
        <f t="shared" si="5"/>
        <v>51.070096210484984</v>
      </c>
      <c r="K40" s="178"/>
      <c r="L40" s="177">
        <f t="shared" si="6"/>
        <v>0</v>
      </c>
      <c r="M40" s="178"/>
      <c r="N40" s="177">
        <f t="shared" si="7"/>
        <v>0</v>
      </c>
      <c r="O40" s="178">
        <v>5202</v>
      </c>
      <c r="P40" s="178">
        <v>2545</v>
      </c>
      <c r="Q40" s="177">
        <f t="shared" si="8"/>
        <v>51.070096210484984</v>
      </c>
      <c r="R40" s="179"/>
      <c r="S40" s="179"/>
      <c r="T40" s="179"/>
      <c r="U40" s="179" t="s">
        <v>223</v>
      </c>
      <c r="V40" s="180"/>
      <c r="W40" s="180"/>
      <c r="X40" s="180"/>
      <c r="Y40" s="180" t="s">
        <v>223</v>
      </c>
    </row>
    <row r="41" spans="1:25" s="20" customFormat="1" ht="13.5">
      <c r="A41" s="174" t="s">
        <v>176</v>
      </c>
      <c r="B41" s="174">
        <v>46492</v>
      </c>
      <c r="C41" s="174" t="s">
        <v>256</v>
      </c>
      <c r="D41" s="175">
        <f t="shared" si="1"/>
        <v>18958</v>
      </c>
      <c r="E41" s="176">
        <f t="shared" si="2"/>
        <v>6254</v>
      </c>
      <c r="F41" s="177">
        <f t="shared" si="3"/>
        <v>32.98871188943981</v>
      </c>
      <c r="G41" s="178">
        <v>6254</v>
      </c>
      <c r="H41" s="178"/>
      <c r="I41" s="176">
        <f t="shared" si="4"/>
        <v>12704</v>
      </c>
      <c r="J41" s="177">
        <f t="shared" si="5"/>
        <v>67.01128811056019</v>
      </c>
      <c r="K41" s="178"/>
      <c r="L41" s="177">
        <f t="shared" si="6"/>
        <v>0</v>
      </c>
      <c r="M41" s="178"/>
      <c r="N41" s="177">
        <f t="shared" si="7"/>
        <v>0</v>
      </c>
      <c r="O41" s="178">
        <v>12704</v>
      </c>
      <c r="P41" s="178">
        <v>4330</v>
      </c>
      <c r="Q41" s="177">
        <f t="shared" si="8"/>
        <v>67.01128811056019</v>
      </c>
      <c r="R41" s="179"/>
      <c r="S41" s="179" t="s">
        <v>223</v>
      </c>
      <c r="T41" s="179"/>
      <c r="U41" s="179"/>
      <c r="V41" s="180"/>
      <c r="W41" s="180" t="s">
        <v>223</v>
      </c>
      <c r="X41" s="180"/>
      <c r="Y41" s="180"/>
    </row>
    <row r="42" spans="1:25" s="20" customFormat="1" ht="13.5">
      <c r="A42" s="174" t="s">
        <v>176</v>
      </c>
      <c r="B42" s="174">
        <v>46501</v>
      </c>
      <c r="C42" s="174" t="s">
        <v>257</v>
      </c>
      <c r="D42" s="175">
        <f t="shared" si="1"/>
        <v>9380</v>
      </c>
      <c r="E42" s="176">
        <f t="shared" si="2"/>
        <v>2907</v>
      </c>
      <c r="F42" s="177">
        <f t="shared" si="3"/>
        <v>30.99147121535181</v>
      </c>
      <c r="G42" s="178">
        <v>2907</v>
      </c>
      <c r="H42" s="178"/>
      <c r="I42" s="176">
        <f t="shared" si="4"/>
        <v>6473</v>
      </c>
      <c r="J42" s="177">
        <f t="shared" si="5"/>
        <v>69.00852878464819</v>
      </c>
      <c r="K42" s="178"/>
      <c r="L42" s="177">
        <f t="shared" si="6"/>
        <v>0</v>
      </c>
      <c r="M42" s="178"/>
      <c r="N42" s="177">
        <f t="shared" si="7"/>
        <v>0</v>
      </c>
      <c r="O42" s="178">
        <v>6473</v>
      </c>
      <c r="P42" s="178">
        <v>2410</v>
      </c>
      <c r="Q42" s="177">
        <f t="shared" si="8"/>
        <v>69.00852878464819</v>
      </c>
      <c r="R42" s="179" t="s">
        <v>223</v>
      </c>
      <c r="S42" s="179"/>
      <c r="T42" s="179"/>
      <c r="U42" s="179"/>
      <c r="V42" s="180"/>
      <c r="W42" s="180" t="s">
        <v>223</v>
      </c>
      <c r="X42" s="180"/>
      <c r="Y42" s="180"/>
    </row>
    <row r="43" spans="1:25" s="20" customFormat="1" ht="13.5">
      <c r="A43" s="174" t="s">
        <v>176</v>
      </c>
      <c r="B43" s="174">
        <v>46502</v>
      </c>
      <c r="C43" s="174" t="s">
        <v>258</v>
      </c>
      <c r="D43" s="175">
        <f t="shared" si="1"/>
        <v>6736</v>
      </c>
      <c r="E43" s="176">
        <f t="shared" si="2"/>
        <v>2065</v>
      </c>
      <c r="F43" s="177">
        <f t="shared" si="3"/>
        <v>30.656175771971494</v>
      </c>
      <c r="G43" s="178">
        <v>2065</v>
      </c>
      <c r="H43" s="178"/>
      <c r="I43" s="176">
        <f t="shared" si="4"/>
        <v>4671</v>
      </c>
      <c r="J43" s="177">
        <f t="shared" si="5"/>
        <v>69.34382422802851</v>
      </c>
      <c r="K43" s="178"/>
      <c r="L43" s="177">
        <f t="shared" si="6"/>
        <v>0</v>
      </c>
      <c r="M43" s="178"/>
      <c r="N43" s="177">
        <f t="shared" si="7"/>
        <v>0</v>
      </c>
      <c r="O43" s="178">
        <v>4671</v>
      </c>
      <c r="P43" s="178">
        <v>2245</v>
      </c>
      <c r="Q43" s="177">
        <f t="shared" si="8"/>
        <v>69.34382422802851</v>
      </c>
      <c r="R43" s="179" t="s">
        <v>223</v>
      </c>
      <c r="S43" s="179"/>
      <c r="T43" s="179"/>
      <c r="U43" s="179"/>
      <c r="V43" s="180" t="s">
        <v>223</v>
      </c>
      <c r="W43" s="180"/>
      <c r="X43" s="180"/>
      <c r="Y43" s="180"/>
    </row>
    <row r="44" spans="1:25" s="20" customFormat="1" ht="13.5">
      <c r="A44" s="174" t="s">
        <v>176</v>
      </c>
      <c r="B44" s="174">
        <v>46503</v>
      </c>
      <c r="C44" s="174" t="s">
        <v>259</v>
      </c>
      <c r="D44" s="175">
        <f t="shared" si="1"/>
        <v>6745</v>
      </c>
      <c r="E44" s="176">
        <f t="shared" si="2"/>
        <v>3800</v>
      </c>
      <c r="F44" s="177">
        <f t="shared" si="3"/>
        <v>56.33802816901409</v>
      </c>
      <c r="G44" s="178">
        <v>3800</v>
      </c>
      <c r="H44" s="178"/>
      <c r="I44" s="176">
        <f t="shared" si="4"/>
        <v>2945</v>
      </c>
      <c r="J44" s="177">
        <f t="shared" si="5"/>
        <v>43.66197183098591</v>
      </c>
      <c r="K44" s="178"/>
      <c r="L44" s="177">
        <f t="shared" si="6"/>
        <v>0</v>
      </c>
      <c r="M44" s="178"/>
      <c r="N44" s="177">
        <f t="shared" si="7"/>
        <v>0</v>
      </c>
      <c r="O44" s="178">
        <v>2945</v>
      </c>
      <c r="P44" s="178">
        <v>2673</v>
      </c>
      <c r="Q44" s="177">
        <f t="shared" si="8"/>
        <v>43.66197183098591</v>
      </c>
      <c r="R44" s="179" t="s">
        <v>223</v>
      </c>
      <c r="S44" s="179"/>
      <c r="T44" s="179"/>
      <c r="U44" s="179"/>
      <c r="V44" s="180" t="s">
        <v>223</v>
      </c>
      <c r="W44" s="180"/>
      <c r="X44" s="180"/>
      <c r="Y44" s="180"/>
    </row>
    <row r="45" spans="1:25" s="20" customFormat="1" ht="13.5">
      <c r="A45" s="174" t="s">
        <v>176</v>
      </c>
      <c r="B45" s="174">
        <v>46504</v>
      </c>
      <c r="C45" s="174" t="s">
        <v>260</v>
      </c>
      <c r="D45" s="175">
        <f t="shared" si="1"/>
        <v>6900</v>
      </c>
      <c r="E45" s="176">
        <f t="shared" si="2"/>
        <v>3837</v>
      </c>
      <c r="F45" s="177">
        <f t="shared" si="3"/>
        <v>55.608695652173914</v>
      </c>
      <c r="G45" s="178">
        <v>3837</v>
      </c>
      <c r="H45" s="178"/>
      <c r="I45" s="176">
        <f t="shared" si="4"/>
        <v>3063</v>
      </c>
      <c r="J45" s="177">
        <f t="shared" si="5"/>
        <v>44.391304347826086</v>
      </c>
      <c r="K45" s="178"/>
      <c r="L45" s="177">
        <f t="shared" si="6"/>
        <v>0</v>
      </c>
      <c r="M45" s="178"/>
      <c r="N45" s="177">
        <f t="shared" si="7"/>
        <v>0</v>
      </c>
      <c r="O45" s="178">
        <v>3063</v>
      </c>
      <c r="P45" s="178">
        <v>3063</v>
      </c>
      <c r="Q45" s="177">
        <f t="shared" si="8"/>
        <v>44.391304347826086</v>
      </c>
      <c r="R45" s="179" t="s">
        <v>223</v>
      </c>
      <c r="S45" s="179"/>
      <c r="T45" s="179"/>
      <c r="U45" s="179"/>
      <c r="V45" s="180" t="s">
        <v>223</v>
      </c>
      <c r="W45" s="180"/>
      <c r="X45" s="180"/>
      <c r="Y45" s="180"/>
    </row>
    <row r="46" spans="1:25" s="20" customFormat="1" ht="13.5">
      <c r="A46" s="174" t="s">
        <v>176</v>
      </c>
      <c r="B46" s="174">
        <v>46523</v>
      </c>
      <c r="C46" s="174" t="s">
        <v>261</v>
      </c>
      <c r="D46" s="175">
        <f t="shared" si="1"/>
        <v>1888</v>
      </c>
      <c r="E46" s="176">
        <f t="shared" si="2"/>
        <v>658</v>
      </c>
      <c r="F46" s="177">
        <f t="shared" si="3"/>
        <v>34.85169491525424</v>
      </c>
      <c r="G46" s="178">
        <v>658</v>
      </c>
      <c r="H46" s="178"/>
      <c r="I46" s="176">
        <f t="shared" si="4"/>
        <v>1230</v>
      </c>
      <c r="J46" s="177">
        <f t="shared" si="5"/>
        <v>65.14830508474576</v>
      </c>
      <c r="K46" s="178"/>
      <c r="L46" s="177">
        <f t="shared" si="6"/>
        <v>0</v>
      </c>
      <c r="M46" s="178"/>
      <c r="N46" s="177">
        <f t="shared" si="7"/>
        <v>0</v>
      </c>
      <c r="O46" s="178">
        <v>1230</v>
      </c>
      <c r="P46" s="178">
        <v>218</v>
      </c>
      <c r="Q46" s="177">
        <f t="shared" si="8"/>
        <v>65.14830508474576</v>
      </c>
      <c r="R46" s="179" t="s">
        <v>223</v>
      </c>
      <c r="S46" s="179"/>
      <c r="T46" s="179"/>
      <c r="U46" s="179"/>
      <c r="V46" s="180"/>
      <c r="W46" s="180"/>
      <c r="X46" s="180" t="s">
        <v>223</v>
      </c>
      <c r="Y46" s="180"/>
    </row>
    <row r="47" spans="1:25" s="20" customFormat="1" ht="13.5">
      <c r="A47" s="174" t="s">
        <v>176</v>
      </c>
      <c r="B47" s="174">
        <v>46524</v>
      </c>
      <c r="C47" s="174" t="s">
        <v>262</v>
      </c>
      <c r="D47" s="175">
        <f t="shared" si="1"/>
        <v>2095</v>
      </c>
      <c r="E47" s="176">
        <f t="shared" si="2"/>
        <v>645</v>
      </c>
      <c r="F47" s="177">
        <f t="shared" si="3"/>
        <v>30.787589498806682</v>
      </c>
      <c r="G47" s="178">
        <v>645</v>
      </c>
      <c r="H47" s="178"/>
      <c r="I47" s="176">
        <f t="shared" si="4"/>
        <v>1450</v>
      </c>
      <c r="J47" s="177">
        <f t="shared" si="5"/>
        <v>69.21241050119332</v>
      </c>
      <c r="K47" s="178"/>
      <c r="L47" s="177">
        <f t="shared" si="6"/>
        <v>0</v>
      </c>
      <c r="M47" s="178"/>
      <c r="N47" s="177">
        <f t="shared" si="7"/>
        <v>0</v>
      </c>
      <c r="O47" s="178">
        <v>1450</v>
      </c>
      <c r="P47" s="178">
        <v>1118</v>
      </c>
      <c r="Q47" s="177">
        <f t="shared" si="8"/>
        <v>69.21241050119332</v>
      </c>
      <c r="R47" s="179" t="s">
        <v>223</v>
      </c>
      <c r="S47" s="179"/>
      <c r="T47" s="179"/>
      <c r="U47" s="179"/>
      <c r="V47" s="180"/>
      <c r="W47" s="180" t="s">
        <v>223</v>
      </c>
      <c r="X47" s="180"/>
      <c r="Y47" s="180"/>
    </row>
    <row r="48" spans="1:25" s="20" customFormat="1" ht="13.5">
      <c r="A48" s="174" t="s">
        <v>176</v>
      </c>
      <c r="B48" s="174">
        <v>46525</v>
      </c>
      <c r="C48" s="174" t="s">
        <v>263</v>
      </c>
      <c r="D48" s="175">
        <f t="shared" si="1"/>
        <v>10806</v>
      </c>
      <c r="E48" s="176">
        <f t="shared" si="2"/>
        <v>5537</v>
      </c>
      <c r="F48" s="177">
        <f t="shared" si="3"/>
        <v>51.240051823061265</v>
      </c>
      <c r="G48" s="178">
        <v>5537</v>
      </c>
      <c r="H48" s="178"/>
      <c r="I48" s="176">
        <f t="shared" si="4"/>
        <v>5269</v>
      </c>
      <c r="J48" s="177">
        <f t="shared" si="5"/>
        <v>48.759948176938735</v>
      </c>
      <c r="K48" s="178"/>
      <c r="L48" s="177">
        <f t="shared" si="6"/>
        <v>0</v>
      </c>
      <c r="M48" s="178"/>
      <c r="N48" s="177">
        <f t="shared" si="7"/>
        <v>0</v>
      </c>
      <c r="O48" s="178">
        <v>5269</v>
      </c>
      <c r="P48" s="178">
        <v>4460</v>
      </c>
      <c r="Q48" s="177">
        <f t="shared" si="8"/>
        <v>48.759948176938735</v>
      </c>
      <c r="R48" s="179" t="s">
        <v>223</v>
      </c>
      <c r="S48" s="179"/>
      <c r="T48" s="179"/>
      <c r="U48" s="179"/>
      <c r="V48" s="180"/>
      <c r="W48" s="180"/>
      <c r="X48" s="180"/>
      <c r="Y48" s="180" t="s">
        <v>223</v>
      </c>
    </row>
    <row r="49" spans="1:25" s="20" customFormat="1" ht="13.5">
      <c r="A49" s="174" t="s">
        <v>176</v>
      </c>
      <c r="B49" s="174">
        <v>46527</v>
      </c>
      <c r="C49" s="174" t="s">
        <v>264</v>
      </c>
      <c r="D49" s="175">
        <f t="shared" si="1"/>
        <v>6168</v>
      </c>
      <c r="E49" s="176">
        <f t="shared" si="2"/>
        <v>1707</v>
      </c>
      <c r="F49" s="177">
        <f t="shared" si="3"/>
        <v>27.675097276264594</v>
      </c>
      <c r="G49" s="178">
        <v>1707</v>
      </c>
      <c r="H49" s="178"/>
      <c r="I49" s="176">
        <f t="shared" si="4"/>
        <v>4461</v>
      </c>
      <c r="J49" s="177">
        <f t="shared" si="5"/>
        <v>72.3249027237354</v>
      </c>
      <c r="K49" s="178"/>
      <c r="L49" s="177">
        <f t="shared" si="6"/>
        <v>0</v>
      </c>
      <c r="M49" s="178"/>
      <c r="N49" s="177">
        <f t="shared" si="7"/>
        <v>0</v>
      </c>
      <c r="O49" s="178">
        <v>4461</v>
      </c>
      <c r="P49" s="178">
        <v>2143</v>
      </c>
      <c r="Q49" s="177">
        <f t="shared" si="8"/>
        <v>72.3249027237354</v>
      </c>
      <c r="R49" s="179" t="s">
        <v>223</v>
      </c>
      <c r="S49" s="179"/>
      <c r="T49" s="179"/>
      <c r="U49" s="179"/>
      <c r="V49" s="180"/>
      <c r="W49" s="180" t="s">
        <v>223</v>
      </c>
      <c r="X49" s="180"/>
      <c r="Y49" s="180"/>
    </row>
    <row r="50" spans="1:25" s="20" customFormat="1" ht="13.5">
      <c r="A50" s="174" t="s">
        <v>176</v>
      </c>
      <c r="B50" s="174">
        <v>46529</v>
      </c>
      <c r="C50" s="174" t="s">
        <v>265</v>
      </c>
      <c r="D50" s="175">
        <f t="shared" si="1"/>
        <v>8654</v>
      </c>
      <c r="E50" s="176">
        <f t="shared" si="2"/>
        <v>5867</v>
      </c>
      <c r="F50" s="177">
        <f t="shared" si="3"/>
        <v>67.79523919574764</v>
      </c>
      <c r="G50" s="178">
        <v>5867</v>
      </c>
      <c r="H50" s="178"/>
      <c r="I50" s="176">
        <f t="shared" si="4"/>
        <v>2787</v>
      </c>
      <c r="J50" s="177">
        <f t="shared" si="5"/>
        <v>32.204760804252366</v>
      </c>
      <c r="K50" s="178">
        <v>501</v>
      </c>
      <c r="L50" s="177">
        <f t="shared" si="6"/>
        <v>5.789230413681534</v>
      </c>
      <c r="M50" s="178"/>
      <c r="N50" s="177">
        <f t="shared" si="7"/>
        <v>0</v>
      </c>
      <c r="O50" s="178">
        <v>2286</v>
      </c>
      <c r="P50" s="178"/>
      <c r="Q50" s="177">
        <f t="shared" si="8"/>
        <v>26.415530390570837</v>
      </c>
      <c r="R50" s="179" t="s">
        <v>223</v>
      </c>
      <c r="S50" s="179"/>
      <c r="T50" s="179"/>
      <c r="U50" s="179"/>
      <c r="V50" s="180"/>
      <c r="W50" s="180" t="s">
        <v>223</v>
      </c>
      <c r="X50" s="180"/>
      <c r="Y50" s="180"/>
    </row>
    <row r="51" spans="1:25" s="20" customFormat="1" ht="13.5">
      <c r="A51" s="174" t="s">
        <v>176</v>
      </c>
      <c r="B51" s="174">
        <v>46530</v>
      </c>
      <c r="C51" s="174" t="s">
        <v>266</v>
      </c>
      <c r="D51" s="175">
        <f t="shared" si="1"/>
        <v>12817</v>
      </c>
      <c r="E51" s="176">
        <f t="shared" si="2"/>
        <v>6465</v>
      </c>
      <c r="F51" s="177">
        <f t="shared" si="3"/>
        <v>50.44082078489506</v>
      </c>
      <c r="G51" s="178">
        <v>6465</v>
      </c>
      <c r="H51" s="178"/>
      <c r="I51" s="176">
        <f t="shared" si="4"/>
        <v>6352</v>
      </c>
      <c r="J51" s="177">
        <f t="shared" si="5"/>
        <v>49.55917921510494</v>
      </c>
      <c r="K51" s="178"/>
      <c r="L51" s="177">
        <f t="shared" si="6"/>
        <v>0</v>
      </c>
      <c r="M51" s="178"/>
      <c r="N51" s="177">
        <f t="shared" si="7"/>
        <v>0</v>
      </c>
      <c r="O51" s="178">
        <v>6352</v>
      </c>
      <c r="P51" s="178">
        <v>3667</v>
      </c>
      <c r="Q51" s="177">
        <f t="shared" si="8"/>
        <v>49.55917921510494</v>
      </c>
      <c r="R51" s="179"/>
      <c r="S51" s="179"/>
      <c r="T51" s="179" t="s">
        <v>223</v>
      </c>
      <c r="U51" s="179"/>
      <c r="V51" s="180"/>
      <c r="W51" s="180"/>
      <c r="X51" s="180" t="s">
        <v>223</v>
      </c>
      <c r="Y51" s="180"/>
    </row>
    <row r="52" spans="1:25" s="20" customFormat="1" ht="13.5">
      <c r="A52" s="174" t="s">
        <v>176</v>
      </c>
      <c r="B52" s="174">
        <v>46531</v>
      </c>
      <c r="C52" s="174" t="s">
        <v>267</v>
      </c>
      <c r="D52" s="175">
        <f t="shared" si="1"/>
        <v>7178</v>
      </c>
      <c r="E52" s="176">
        <f t="shared" si="2"/>
        <v>2910</v>
      </c>
      <c r="F52" s="177">
        <f t="shared" si="3"/>
        <v>40.54054054054054</v>
      </c>
      <c r="G52" s="178">
        <v>2910</v>
      </c>
      <c r="H52" s="178"/>
      <c r="I52" s="176">
        <f t="shared" si="4"/>
        <v>4268</v>
      </c>
      <c r="J52" s="177">
        <f t="shared" si="5"/>
        <v>59.45945945945946</v>
      </c>
      <c r="K52" s="178"/>
      <c r="L52" s="177">
        <f t="shared" si="6"/>
        <v>0</v>
      </c>
      <c r="M52" s="178"/>
      <c r="N52" s="177">
        <f t="shared" si="7"/>
        <v>0</v>
      </c>
      <c r="O52" s="178">
        <v>4268</v>
      </c>
      <c r="P52" s="178">
        <v>964</v>
      </c>
      <c r="Q52" s="177">
        <f t="shared" si="8"/>
        <v>59.45945945945946</v>
      </c>
      <c r="R52" s="179" t="s">
        <v>223</v>
      </c>
      <c r="S52" s="179"/>
      <c r="T52" s="179"/>
      <c r="U52" s="179"/>
      <c r="V52" s="180"/>
      <c r="W52" s="180"/>
      <c r="X52" s="180" t="s">
        <v>223</v>
      </c>
      <c r="Y52" s="180"/>
    </row>
    <row r="53" spans="1:25" s="20" customFormat="1" ht="13.5">
      <c r="A53" s="174" t="s">
        <v>176</v>
      </c>
      <c r="B53" s="174">
        <v>46532</v>
      </c>
      <c r="C53" s="174" t="s">
        <v>268</v>
      </c>
      <c r="D53" s="175">
        <f t="shared" si="1"/>
        <v>7574</v>
      </c>
      <c r="E53" s="176">
        <f t="shared" si="2"/>
        <v>3315</v>
      </c>
      <c r="F53" s="177">
        <f t="shared" si="3"/>
        <v>43.76815421177713</v>
      </c>
      <c r="G53" s="178">
        <v>3315</v>
      </c>
      <c r="H53" s="178"/>
      <c r="I53" s="176">
        <f t="shared" si="4"/>
        <v>4259</v>
      </c>
      <c r="J53" s="177">
        <f t="shared" si="5"/>
        <v>56.23184578822287</v>
      </c>
      <c r="K53" s="178"/>
      <c r="L53" s="177">
        <f t="shared" si="6"/>
        <v>0</v>
      </c>
      <c r="M53" s="178"/>
      <c r="N53" s="177">
        <f t="shared" si="7"/>
        <v>0</v>
      </c>
      <c r="O53" s="178">
        <v>4259</v>
      </c>
      <c r="P53" s="178">
        <v>1989</v>
      </c>
      <c r="Q53" s="177">
        <f t="shared" si="8"/>
        <v>56.23184578822287</v>
      </c>
      <c r="R53" s="179" t="s">
        <v>223</v>
      </c>
      <c r="S53" s="179"/>
      <c r="T53" s="179"/>
      <c r="U53" s="179"/>
      <c r="V53" s="180"/>
      <c r="W53" s="180" t="s">
        <v>223</v>
      </c>
      <c r="X53" s="180"/>
      <c r="Y53" s="180"/>
    </row>
    <row r="54" spans="1:25" s="20" customFormat="1" ht="13.5">
      <c r="A54" s="174" t="s">
        <v>176</v>
      </c>
      <c r="B54" s="174">
        <v>46533</v>
      </c>
      <c r="C54" s="174" t="s">
        <v>269</v>
      </c>
      <c r="D54" s="175">
        <f t="shared" si="1"/>
        <v>7431</v>
      </c>
      <c r="E54" s="176">
        <f t="shared" si="2"/>
        <v>1792</v>
      </c>
      <c r="F54" s="177">
        <f t="shared" si="3"/>
        <v>24.115193109944826</v>
      </c>
      <c r="G54" s="178">
        <v>1792</v>
      </c>
      <c r="H54" s="178"/>
      <c r="I54" s="176">
        <f t="shared" si="4"/>
        <v>5639</v>
      </c>
      <c r="J54" s="177">
        <f t="shared" si="5"/>
        <v>75.88480689005517</v>
      </c>
      <c r="K54" s="178">
        <v>1599</v>
      </c>
      <c r="L54" s="177">
        <f t="shared" si="6"/>
        <v>21.517965280581347</v>
      </c>
      <c r="M54" s="178"/>
      <c r="N54" s="177">
        <f t="shared" si="7"/>
        <v>0</v>
      </c>
      <c r="O54" s="178">
        <v>4040</v>
      </c>
      <c r="P54" s="178">
        <v>508</v>
      </c>
      <c r="Q54" s="177">
        <f t="shared" si="8"/>
        <v>54.36684160947382</v>
      </c>
      <c r="R54" s="179" t="s">
        <v>223</v>
      </c>
      <c r="S54" s="179"/>
      <c r="T54" s="179"/>
      <c r="U54" s="179"/>
      <c r="V54" s="180"/>
      <c r="W54" s="180" t="s">
        <v>223</v>
      </c>
      <c r="X54" s="180"/>
      <c r="Y54" s="180"/>
    </row>
    <row r="55" spans="1:25" s="20" customFormat="1" ht="13.5">
      <c r="A55" s="174" t="s">
        <v>176</v>
      </c>
      <c r="B55" s="174">
        <v>46534</v>
      </c>
      <c r="C55" s="174" t="s">
        <v>270</v>
      </c>
      <c r="D55" s="175">
        <f t="shared" si="1"/>
        <v>7055</v>
      </c>
      <c r="E55" s="176">
        <f t="shared" si="2"/>
        <v>2398</v>
      </c>
      <c r="F55" s="177">
        <f t="shared" si="3"/>
        <v>33.990077958894396</v>
      </c>
      <c r="G55" s="178">
        <v>2338</v>
      </c>
      <c r="H55" s="178">
        <v>60</v>
      </c>
      <c r="I55" s="176">
        <f t="shared" si="4"/>
        <v>4657</v>
      </c>
      <c r="J55" s="177">
        <f t="shared" si="5"/>
        <v>66.0099220411056</v>
      </c>
      <c r="K55" s="178">
        <v>1513</v>
      </c>
      <c r="L55" s="177">
        <f t="shared" si="6"/>
        <v>21.44578313253012</v>
      </c>
      <c r="M55" s="178"/>
      <c r="N55" s="177">
        <f t="shared" si="7"/>
        <v>0</v>
      </c>
      <c r="O55" s="178">
        <v>3144</v>
      </c>
      <c r="P55" s="178">
        <v>1157</v>
      </c>
      <c r="Q55" s="177">
        <f t="shared" si="8"/>
        <v>44.56413890857548</v>
      </c>
      <c r="R55" s="179" t="s">
        <v>223</v>
      </c>
      <c r="S55" s="179"/>
      <c r="T55" s="179"/>
      <c r="U55" s="179"/>
      <c r="V55" s="180"/>
      <c r="W55" s="180" t="s">
        <v>223</v>
      </c>
      <c r="X55" s="180"/>
      <c r="Y55" s="180"/>
    </row>
    <row r="56" spans="1:25" s="20" customFormat="1" ht="13.5">
      <c r="A56" s="174" t="s">
        <v>176</v>
      </c>
      <c r="B56" s="174">
        <v>46535</v>
      </c>
      <c r="C56" s="174" t="s">
        <v>271</v>
      </c>
      <c r="D56" s="175">
        <f t="shared" si="1"/>
        <v>5798</v>
      </c>
      <c r="E56" s="176">
        <f t="shared" si="2"/>
        <v>3293</v>
      </c>
      <c r="F56" s="177">
        <f t="shared" si="3"/>
        <v>56.79544670576061</v>
      </c>
      <c r="G56" s="178">
        <v>3293</v>
      </c>
      <c r="H56" s="178"/>
      <c r="I56" s="176">
        <f t="shared" si="4"/>
        <v>2505</v>
      </c>
      <c r="J56" s="177">
        <f t="shared" si="5"/>
        <v>43.204553294239396</v>
      </c>
      <c r="K56" s="178"/>
      <c r="L56" s="177">
        <f t="shared" si="6"/>
        <v>0</v>
      </c>
      <c r="M56" s="178"/>
      <c r="N56" s="177">
        <f t="shared" si="7"/>
        <v>0</v>
      </c>
      <c r="O56" s="178">
        <v>2505</v>
      </c>
      <c r="P56" s="178">
        <v>996</v>
      </c>
      <c r="Q56" s="177">
        <f t="shared" si="8"/>
        <v>43.204553294239396</v>
      </c>
      <c r="R56" s="179" t="s">
        <v>223</v>
      </c>
      <c r="S56" s="179"/>
      <c r="T56" s="179"/>
      <c r="U56" s="179"/>
      <c r="V56" s="180" t="s">
        <v>223</v>
      </c>
      <c r="W56" s="180"/>
      <c r="X56" s="180"/>
      <c r="Y56" s="180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56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鹿児島県</v>
      </c>
      <c r="B7" s="103">
        <f>INT(B8/1000)*1000</f>
        <v>46000</v>
      </c>
      <c r="C7" s="98" t="s">
        <v>174</v>
      </c>
      <c r="D7" s="99">
        <f aca="true" t="shared" si="0" ref="D7:AI7">SUM(D8:D200)</f>
        <v>794571</v>
      </c>
      <c r="E7" s="99">
        <f t="shared" si="0"/>
        <v>33110</v>
      </c>
      <c r="F7" s="99">
        <f t="shared" si="0"/>
        <v>19322</v>
      </c>
      <c r="G7" s="99">
        <f t="shared" si="0"/>
        <v>13788</v>
      </c>
      <c r="H7" s="99">
        <f t="shared" si="0"/>
        <v>25340</v>
      </c>
      <c r="I7" s="99">
        <f t="shared" si="0"/>
        <v>24589</v>
      </c>
      <c r="J7" s="99">
        <f t="shared" si="0"/>
        <v>751</v>
      </c>
      <c r="K7" s="99">
        <f t="shared" si="0"/>
        <v>736121</v>
      </c>
      <c r="L7" s="99">
        <f t="shared" si="0"/>
        <v>242608</v>
      </c>
      <c r="M7" s="99">
        <f t="shared" si="0"/>
        <v>493513</v>
      </c>
      <c r="N7" s="99">
        <f t="shared" si="0"/>
        <v>794792</v>
      </c>
      <c r="O7" s="99">
        <f t="shared" si="0"/>
        <v>286237</v>
      </c>
      <c r="P7" s="99">
        <f t="shared" si="0"/>
        <v>269715</v>
      </c>
      <c r="Q7" s="99">
        <f t="shared" si="0"/>
        <v>0</v>
      </c>
      <c r="R7" s="99">
        <f t="shared" si="0"/>
        <v>0</v>
      </c>
      <c r="S7" s="99">
        <f t="shared" si="0"/>
        <v>198</v>
      </c>
      <c r="T7" s="99">
        <f t="shared" si="0"/>
        <v>2342</v>
      </c>
      <c r="U7" s="99">
        <f t="shared" si="0"/>
        <v>13982</v>
      </c>
      <c r="V7" s="99">
        <f t="shared" si="0"/>
        <v>0</v>
      </c>
      <c r="W7" s="99">
        <f t="shared" si="0"/>
        <v>508052</v>
      </c>
      <c r="X7" s="99">
        <f t="shared" si="0"/>
        <v>477456</v>
      </c>
      <c r="Y7" s="99">
        <f t="shared" si="0"/>
        <v>0</v>
      </c>
      <c r="Z7" s="99">
        <f t="shared" si="0"/>
        <v>0</v>
      </c>
      <c r="AA7" s="99">
        <f t="shared" si="0"/>
        <v>343</v>
      </c>
      <c r="AB7" s="99">
        <f t="shared" si="0"/>
        <v>20393</v>
      </c>
      <c r="AC7" s="99">
        <f t="shared" si="0"/>
        <v>9860</v>
      </c>
      <c r="AD7" s="99">
        <f t="shared" si="0"/>
        <v>0</v>
      </c>
      <c r="AE7" s="99">
        <f t="shared" si="0"/>
        <v>503</v>
      </c>
      <c r="AF7" s="99">
        <f t="shared" si="0"/>
        <v>503</v>
      </c>
      <c r="AG7" s="99">
        <f t="shared" si="0"/>
        <v>0</v>
      </c>
      <c r="AH7" s="99">
        <f t="shared" si="0"/>
        <v>30493</v>
      </c>
      <c r="AI7" s="99">
        <f t="shared" si="0"/>
        <v>30493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33542</v>
      </c>
      <c r="AM7" s="99">
        <f t="shared" si="1"/>
        <v>3821</v>
      </c>
      <c r="AN7" s="99">
        <f t="shared" si="1"/>
        <v>0</v>
      </c>
      <c r="AO7" s="99">
        <f t="shared" si="1"/>
        <v>2209</v>
      </c>
      <c r="AP7" s="99">
        <f t="shared" si="1"/>
        <v>611</v>
      </c>
      <c r="AQ7" s="99">
        <f t="shared" si="1"/>
        <v>0</v>
      </c>
      <c r="AR7" s="99">
        <f t="shared" si="1"/>
        <v>0</v>
      </c>
      <c r="AS7" s="99">
        <f t="shared" si="1"/>
        <v>16688</v>
      </c>
      <c r="AT7" s="99">
        <f t="shared" si="1"/>
        <v>3281</v>
      </c>
      <c r="AU7" s="99">
        <f t="shared" si="1"/>
        <v>167</v>
      </c>
      <c r="AV7" s="99">
        <f t="shared" si="1"/>
        <v>6765</v>
      </c>
      <c r="AW7" s="99">
        <f t="shared" si="1"/>
        <v>1148</v>
      </c>
      <c r="AX7" s="99">
        <f t="shared" si="1"/>
        <v>772</v>
      </c>
      <c r="AY7" s="99">
        <f t="shared" si="1"/>
        <v>0</v>
      </c>
      <c r="AZ7" s="99">
        <f t="shared" si="1"/>
        <v>376</v>
      </c>
      <c r="BA7" s="99">
        <f t="shared" si="1"/>
        <v>0</v>
      </c>
      <c r="BB7" s="99">
        <f t="shared" si="1"/>
        <v>0</v>
      </c>
      <c r="BC7" s="99">
        <f t="shared" si="1"/>
        <v>520</v>
      </c>
      <c r="BD7" s="99">
        <f t="shared" si="1"/>
        <v>520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176</v>
      </c>
      <c r="B8" s="174">
        <v>46201</v>
      </c>
      <c r="C8" s="174" t="s">
        <v>222</v>
      </c>
      <c r="D8" s="181">
        <f aca="true" t="shared" si="2" ref="D8:D56">SUM(E8,H8,K8)</f>
        <v>94227</v>
      </c>
      <c r="E8" s="181">
        <f aca="true" t="shared" si="3" ref="E8:E56">SUM(F8:G8)</f>
        <v>0</v>
      </c>
      <c r="F8" s="182"/>
      <c r="G8" s="182"/>
      <c r="H8" s="181">
        <f aca="true" t="shared" si="4" ref="H8:H56">SUM(I8:J8)</f>
        <v>17788</v>
      </c>
      <c r="I8" s="182">
        <v>17788</v>
      </c>
      <c r="J8" s="182"/>
      <c r="K8" s="181">
        <f aca="true" t="shared" si="5" ref="K8:K56">SUM(L8:M8)</f>
        <v>76439</v>
      </c>
      <c r="L8" s="178">
        <v>9090</v>
      </c>
      <c r="M8" s="178">
        <v>67349</v>
      </c>
      <c r="N8" s="181">
        <f aca="true" t="shared" si="6" ref="N8:N56">SUM(O8,W8,AE8)</f>
        <v>94227</v>
      </c>
      <c r="O8" s="181">
        <f aca="true" t="shared" si="7" ref="O8:O56">SUM(P8:V8)</f>
        <v>26878</v>
      </c>
      <c r="P8" s="178">
        <v>26878</v>
      </c>
      <c r="Q8" s="178"/>
      <c r="R8" s="178"/>
      <c r="S8" s="178"/>
      <c r="T8" s="178"/>
      <c r="U8" s="178"/>
      <c r="V8" s="178"/>
      <c r="W8" s="181">
        <f aca="true" t="shared" si="8" ref="W8:W56">SUM(X8:AD8)</f>
        <v>67349</v>
      </c>
      <c r="X8" s="178">
        <v>67349</v>
      </c>
      <c r="Y8" s="178"/>
      <c r="Z8" s="178"/>
      <c r="AA8" s="178"/>
      <c r="AB8" s="178"/>
      <c r="AC8" s="178"/>
      <c r="AD8" s="178"/>
      <c r="AE8" s="181">
        <f aca="true" t="shared" si="9" ref="AE8:AE56">SUM(AF8:AG8)</f>
        <v>0</v>
      </c>
      <c r="AF8" s="178"/>
      <c r="AG8" s="178"/>
      <c r="AH8" s="181">
        <f aca="true" t="shared" si="10" ref="AH8:AH56">SUM(AI8:AK8)</f>
        <v>4727</v>
      </c>
      <c r="AI8" s="178">
        <v>4727</v>
      </c>
      <c r="AJ8" s="178"/>
      <c r="AK8" s="178"/>
      <c r="AL8" s="181">
        <f aca="true" t="shared" si="11" ref="AL8:AL56">SUM(AM8:AV8)</f>
        <v>4727</v>
      </c>
      <c r="AM8" s="178"/>
      <c r="AN8" s="178"/>
      <c r="AO8" s="178">
        <v>79</v>
      </c>
      <c r="AP8" s="178"/>
      <c r="AQ8" s="178"/>
      <c r="AR8" s="178"/>
      <c r="AS8" s="178"/>
      <c r="AT8" s="178"/>
      <c r="AU8" s="178">
        <v>56</v>
      </c>
      <c r="AV8" s="178">
        <v>4592</v>
      </c>
      <c r="AW8" s="181">
        <f aca="true" t="shared" si="12" ref="AW8:AW56">SUM(AX8:BB8)</f>
        <v>8</v>
      </c>
      <c r="AX8" s="178"/>
      <c r="AY8" s="178"/>
      <c r="AZ8" s="178">
        <v>8</v>
      </c>
      <c r="BA8" s="178"/>
      <c r="BB8" s="178"/>
      <c r="BC8" s="181">
        <f aca="true" t="shared" si="13" ref="BC8:BC56">SUM(BD8:BF8)</f>
        <v>0</v>
      </c>
      <c r="BD8" s="178"/>
      <c r="BE8" s="178"/>
      <c r="BF8" s="178"/>
    </row>
    <row r="9" spans="1:58" s="20" customFormat="1" ht="13.5">
      <c r="A9" s="174" t="s">
        <v>176</v>
      </c>
      <c r="B9" s="174">
        <v>46203</v>
      </c>
      <c r="C9" s="174" t="s">
        <v>224</v>
      </c>
      <c r="D9" s="181">
        <f t="shared" si="2"/>
        <v>65094</v>
      </c>
      <c r="E9" s="181">
        <f t="shared" si="3"/>
        <v>0</v>
      </c>
      <c r="F9" s="182"/>
      <c r="G9" s="182"/>
      <c r="H9" s="181">
        <f t="shared" si="4"/>
        <v>0</v>
      </c>
      <c r="I9" s="182"/>
      <c r="J9" s="182"/>
      <c r="K9" s="181">
        <f t="shared" si="5"/>
        <v>65094</v>
      </c>
      <c r="L9" s="178">
        <v>21948</v>
      </c>
      <c r="M9" s="178">
        <v>43146</v>
      </c>
      <c r="N9" s="181">
        <f t="shared" si="6"/>
        <v>65094</v>
      </c>
      <c r="O9" s="181">
        <f t="shared" si="7"/>
        <v>21948</v>
      </c>
      <c r="P9" s="178">
        <v>21948</v>
      </c>
      <c r="Q9" s="178"/>
      <c r="R9" s="178"/>
      <c r="S9" s="178"/>
      <c r="T9" s="178"/>
      <c r="U9" s="178"/>
      <c r="V9" s="178"/>
      <c r="W9" s="181">
        <f t="shared" si="8"/>
        <v>43146</v>
      </c>
      <c r="X9" s="178">
        <v>43146</v>
      </c>
      <c r="Y9" s="178"/>
      <c r="Z9" s="178"/>
      <c r="AA9" s="178"/>
      <c r="AB9" s="178"/>
      <c r="AC9" s="178"/>
      <c r="AD9" s="178"/>
      <c r="AE9" s="181">
        <f t="shared" si="9"/>
        <v>0</v>
      </c>
      <c r="AF9" s="178"/>
      <c r="AG9" s="178"/>
      <c r="AH9" s="181">
        <f t="shared" si="10"/>
        <v>198</v>
      </c>
      <c r="AI9" s="178">
        <v>198</v>
      </c>
      <c r="AJ9" s="178"/>
      <c r="AK9" s="178"/>
      <c r="AL9" s="181">
        <f t="shared" si="11"/>
        <v>1058</v>
      </c>
      <c r="AM9" s="178">
        <v>1052</v>
      </c>
      <c r="AN9" s="178"/>
      <c r="AO9" s="178"/>
      <c r="AP9" s="178"/>
      <c r="AQ9" s="178"/>
      <c r="AR9" s="178"/>
      <c r="AS9" s="178">
        <v>6</v>
      </c>
      <c r="AT9" s="178"/>
      <c r="AU9" s="178"/>
      <c r="AV9" s="178"/>
      <c r="AW9" s="181">
        <f t="shared" si="12"/>
        <v>192</v>
      </c>
      <c r="AX9" s="178">
        <v>192</v>
      </c>
      <c r="AY9" s="178"/>
      <c r="AZ9" s="178"/>
      <c r="BA9" s="178"/>
      <c r="BB9" s="178"/>
      <c r="BC9" s="181">
        <f t="shared" si="13"/>
        <v>0</v>
      </c>
      <c r="BD9" s="178"/>
      <c r="BE9" s="178"/>
      <c r="BF9" s="178"/>
    </row>
    <row r="10" spans="1:58" s="20" customFormat="1" ht="13.5">
      <c r="A10" s="174" t="s">
        <v>176</v>
      </c>
      <c r="B10" s="174">
        <v>46204</v>
      </c>
      <c r="C10" s="174" t="s">
        <v>225</v>
      </c>
      <c r="D10" s="181">
        <f t="shared" si="2"/>
        <v>9483</v>
      </c>
      <c r="E10" s="181">
        <f t="shared" si="3"/>
        <v>0</v>
      </c>
      <c r="F10" s="182"/>
      <c r="G10" s="182"/>
      <c r="H10" s="181">
        <f t="shared" si="4"/>
        <v>0</v>
      </c>
      <c r="I10" s="182"/>
      <c r="J10" s="182"/>
      <c r="K10" s="181">
        <f t="shared" si="5"/>
        <v>9483</v>
      </c>
      <c r="L10" s="178">
        <v>2253</v>
      </c>
      <c r="M10" s="178">
        <v>7230</v>
      </c>
      <c r="N10" s="181">
        <f t="shared" si="6"/>
        <v>9483</v>
      </c>
      <c r="O10" s="181">
        <f t="shared" si="7"/>
        <v>2253</v>
      </c>
      <c r="P10" s="178">
        <v>2253</v>
      </c>
      <c r="Q10" s="178"/>
      <c r="R10" s="178"/>
      <c r="S10" s="178"/>
      <c r="T10" s="178"/>
      <c r="U10" s="178"/>
      <c r="V10" s="178"/>
      <c r="W10" s="181">
        <f t="shared" si="8"/>
        <v>7230</v>
      </c>
      <c r="X10" s="178">
        <v>7230</v>
      </c>
      <c r="Y10" s="178"/>
      <c r="Z10" s="178"/>
      <c r="AA10" s="178"/>
      <c r="AB10" s="178"/>
      <c r="AC10" s="178"/>
      <c r="AD10" s="178"/>
      <c r="AE10" s="181">
        <f t="shared" si="9"/>
        <v>0</v>
      </c>
      <c r="AF10" s="178"/>
      <c r="AG10" s="178"/>
      <c r="AH10" s="181">
        <f t="shared" si="10"/>
        <v>239</v>
      </c>
      <c r="AI10" s="178">
        <v>239</v>
      </c>
      <c r="AJ10" s="178"/>
      <c r="AK10" s="178"/>
      <c r="AL10" s="181">
        <f t="shared" si="11"/>
        <v>239</v>
      </c>
      <c r="AM10" s="178"/>
      <c r="AN10" s="178"/>
      <c r="AO10" s="178">
        <v>16</v>
      </c>
      <c r="AP10" s="178">
        <v>56</v>
      </c>
      <c r="AQ10" s="178"/>
      <c r="AR10" s="178"/>
      <c r="AS10" s="178">
        <v>167</v>
      </c>
      <c r="AT10" s="178"/>
      <c r="AU10" s="178"/>
      <c r="AV10" s="178"/>
      <c r="AW10" s="181">
        <f t="shared" si="12"/>
        <v>0</v>
      </c>
      <c r="AX10" s="178"/>
      <c r="AY10" s="178"/>
      <c r="AZ10" s="178"/>
      <c r="BA10" s="178"/>
      <c r="BB10" s="178"/>
      <c r="BC10" s="181">
        <f t="shared" si="13"/>
        <v>0</v>
      </c>
      <c r="BD10" s="178"/>
      <c r="BE10" s="178"/>
      <c r="BF10" s="178"/>
    </row>
    <row r="11" spans="1:58" s="20" customFormat="1" ht="13.5">
      <c r="A11" s="174" t="s">
        <v>176</v>
      </c>
      <c r="B11" s="174">
        <v>46206</v>
      </c>
      <c r="C11" s="174" t="s">
        <v>226</v>
      </c>
      <c r="D11" s="181">
        <f t="shared" si="2"/>
        <v>22916</v>
      </c>
      <c r="E11" s="181">
        <f t="shared" si="3"/>
        <v>0</v>
      </c>
      <c r="F11" s="182"/>
      <c r="G11" s="182"/>
      <c r="H11" s="181">
        <f t="shared" si="4"/>
        <v>0</v>
      </c>
      <c r="I11" s="182"/>
      <c r="J11" s="182"/>
      <c r="K11" s="181">
        <f t="shared" si="5"/>
        <v>22916</v>
      </c>
      <c r="L11" s="178">
        <v>6979</v>
      </c>
      <c r="M11" s="178">
        <v>15937</v>
      </c>
      <c r="N11" s="181">
        <f t="shared" si="6"/>
        <v>22916</v>
      </c>
      <c r="O11" s="181">
        <f t="shared" si="7"/>
        <v>6979</v>
      </c>
      <c r="P11" s="178">
        <v>6979</v>
      </c>
      <c r="Q11" s="178"/>
      <c r="R11" s="178"/>
      <c r="S11" s="178"/>
      <c r="T11" s="178"/>
      <c r="U11" s="178"/>
      <c r="V11" s="178"/>
      <c r="W11" s="181">
        <f t="shared" si="8"/>
        <v>15937</v>
      </c>
      <c r="X11" s="178">
        <v>15937</v>
      </c>
      <c r="Y11" s="178"/>
      <c r="Z11" s="178"/>
      <c r="AA11" s="178"/>
      <c r="AB11" s="178"/>
      <c r="AC11" s="178"/>
      <c r="AD11" s="178"/>
      <c r="AE11" s="181">
        <f t="shared" si="9"/>
        <v>0</v>
      </c>
      <c r="AF11" s="178"/>
      <c r="AG11" s="178"/>
      <c r="AH11" s="181">
        <f t="shared" si="10"/>
        <v>80</v>
      </c>
      <c r="AI11" s="178">
        <v>80</v>
      </c>
      <c r="AJ11" s="178"/>
      <c r="AK11" s="178"/>
      <c r="AL11" s="181">
        <f t="shared" si="11"/>
        <v>80</v>
      </c>
      <c r="AM11" s="178"/>
      <c r="AN11" s="178"/>
      <c r="AO11" s="178"/>
      <c r="AP11" s="178"/>
      <c r="AQ11" s="178"/>
      <c r="AR11" s="178"/>
      <c r="AS11" s="178">
        <v>28</v>
      </c>
      <c r="AT11" s="178"/>
      <c r="AU11" s="178">
        <v>52</v>
      </c>
      <c r="AV11" s="178"/>
      <c r="AW11" s="181">
        <f t="shared" si="12"/>
        <v>0</v>
      </c>
      <c r="AX11" s="178"/>
      <c r="AY11" s="178"/>
      <c r="AZ11" s="178"/>
      <c r="BA11" s="178"/>
      <c r="BB11" s="178"/>
      <c r="BC11" s="181">
        <f t="shared" si="13"/>
        <v>0</v>
      </c>
      <c r="BD11" s="178"/>
      <c r="BE11" s="178"/>
      <c r="BF11" s="178"/>
    </row>
    <row r="12" spans="1:58" s="20" customFormat="1" ht="13.5">
      <c r="A12" s="174" t="s">
        <v>176</v>
      </c>
      <c r="B12" s="174">
        <v>46208</v>
      </c>
      <c r="C12" s="174" t="s">
        <v>227</v>
      </c>
      <c r="D12" s="181">
        <f t="shared" si="2"/>
        <v>19292</v>
      </c>
      <c r="E12" s="181">
        <f t="shared" si="3"/>
        <v>0</v>
      </c>
      <c r="F12" s="182"/>
      <c r="G12" s="182"/>
      <c r="H12" s="181">
        <f t="shared" si="4"/>
        <v>0</v>
      </c>
      <c r="I12" s="182"/>
      <c r="J12" s="182"/>
      <c r="K12" s="181">
        <f t="shared" si="5"/>
        <v>19292</v>
      </c>
      <c r="L12" s="178">
        <v>6839</v>
      </c>
      <c r="M12" s="178">
        <v>12453</v>
      </c>
      <c r="N12" s="181">
        <f t="shared" si="6"/>
        <v>19292</v>
      </c>
      <c r="O12" s="181">
        <f t="shared" si="7"/>
        <v>6839</v>
      </c>
      <c r="P12" s="178">
        <v>6839</v>
      </c>
      <c r="Q12" s="178"/>
      <c r="R12" s="178"/>
      <c r="S12" s="178"/>
      <c r="T12" s="178"/>
      <c r="U12" s="178"/>
      <c r="V12" s="178"/>
      <c r="W12" s="181">
        <f t="shared" si="8"/>
        <v>12453</v>
      </c>
      <c r="X12" s="178">
        <v>12453</v>
      </c>
      <c r="Y12" s="178"/>
      <c r="Z12" s="178"/>
      <c r="AA12" s="178"/>
      <c r="AB12" s="178"/>
      <c r="AC12" s="178"/>
      <c r="AD12" s="178"/>
      <c r="AE12" s="181">
        <f t="shared" si="9"/>
        <v>0</v>
      </c>
      <c r="AF12" s="178"/>
      <c r="AG12" s="178"/>
      <c r="AH12" s="181">
        <f t="shared" si="10"/>
        <v>68</v>
      </c>
      <c r="AI12" s="178">
        <v>68</v>
      </c>
      <c r="AJ12" s="178"/>
      <c r="AK12" s="178"/>
      <c r="AL12" s="181">
        <f t="shared" si="11"/>
        <v>68</v>
      </c>
      <c r="AM12" s="178"/>
      <c r="AN12" s="178"/>
      <c r="AO12" s="178"/>
      <c r="AP12" s="178"/>
      <c r="AQ12" s="178"/>
      <c r="AR12" s="178"/>
      <c r="AS12" s="178">
        <v>24</v>
      </c>
      <c r="AT12" s="178"/>
      <c r="AU12" s="178">
        <v>44</v>
      </c>
      <c r="AV12" s="178"/>
      <c r="AW12" s="181">
        <f t="shared" si="12"/>
        <v>0</v>
      </c>
      <c r="AX12" s="178"/>
      <c r="AY12" s="178"/>
      <c r="AZ12" s="178"/>
      <c r="BA12" s="178"/>
      <c r="BB12" s="178"/>
      <c r="BC12" s="181">
        <f t="shared" si="13"/>
        <v>0</v>
      </c>
      <c r="BD12" s="178"/>
      <c r="BE12" s="178"/>
      <c r="BF12" s="178"/>
    </row>
    <row r="13" spans="1:58" s="20" customFormat="1" ht="13.5">
      <c r="A13" s="174" t="s">
        <v>176</v>
      </c>
      <c r="B13" s="174">
        <v>46209</v>
      </c>
      <c r="C13" s="174" t="s">
        <v>228</v>
      </c>
      <c r="D13" s="181">
        <f t="shared" si="2"/>
        <v>20161</v>
      </c>
      <c r="E13" s="181">
        <f t="shared" si="3"/>
        <v>0</v>
      </c>
      <c r="F13" s="182"/>
      <c r="G13" s="182"/>
      <c r="H13" s="181">
        <f t="shared" si="4"/>
        <v>0</v>
      </c>
      <c r="I13" s="182"/>
      <c r="J13" s="182"/>
      <c r="K13" s="181">
        <f t="shared" si="5"/>
        <v>20161</v>
      </c>
      <c r="L13" s="178">
        <v>10036</v>
      </c>
      <c r="M13" s="178">
        <v>10125</v>
      </c>
      <c r="N13" s="181">
        <f t="shared" si="6"/>
        <v>20161</v>
      </c>
      <c r="O13" s="181">
        <f t="shared" si="7"/>
        <v>10036</v>
      </c>
      <c r="P13" s="178">
        <v>10036</v>
      </c>
      <c r="Q13" s="178"/>
      <c r="R13" s="178"/>
      <c r="S13" s="178"/>
      <c r="T13" s="178"/>
      <c r="U13" s="178"/>
      <c r="V13" s="178"/>
      <c r="W13" s="181">
        <f t="shared" si="8"/>
        <v>10125</v>
      </c>
      <c r="X13" s="178">
        <v>10125</v>
      </c>
      <c r="Y13" s="178"/>
      <c r="Z13" s="178"/>
      <c r="AA13" s="178"/>
      <c r="AB13" s="178"/>
      <c r="AC13" s="178"/>
      <c r="AD13" s="178"/>
      <c r="AE13" s="181">
        <f t="shared" si="9"/>
        <v>0</v>
      </c>
      <c r="AF13" s="178"/>
      <c r="AG13" s="178"/>
      <c r="AH13" s="181">
        <f t="shared" si="10"/>
        <v>51</v>
      </c>
      <c r="AI13" s="178">
        <v>51</v>
      </c>
      <c r="AJ13" s="178"/>
      <c r="AK13" s="178"/>
      <c r="AL13" s="181">
        <f t="shared" si="11"/>
        <v>0</v>
      </c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81">
        <f t="shared" si="12"/>
        <v>51</v>
      </c>
      <c r="AX13" s="178">
        <v>51</v>
      </c>
      <c r="AY13" s="178"/>
      <c r="AZ13" s="178"/>
      <c r="BA13" s="178"/>
      <c r="BB13" s="178"/>
      <c r="BC13" s="181">
        <f t="shared" si="13"/>
        <v>0</v>
      </c>
      <c r="BD13" s="178"/>
      <c r="BE13" s="178"/>
      <c r="BF13" s="178"/>
    </row>
    <row r="14" spans="1:58" s="20" customFormat="1" ht="13.5">
      <c r="A14" s="174" t="s">
        <v>176</v>
      </c>
      <c r="B14" s="174">
        <v>46210</v>
      </c>
      <c r="C14" s="174" t="s">
        <v>229</v>
      </c>
      <c r="D14" s="181">
        <f t="shared" si="2"/>
        <v>34203</v>
      </c>
      <c r="E14" s="181">
        <f t="shared" si="3"/>
        <v>0</v>
      </c>
      <c r="F14" s="182"/>
      <c r="G14" s="182"/>
      <c r="H14" s="181">
        <f t="shared" si="4"/>
        <v>0</v>
      </c>
      <c r="I14" s="182"/>
      <c r="J14" s="182"/>
      <c r="K14" s="181">
        <f t="shared" si="5"/>
        <v>34203</v>
      </c>
      <c r="L14" s="178">
        <v>7869</v>
      </c>
      <c r="M14" s="178">
        <v>26334</v>
      </c>
      <c r="N14" s="181">
        <f t="shared" si="6"/>
        <v>34203</v>
      </c>
      <c r="O14" s="181">
        <f t="shared" si="7"/>
        <v>7869</v>
      </c>
      <c r="P14" s="178">
        <v>7869</v>
      </c>
      <c r="Q14" s="178"/>
      <c r="R14" s="178"/>
      <c r="S14" s="178"/>
      <c r="T14" s="178"/>
      <c r="U14" s="178"/>
      <c r="V14" s="178"/>
      <c r="W14" s="181">
        <f t="shared" si="8"/>
        <v>26334</v>
      </c>
      <c r="X14" s="178">
        <v>26334</v>
      </c>
      <c r="Y14" s="178"/>
      <c r="Z14" s="178"/>
      <c r="AA14" s="178"/>
      <c r="AB14" s="178"/>
      <c r="AC14" s="178"/>
      <c r="AD14" s="178"/>
      <c r="AE14" s="181">
        <f t="shared" si="9"/>
        <v>0</v>
      </c>
      <c r="AF14" s="178"/>
      <c r="AG14" s="178"/>
      <c r="AH14" s="181">
        <f t="shared" si="10"/>
        <v>3</v>
      </c>
      <c r="AI14" s="178">
        <v>3</v>
      </c>
      <c r="AJ14" s="178"/>
      <c r="AK14" s="178"/>
      <c r="AL14" s="181">
        <f t="shared" si="11"/>
        <v>3</v>
      </c>
      <c r="AM14" s="178"/>
      <c r="AN14" s="178"/>
      <c r="AO14" s="178">
        <v>3</v>
      </c>
      <c r="AP14" s="178"/>
      <c r="AQ14" s="178"/>
      <c r="AR14" s="178"/>
      <c r="AS14" s="178"/>
      <c r="AT14" s="178"/>
      <c r="AU14" s="178"/>
      <c r="AV14" s="178"/>
      <c r="AW14" s="181">
        <f t="shared" si="12"/>
        <v>0</v>
      </c>
      <c r="AX14" s="178"/>
      <c r="AY14" s="178"/>
      <c r="AZ14" s="178"/>
      <c r="BA14" s="178"/>
      <c r="BB14" s="178"/>
      <c r="BC14" s="181">
        <f t="shared" si="13"/>
        <v>0</v>
      </c>
      <c r="BD14" s="178"/>
      <c r="BE14" s="178"/>
      <c r="BF14" s="178"/>
    </row>
    <row r="15" spans="1:58" s="20" customFormat="1" ht="13.5">
      <c r="A15" s="174" t="s">
        <v>176</v>
      </c>
      <c r="B15" s="174">
        <v>46213</v>
      </c>
      <c r="C15" s="174" t="s">
        <v>230</v>
      </c>
      <c r="D15" s="181">
        <f t="shared" si="2"/>
        <v>11855</v>
      </c>
      <c r="E15" s="181">
        <f t="shared" si="3"/>
        <v>0</v>
      </c>
      <c r="F15" s="182"/>
      <c r="G15" s="182"/>
      <c r="H15" s="181">
        <f t="shared" si="4"/>
        <v>0</v>
      </c>
      <c r="I15" s="182"/>
      <c r="J15" s="182"/>
      <c r="K15" s="181">
        <f t="shared" si="5"/>
        <v>11855</v>
      </c>
      <c r="L15" s="178">
        <v>6889</v>
      </c>
      <c r="M15" s="178">
        <v>4966</v>
      </c>
      <c r="N15" s="181">
        <f t="shared" si="6"/>
        <v>11855</v>
      </c>
      <c r="O15" s="181">
        <f t="shared" si="7"/>
        <v>6889</v>
      </c>
      <c r="P15" s="178">
        <v>6889</v>
      </c>
      <c r="Q15" s="178"/>
      <c r="R15" s="178"/>
      <c r="S15" s="178"/>
      <c r="T15" s="178"/>
      <c r="U15" s="178"/>
      <c r="V15" s="178"/>
      <c r="W15" s="181">
        <f t="shared" si="8"/>
        <v>4966</v>
      </c>
      <c r="X15" s="178">
        <v>4966</v>
      </c>
      <c r="Y15" s="178"/>
      <c r="Z15" s="178"/>
      <c r="AA15" s="178"/>
      <c r="AB15" s="178"/>
      <c r="AC15" s="178"/>
      <c r="AD15" s="178"/>
      <c r="AE15" s="181">
        <f t="shared" si="9"/>
        <v>0</v>
      </c>
      <c r="AF15" s="178"/>
      <c r="AG15" s="178"/>
      <c r="AH15" s="181">
        <f t="shared" si="10"/>
        <v>0</v>
      </c>
      <c r="AI15" s="178"/>
      <c r="AJ15" s="178"/>
      <c r="AK15" s="178"/>
      <c r="AL15" s="181">
        <f t="shared" si="11"/>
        <v>0</v>
      </c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81">
        <f t="shared" si="12"/>
        <v>0</v>
      </c>
      <c r="AX15" s="178"/>
      <c r="AY15" s="178"/>
      <c r="AZ15" s="178"/>
      <c r="BA15" s="178"/>
      <c r="BB15" s="178"/>
      <c r="BC15" s="181">
        <f t="shared" si="13"/>
        <v>0</v>
      </c>
      <c r="BD15" s="178"/>
      <c r="BE15" s="178"/>
      <c r="BF15" s="178"/>
    </row>
    <row r="16" spans="1:58" s="20" customFormat="1" ht="13.5">
      <c r="A16" s="174" t="s">
        <v>176</v>
      </c>
      <c r="B16" s="174">
        <v>46214</v>
      </c>
      <c r="C16" s="174" t="s">
        <v>231</v>
      </c>
      <c r="D16" s="181">
        <f t="shared" si="2"/>
        <v>14669</v>
      </c>
      <c r="E16" s="181">
        <f t="shared" si="3"/>
        <v>0</v>
      </c>
      <c r="F16" s="182"/>
      <c r="G16" s="182"/>
      <c r="H16" s="181">
        <f t="shared" si="4"/>
        <v>0</v>
      </c>
      <c r="I16" s="182"/>
      <c r="J16" s="182"/>
      <c r="K16" s="181">
        <f t="shared" si="5"/>
        <v>14669</v>
      </c>
      <c r="L16" s="178">
        <v>3531</v>
      </c>
      <c r="M16" s="178">
        <v>11138</v>
      </c>
      <c r="N16" s="181">
        <f t="shared" si="6"/>
        <v>14761</v>
      </c>
      <c r="O16" s="181">
        <f t="shared" si="7"/>
        <v>3577</v>
      </c>
      <c r="P16" s="178">
        <v>3531</v>
      </c>
      <c r="Q16" s="178"/>
      <c r="R16" s="178"/>
      <c r="S16" s="178"/>
      <c r="T16" s="178"/>
      <c r="U16" s="178">
        <v>46</v>
      </c>
      <c r="V16" s="178"/>
      <c r="W16" s="181">
        <f t="shared" si="8"/>
        <v>11138</v>
      </c>
      <c r="X16" s="178">
        <v>11138</v>
      </c>
      <c r="Y16" s="178"/>
      <c r="Z16" s="178"/>
      <c r="AA16" s="178"/>
      <c r="AB16" s="178"/>
      <c r="AC16" s="178"/>
      <c r="AD16" s="178"/>
      <c r="AE16" s="181">
        <f t="shared" si="9"/>
        <v>46</v>
      </c>
      <c r="AF16" s="178">
        <v>46</v>
      </c>
      <c r="AG16" s="178"/>
      <c r="AH16" s="181">
        <f t="shared" si="10"/>
        <v>469</v>
      </c>
      <c r="AI16" s="178">
        <v>469</v>
      </c>
      <c r="AJ16" s="178"/>
      <c r="AK16" s="178"/>
      <c r="AL16" s="181">
        <f t="shared" si="11"/>
        <v>453</v>
      </c>
      <c r="AM16" s="178"/>
      <c r="AN16" s="178"/>
      <c r="AO16" s="178"/>
      <c r="AP16" s="178">
        <v>453</v>
      </c>
      <c r="AQ16" s="178"/>
      <c r="AR16" s="178"/>
      <c r="AS16" s="178"/>
      <c r="AT16" s="178"/>
      <c r="AU16" s="178"/>
      <c r="AV16" s="178"/>
      <c r="AW16" s="181">
        <f t="shared" si="12"/>
        <v>16</v>
      </c>
      <c r="AX16" s="178">
        <v>16</v>
      </c>
      <c r="AY16" s="178"/>
      <c r="AZ16" s="178"/>
      <c r="BA16" s="178"/>
      <c r="BB16" s="178"/>
      <c r="BC16" s="181">
        <f t="shared" si="13"/>
        <v>453</v>
      </c>
      <c r="BD16" s="178">
        <v>453</v>
      </c>
      <c r="BE16" s="178"/>
      <c r="BF16" s="178"/>
    </row>
    <row r="17" spans="1:58" s="20" customFormat="1" ht="13.5">
      <c r="A17" s="174" t="s">
        <v>176</v>
      </c>
      <c r="B17" s="174">
        <v>46215</v>
      </c>
      <c r="C17" s="174" t="s">
        <v>232</v>
      </c>
      <c r="D17" s="181">
        <f t="shared" si="2"/>
        <v>75949</v>
      </c>
      <c r="E17" s="181">
        <f t="shared" si="3"/>
        <v>0</v>
      </c>
      <c r="F17" s="182"/>
      <c r="G17" s="182"/>
      <c r="H17" s="181">
        <f t="shared" si="4"/>
        <v>2668</v>
      </c>
      <c r="I17" s="182">
        <v>2668</v>
      </c>
      <c r="J17" s="182"/>
      <c r="K17" s="181">
        <f t="shared" si="5"/>
        <v>73281</v>
      </c>
      <c r="L17" s="178">
        <v>26319</v>
      </c>
      <c r="M17" s="178">
        <v>46962</v>
      </c>
      <c r="N17" s="181">
        <f t="shared" si="6"/>
        <v>76044</v>
      </c>
      <c r="O17" s="181">
        <f t="shared" si="7"/>
        <v>28987</v>
      </c>
      <c r="P17" s="178">
        <v>28666</v>
      </c>
      <c r="Q17" s="178"/>
      <c r="R17" s="178"/>
      <c r="S17" s="178">
        <v>198</v>
      </c>
      <c r="T17" s="178">
        <v>123</v>
      </c>
      <c r="U17" s="178"/>
      <c r="V17" s="178"/>
      <c r="W17" s="181">
        <f t="shared" si="8"/>
        <v>46962</v>
      </c>
      <c r="X17" s="178">
        <v>46048</v>
      </c>
      <c r="Y17" s="178"/>
      <c r="Z17" s="178"/>
      <c r="AA17" s="178">
        <v>343</v>
      </c>
      <c r="AB17" s="178">
        <v>571</v>
      </c>
      <c r="AC17" s="178"/>
      <c r="AD17" s="178"/>
      <c r="AE17" s="181">
        <f t="shared" si="9"/>
        <v>95</v>
      </c>
      <c r="AF17" s="178">
        <v>95</v>
      </c>
      <c r="AG17" s="178"/>
      <c r="AH17" s="181">
        <f t="shared" si="10"/>
        <v>2404</v>
      </c>
      <c r="AI17" s="178">
        <v>2404</v>
      </c>
      <c r="AJ17" s="178"/>
      <c r="AK17" s="178"/>
      <c r="AL17" s="181">
        <f t="shared" si="11"/>
        <v>2830</v>
      </c>
      <c r="AM17" s="178">
        <v>474</v>
      </c>
      <c r="AN17" s="178"/>
      <c r="AO17" s="178"/>
      <c r="AP17" s="178"/>
      <c r="AQ17" s="178"/>
      <c r="AR17" s="178"/>
      <c r="AS17" s="178">
        <v>1782</v>
      </c>
      <c r="AT17" s="178"/>
      <c r="AU17" s="178"/>
      <c r="AV17" s="178">
        <v>574</v>
      </c>
      <c r="AW17" s="181">
        <f t="shared" si="12"/>
        <v>48</v>
      </c>
      <c r="AX17" s="178">
        <v>48</v>
      </c>
      <c r="AY17" s="178"/>
      <c r="AZ17" s="178"/>
      <c r="BA17" s="178"/>
      <c r="BB17" s="178"/>
      <c r="BC17" s="181">
        <f t="shared" si="13"/>
        <v>0</v>
      </c>
      <c r="BD17" s="178"/>
      <c r="BE17" s="178"/>
      <c r="BF17" s="178"/>
    </row>
    <row r="18" spans="1:58" s="20" customFormat="1" ht="13.5">
      <c r="A18" s="174" t="s">
        <v>176</v>
      </c>
      <c r="B18" s="174">
        <v>46216</v>
      </c>
      <c r="C18" s="174" t="s">
        <v>233</v>
      </c>
      <c r="D18" s="181">
        <f t="shared" si="2"/>
        <v>26855</v>
      </c>
      <c r="E18" s="181">
        <f t="shared" si="3"/>
        <v>5838</v>
      </c>
      <c r="F18" s="182">
        <v>2700</v>
      </c>
      <c r="G18" s="182">
        <v>3138</v>
      </c>
      <c r="H18" s="181">
        <f t="shared" si="4"/>
        <v>0</v>
      </c>
      <c r="I18" s="182"/>
      <c r="J18" s="182"/>
      <c r="K18" s="181">
        <f t="shared" si="5"/>
        <v>21017</v>
      </c>
      <c r="L18" s="178">
        <v>7681</v>
      </c>
      <c r="M18" s="178">
        <v>13336</v>
      </c>
      <c r="N18" s="181">
        <f t="shared" si="6"/>
        <v>26996</v>
      </c>
      <c r="O18" s="181">
        <f t="shared" si="7"/>
        <v>10381</v>
      </c>
      <c r="P18" s="178">
        <v>6985</v>
      </c>
      <c r="Q18" s="178"/>
      <c r="R18" s="178"/>
      <c r="S18" s="178"/>
      <c r="T18" s="178">
        <v>2122</v>
      </c>
      <c r="U18" s="178">
        <v>1274</v>
      </c>
      <c r="V18" s="178"/>
      <c r="W18" s="181">
        <f t="shared" si="8"/>
        <v>16474</v>
      </c>
      <c r="X18" s="178">
        <v>10955</v>
      </c>
      <c r="Y18" s="178"/>
      <c r="Z18" s="178"/>
      <c r="AA18" s="178"/>
      <c r="AB18" s="178">
        <v>5519</v>
      </c>
      <c r="AC18" s="178"/>
      <c r="AD18" s="178"/>
      <c r="AE18" s="181">
        <f t="shared" si="9"/>
        <v>141</v>
      </c>
      <c r="AF18" s="178">
        <v>141</v>
      </c>
      <c r="AG18" s="178"/>
      <c r="AH18" s="181">
        <f t="shared" si="10"/>
        <v>356</v>
      </c>
      <c r="AI18" s="178">
        <v>356</v>
      </c>
      <c r="AJ18" s="178"/>
      <c r="AK18" s="178"/>
      <c r="AL18" s="181">
        <f t="shared" si="11"/>
        <v>356</v>
      </c>
      <c r="AM18" s="178"/>
      <c r="AN18" s="178"/>
      <c r="AO18" s="178">
        <v>2</v>
      </c>
      <c r="AP18" s="178"/>
      <c r="AQ18" s="178"/>
      <c r="AR18" s="178"/>
      <c r="AS18" s="178"/>
      <c r="AT18" s="178">
        <v>18</v>
      </c>
      <c r="AU18" s="178"/>
      <c r="AV18" s="178">
        <v>336</v>
      </c>
      <c r="AW18" s="181">
        <f t="shared" si="12"/>
        <v>0</v>
      </c>
      <c r="AX18" s="178"/>
      <c r="AY18" s="178"/>
      <c r="AZ18" s="178"/>
      <c r="BA18" s="178"/>
      <c r="BB18" s="178"/>
      <c r="BC18" s="181">
        <f t="shared" si="13"/>
        <v>18</v>
      </c>
      <c r="BD18" s="178">
        <v>18</v>
      </c>
      <c r="BE18" s="178"/>
      <c r="BF18" s="178"/>
    </row>
    <row r="19" spans="1:58" s="20" customFormat="1" ht="13.5">
      <c r="A19" s="174" t="s">
        <v>176</v>
      </c>
      <c r="B19" s="174">
        <v>46217</v>
      </c>
      <c r="C19" s="174" t="s">
        <v>234</v>
      </c>
      <c r="D19" s="181">
        <f t="shared" si="2"/>
        <v>26799</v>
      </c>
      <c r="E19" s="181">
        <f t="shared" si="3"/>
        <v>0</v>
      </c>
      <c r="F19" s="182"/>
      <c r="G19" s="182"/>
      <c r="H19" s="181">
        <f t="shared" si="4"/>
        <v>0</v>
      </c>
      <c r="I19" s="182"/>
      <c r="J19" s="182"/>
      <c r="K19" s="181">
        <f t="shared" si="5"/>
        <v>26799</v>
      </c>
      <c r="L19" s="178">
        <v>8903</v>
      </c>
      <c r="M19" s="178">
        <v>17896</v>
      </c>
      <c r="N19" s="181">
        <f t="shared" si="6"/>
        <v>26799</v>
      </c>
      <c r="O19" s="181">
        <f t="shared" si="7"/>
        <v>8903</v>
      </c>
      <c r="P19" s="178">
        <v>8903</v>
      </c>
      <c r="Q19" s="178"/>
      <c r="R19" s="178"/>
      <c r="S19" s="178"/>
      <c r="T19" s="178"/>
      <c r="U19" s="178"/>
      <c r="V19" s="178"/>
      <c r="W19" s="181">
        <f t="shared" si="8"/>
        <v>17896</v>
      </c>
      <c r="X19" s="178">
        <v>17896</v>
      </c>
      <c r="Y19" s="178"/>
      <c r="Z19" s="178"/>
      <c r="AA19" s="178"/>
      <c r="AB19" s="178"/>
      <c r="AC19" s="178"/>
      <c r="AD19" s="178"/>
      <c r="AE19" s="181">
        <f t="shared" si="9"/>
        <v>0</v>
      </c>
      <c r="AF19" s="178"/>
      <c r="AG19" s="178"/>
      <c r="AH19" s="181">
        <f t="shared" si="10"/>
        <v>138</v>
      </c>
      <c r="AI19" s="178">
        <v>138</v>
      </c>
      <c r="AJ19" s="178"/>
      <c r="AK19" s="178"/>
      <c r="AL19" s="181">
        <f t="shared" si="11"/>
        <v>76</v>
      </c>
      <c r="AM19" s="178"/>
      <c r="AN19" s="178"/>
      <c r="AO19" s="178"/>
      <c r="AP19" s="178"/>
      <c r="AQ19" s="178"/>
      <c r="AR19" s="178"/>
      <c r="AS19" s="178">
        <v>76</v>
      </c>
      <c r="AT19" s="178"/>
      <c r="AU19" s="178"/>
      <c r="AV19" s="178"/>
      <c r="AW19" s="181">
        <f t="shared" si="12"/>
        <v>62</v>
      </c>
      <c r="AX19" s="178">
        <v>62</v>
      </c>
      <c r="AY19" s="178"/>
      <c r="AZ19" s="178"/>
      <c r="BA19" s="178"/>
      <c r="BB19" s="178"/>
      <c r="BC19" s="181">
        <f t="shared" si="13"/>
        <v>0</v>
      </c>
      <c r="BD19" s="178"/>
      <c r="BE19" s="178"/>
      <c r="BF19" s="178"/>
    </row>
    <row r="20" spans="1:58" s="20" customFormat="1" ht="13.5">
      <c r="A20" s="174" t="s">
        <v>176</v>
      </c>
      <c r="B20" s="174">
        <v>46218</v>
      </c>
      <c r="C20" s="174" t="s">
        <v>235</v>
      </c>
      <c r="D20" s="181">
        <f t="shared" si="2"/>
        <v>75500</v>
      </c>
      <c r="E20" s="181">
        <f t="shared" si="3"/>
        <v>0</v>
      </c>
      <c r="F20" s="182"/>
      <c r="G20" s="182"/>
      <c r="H20" s="181">
        <f t="shared" si="4"/>
        <v>0</v>
      </c>
      <c r="I20" s="182"/>
      <c r="J20" s="182"/>
      <c r="K20" s="181">
        <f t="shared" si="5"/>
        <v>75500</v>
      </c>
      <c r="L20" s="178">
        <v>29660</v>
      </c>
      <c r="M20" s="178">
        <v>45840</v>
      </c>
      <c r="N20" s="181">
        <f t="shared" si="6"/>
        <v>75500</v>
      </c>
      <c r="O20" s="181">
        <f t="shared" si="7"/>
        <v>29660</v>
      </c>
      <c r="P20" s="178">
        <v>29660</v>
      </c>
      <c r="Q20" s="178"/>
      <c r="R20" s="178"/>
      <c r="S20" s="178"/>
      <c r="T20" s="178"/>
      <c r="U20" s="178"/>
      <c r="V20" s="178"/>
      <c r="W20" s="181">
        <f t="shared" si="8"/>
        <v>45840</v>
      </c>
      <c r="X20" s="178">
        <v>31680</v>
      </c>
      <c r="Y20" s="178"/>
      <c r="Z20" s="178"/>
      <c r="AA20" s="178"/>
      <c r="AB20" s="178">
        <v>14160</v>
      </c>
      <c r="AC20" s="178"/>
      <c r="AD20" s="178"/>
      <c r="AE20" s="181">
        <f t="shared" si="9"/>
        <v>0</v>
      </c>
      <c r="AF20" s="178"/>
      <c r="AG20" s="178"/>
      <c r="AH20" s="181">
        <f t="shared" si="10"/>
        <v>15618</v>
      </c>
      <c r="AI20" s="178">
        <v>15618</v>
      </c>
      <c r="AJ20" s="178"/>
      <c r="AK20" s="178"/>
      <c r="AL20" s="181">
        <f t="shared" si="11"/>
        <v>16818</v>
      </c>
      <c r="AM20" s="178">
        <v>1250</v>
      </c>
      <c r="AN20" s="178"/>
      <c r="AO20" s="178">
        <v>1408</v>
      </c>
      <c r="AP20" s="178"/>
      <c r="AQ20" s="178"/>
      <c r="AR20" s="178"/>
      <c r="AS20" s="178">
        <v>14160</v>
      </c>
      <c r="AT20" s="178"/>
      <c r="AU20" s="178"/>
      <c r="AV20" s="178"/>
      <c r="AW20" s="181">
        <f t="shared" si="12"/>
        <v>50</v>
      </c>
      <c r="AX20" s="178">
        <v>50</v>
      </c>
      <c r="AY20" s="178"/>
      <c r="AZ20" s="178"/>
      <c r="BA20" s="178"/>
      <c r="BB20" s="178"/>
      <c r="BC20" s="181">
        <f t="shared" si="13"/>
        <v>18</v>
      </c>
      <c r="BD20" s="178">
        <v>18</v>
      </c>
      <c r="BE20" s="178"/>
      <c r="BF20" s="178"/>
    </row>
    <row r="21" spans="1:58" s="20" customFormat="1" ht="13.5">
      <c r="A21" s="174" t="s">
        <v>176</v>
      </c>
      <c r="B21" s="174">
        <v>46219</v>
      </c>
      <c r="C21" s="174" t="s">
        <v>236</v>
      </c>
      <c r="D21" s="181">
        <f t="shared" si="2"/>
        <v>10397</v>
      </c>
      <c r="E21" s="181">
        <f t="shared" si="3"/>
        <v>10397</v>
      </c>
      <c r="F21" s="182">
        <v>5179</v>
      </c>
      <c r="G21" s="182">
        <v>5218</v>
      </c>
      <c r="H21" s="181">
        <f t="shared" si="4"/>
        <v>0</v>
      </c>
      <c r="I21" s="182"/>
      <c r="J21" s="182"/>
      <c r="K21" s="181">
        <f t="shared" si="5"/>
        <v>0</v>
      </c>
      <c r="L21" s="178"/>
      <c r="M21" s="178"/>
      <c r="N21" s="181">
        <f t="shared" si="6"/>
        <v>10543</v>
      </c>
      <c r="O21" s="181">
        <f t="shared" si="7"/>
        <v>5179</v>
      </c>
      <c r="P21" s="178">
        <v>5179</v>
      </c>
      <c r="Q21" s="178"/>
      <c r="R21" s="178"/>
      <c r="S21" s="178"/>
      <c r="T21" s="178"/>
      <c r="U21" s="178"/>
      <c r="V21" s="178"/>
      <c r="W21" s="181">
        <f t="shared" si="8"/>
        <v>5218</v>
      </c>
      <c r="X21" s="178">
        <v>5218</v>
      </c>
      <c r="Y21" s="178"/>
      <c r="Z21" s="178"/>
      <c r="AA21" s="178"/>
      <c r="AB21" s="178"/>
      <c r="AC21" s="178"/>
      <c r="AD21" s="178"/>
      <c r="AE21" s="181">
        <f t="shared" si="9"/>
        <v>146</v>
      </c>
      <c r="AF21" s="178">
        <v>146</v>
      </c>
      <c r="AG21" s="178"/>
      <c r="AH21" s="181">
        <f t="shared" si="10"/>
        <v>31</v>
      </c>
      <c r="AI21" s="178">
        <v>31</v>
      </c>
      <c r="AJ21" s="178"/>
      <c r="AK21" s="178"/>
      <c r="AL21" s="181">
        <f t="shared" si="11"/>
        <v>31</v>
      </c>
      <c r="AM21" s="178"/>
      <c r="AN21" s="178"/>
      <c r="AO21" s="178"/>
      <c r="AP21" s="178"/>
      <c r="AQ21" s="178"/>
      <c r="AR21" s="178"/>
      <c r="AS21" s="178"/>
      <c r="AT21" s="178">
        <v>31</v>
      </c>
      <c r="AU21" s="178"/>
      <c r="AV21" s="178"/>
      <c r="AW21" s="181">
        <f t="shared" si="12"/>
        <v>0</v>
      </c>
      <c r="AX21" s="178"/>
      <c r="AY21" s="178"/>
      <c r="AZ21" s="178"/>
      <c r="BA21" s="178"/>
      <c r="BB21" s="178"/>
      <c r="BC21" s="181">
        <f t="shared" si="13"/>
        <v>31</v>
      </c>
      <c r="BD21" s="178">
        <v>31</v>
      </c>
      <c r="BE21" s="178"/>
      <c r="BF21" s="178"/>
    </row>
    <row r="22" spans="1:58" s="20" customFormat="1" ht="13.5">
      <c r="A22" s="174" t="s">
        <v>176</v>
      </c>
      <c r="B22" s="174">
        <v>46220</v>
      </c>
      <c r="C22" s="174" t="s">
        <v>237</v>
      </c>
      <c r="D22" s="181">
        <f t="shared" si="2"/>
        <v>29045</v>
      </c>
      <c r="E22" s="181">
        <f t="shared" si="3"/>
        <v>0</v>
      </c>
      <c r="F22" s="182"/>
      <c r="G22" s="182"/>
      <c r="H22" s="181">
        <f t="shared" si="4"/>
        <v>0</v>
      </c>
      <c r="I22" s="182"/>
      <c r="J22" s="182"/>
      <c r="K22" s="181">
        <f t="shared" si="5"/>
        <v>29045</v>
      </c>
      <c r="L22" s="178">
        <v>11370</v>
      </c>
      <c r="M22" s="178">
        <v>17675</v>
      </c>
      <c r="N22" s="181">
        <f t="shared" si="6"/>
        <v>29077</v>
      </c>
      <c r="O22" s="181">
        <f t="shared" si="7"/>
        <v>11370</v>
      </c>
      <c r="P22" s="178">
        <v>11370</v>
      </c>
      <c r="Q22" s="178"/>
      <c r="R22" s="178"/>
      <c r="S22" s="178"/>
      <c r="T22" s="178"/>
      <c r="U22" s="178"/>
      <c r="V22" s="178"/>
      <c r="W22" s="181">
        <f t="shared" si="8"/>
        <v>17675</v>
      </c>
      <c r="X22" s="178">
        <v>17675</v>
      </c>
      <c r="Y22" s="178"/>
      <c r="Z22" s="178"/>
      <c r="AA22" s="178"/>
      <c r="AB22" s="178"/>
      <c r="AC22" s="178"/>
      <c r="AD22" s="178"/>
      <c r="AE22" s="181">
        <f t="shared" si="9"/>
        <v>32</v>
      </c>
      <c r="AF22" s="178">
        <v>32</v>
      </c>
      <c r="AG22" s="178"/>
      <c r="AH22" s="181">
        <f t="shared" si="10"/>
        <v>990</v>
      </c>
      <c r="AI22" s="178">
        <v>990</v>
      </c>
      <c r="AJ22" s="178"/>
      <c r="AK22" s="178"/>
      <c r="AL22" s="181">
        <f t="shared" si="11"/>
        <v>990</v>
      </c>
      <c r="AM22" s="178"/>
      <c r="AN22" s="178"/>
      <c r="AO22" s="178">
        <v>10</v>
      </c>
      <c r="AP22" s="178"/>
      <c r="AQ22" s="178"/>
      <c r="AR22" s="178"/>
      <c r="AS22" s="178">
        <v>54</v>
      </c>
      <c r="AT22" s="178"/>
      <c r="AU22" s="178"/>
      <c r="AV22" s="178">
        <v>926</v>
      </c>
      <c r="AW22" s="181">
        <f t="shared" si="12"/>
        <v>0</v>
      </c>
      <c r="AX22" s="178"/>
      <c r="AY22" s="178"/>
      <c r="AZ22" s="178"/>
      <c r="BA22" s="178"/>
      <c r="BB22" s="178"/>
      <c r="BC22" s="181">
        <f t="shared" si="13"/>
        <v>0</v>
      </c>
      <c r="BD22" s="178"/>
      <c r="BE22" s="178"/>
      <c r="BF22" s="178"/>
    </row>
    <row r="23" spans="1:58" s="20" customFormat="1" ht="13.5">
      <c r="A23" s="174" t="s">
        <v>176</v>
      </c>
      <c r="B23" s="174">
        <v>46221</v>
      </c>
      <c r="C23" s="174" t="s">
        <v>238</v>
      </c>
      <c r="D23" s="181">
        <f t="shared" si="2"/>
        <v>22668</v>
      </c>
      <c r="E23" s="181">
        <f t="shared" si="3"/>
        <v>0</v>
      </c>
      <c r="F23" s="182"/>
      <c r="G23" s="182"/>
      <c r="H23" s="181">
        <f t="shared" si="4"/>
        <v>0</v>
      </c>
      <c r="I23" s="182"/>
      <c r="J23" s="182"/>
      <c r="K23" s="181">
        <f t="shared" si="5"/>
        <v>22668</v>
      </c>
      <c r="L23" s="178">
        <v>6737</v>
      </c>
      <c r="M23" s="178">
        <v>15931</v>
      </c>
      <c r="N23" s="181">
        <f t="shared" si="6"/>
        <v>22668</v>
      </c>
      <c r="O23" s="181">
        <f t="shared" si="7"/>
        <v>6737</v>
      </c>
      <c r="P23" s="178">
        <v>6737</v>
      </c>
      <c r="Q23" s="178"/>
      <c r="R23" s="178"/>
      <c r="S23" s="178"/>
      <c r="T23" s="178"/>
      <c r="U23" s="178"/>
      <c r="V23" s="178"/>
      <c r="W23" s="181">
        <f t="shared" si="8"/>
        <v>15931</v>
      </c>
      <c r="X23" s="178">
        <v>15931</v>
      </c>
      <c r="Y23" s="178"/>
      <c r="Z23" s="178"/>
      <c r="AA23" s="178"/>
      <c r="AB23" s="178"/>
      <c r="AC23" s="178"/>
      <c r="AD23" s="178"/>
      <c r="AE23" s="181">
        <f t="shared" si="9"/>
        <v>0</v>
      </c>
      <c r="AF23" s="178"/>
      <c r="AG23" s="178"/>
      <c r="AH23" s="181">
        <f t="shared" si="10"/>
        <v>14</v>
      </c>
      <c r="AI23" s="178">
        <v>14</v>
      </c>
      <c r="AJ23" s="178"/>
      <c r="AK23" s="178"/>
      <c r="AL23" s="181">
        <f t="shared" si="11"/>
        <v>8</v>
      </c>
      <c r="AM23" s="178"/>
      <c r="AN23" s="178"/>
      <c r="AO23" s="178"/>
      <c r="AP23" s="178"/>
      <c r="AQ23" s="178"/>
      <c r="AR23" s="178"/>
      <c r="AS23" s="178">
        <v>8</v>
      </c>
      <c r="AT23" s="178"/>
      <c r="AU23" s="178"/>
      <c r="AV23" s="178"/>
      <c r="AW23" s="181">
        <f t="shared" si="12"/>
        <v>6</v>
      </c>
      <c r="AX23" s="178">
        <v>6</v>
      </c>
      <c r="AY23" s="178"/>
      <c r="AZ23" s="178"/>
      <c r="BA23" s="178"/>
      <c r="BB23" s="178"/>
      <c r="BC23" s="181">
        <f t="shared" si="13"/>
        <v>0</v>
      </c>
      <c r="BD23" s="178"/>
      <c r="BE23" s="178"/>
      <c r="BF23" s="178"/>
    </row>
    <row r="24" spans="1:58" s="20" customFormat="1" ht="13.5">
      <c r="A24" s="174" t="s">
        <v>176</v>
      </c>
      <c r="B24" s="174">
        <v>46222</v>
      </c>
      <c r="C24" s="174" t="s">
        <v>239</v>
      </c>
      <c r="D24" s="181">
        <f t="shared" si="2"/>
        <v>4557</v>
      </c>
      <c r="E24" s="181">
        <f t="shared" si="3"/>
        <v>217</v>
      </c>
      <c r="F24" s="182">
        <v>217</v>
      </c>
      <c r="G24" s="182"/>
      <c r="H24" s="181">
        <f t="shared" si="4"/>
        <v>0</v>
      </c>
      <c r="I24" s="182"/>
      <c r="J24" s="182"/>
      <c r="K24" s="181">
        <f t="shared" si="5"/>
        <v>4340</v>
      </c>
      <c r="L24" s="178">
        <v>1480</v>
      </c>
      <c r="M24" s="178">
        <v>2860</v>
      </c>
      <c r="N24" s="181">
        <f t="shared" si="6"/>
        <v>4557</v>
      </c>
      <c r="O24" s="181">
        <f t="shared" si="7"/>
        <v>1697</v>
      </c>
      <c r="P24" s="178">
        <v>1697</v>
      </c>
      <c r="Q24" s="178"/>
      <c r="R24" s="178"/>
      <c r="S24" s="178"/>
      <c r="T24" s="178"/>
      <c r="U24" s="178"/>
      <c r="V24" s="178"/>
      <c r="W24" s="181">
        <f t="shared" si="8"/>
        <v>2860</v>
      </c>
      <c r="X24" s="178">
        <v>2860</v>
      </c>
      <c r="Y24" s="178"/>
      <c r="Z24" s="178"/>
      <c r="AA24" s="178"/>
      <c r="AB24" s="178"/>
      <c r="AC24" s="178"/>
      <c r="AD24" s="178"/>
      <c r="AE24" s="181">
        <f t="shared" si="9"/>
        <v>0</v>
      </c>
      <c r="AF24" s="178"/>
      <c r="AG24" s="178"/>
      <c r="AH24" s="181">
        <f t="shared" si="10"/>
        <v>151</v>
      </c>
      <c r="AI24" s="178">
        <v>151</v>
      </c>
      <c r="AJ24" s="178"/>
      <c r="AK24" s="178"/>
      <c r="AL24" s="181">
        <f t="shared" si="11"/>
        <v>151</v>
      </c>
      <c r="AM24" s="178"/>
      <c r="AN24" s="178"/>
      <c r="AO24" s="178">
        <v>151</v>
      </c>
      <c r="AP24" s="178"/>
      <c r="AQ24" s="178"/>
      <c r="AR24" s="178"/>
      <c r="AS24" s="178"/>
      <c r="AT24" s="178"/>
      <c r="AU24" s="178"/>
      <c r="AV24" s="178"/>
      <c r="AW24" s="181">
        <f t="shared" si="12"/>
        <v>0</v>
      </c>
      <c r="AX24" s="178"/>
      <c r="AY24" s="178"/>
      <c r="AZ24" s="178"/>
      <c r="BA24" s="178"/>
      <c r="BB24" s="178"/>
      <c r="BC24" s="181">
        <f t="shared" si="13"/>
        <v>0</v>
      </c>
      <c r="BD24" s="178"/>
      <c r="BE24" s="178"/>
      <c r="BF24" s="178"/>
    </row>
    <row r="25" spans="1:58" s="20" customFormat="1" ht="13.5">
      <c r="A25" s="174" t="s">
        <v>176</v>
      </c>
      <c r="B25" s="174">
        <v>46303</v>
      </c>
      <c r="C25" s="174" t="s">
        <v>240</v>
      </c>
      <c r="D25" s="181">
        <f t="shared" si="2"/>
        <v>240</v>
      </c>
      <c r="E25" s="181">
        <f t="shared" si="3"/>
        <v>0</v>
      </c>
      <c r="F25" s="182"/>
      <c r="G25" s="182"/>
      <c r="H25" s="181">
        <f t="shared" si="4"/>
        <v>240</v>
      </c>
      <c r="I25" s="182">
        <v>97</v>
      </c>
      <c r="J25" s="182">
        <v>143</v>
      </c>
      <c r="K25" s="181">
        <f t="shared" si="5"/>
        <v>0</v>
      </c>
      <c r="L25" s="178"/>
      <c r="M25" s="178"/>
      <c r="N25" s="181">
        <f t="shared" si="6"/>
        <v>240</v>
      </c>
      <c r="O25" s="181">
        <f t="shared" si="7"/>
        <v>97</v>
      </c>
      <c r="P25" s="178"/>
      <c r="Q25" s="178"/>
      <c r="R25" s="178"/>
      <c r="S25" s="178"/>
      <c r="T25" s="178">
        <v>97</v>
      </c>
      <c r="U25" s="178"/>
      <c r="V25" s="178"/>
      <c r="W25" s="181">
        <f t="shared" si="8"/>
        <v>143</v>
      </c>
      <c r="X25" s="178"/>
      <c r="Y25" s="178"/>
      <c r="Z25" s="178"/>
      <c r="AA25" s="178"/>
      <c r="AB25" s="178">
        <v>143</v>
      </c>
      <c r="AC25" s="178"/>
      <c r="AD25" s="178"/>
      <c r="AE25" s="181">
        <f t="shared" si="9"/>
        <v>0</v>
      </c>
      <c r="AF25" s="178"/>
      <c r="AG25" s="178"/>
      <c r="AH25" s="181">
        <f t="shared" si="10"/>
        <v>240</v>
      </c>
      <c r="AI25" s="178">
        <v>240</v>
      </c>
      <c r="AJ25" s="178"/>
      <c r="AK25" s="178"/>
      <c r="AL25" s="181">
        <f t="shared" si="11"/>
        <v>240</v>
      </c>
      <c r="AM25" s="178"/>
      <c r="AN25" s="178"/>
      <c r="AO25" s="178"/>
      <c r="AP25" s="178"/>
      <c r="AQ25" s="178"/>
      <c r="AR25" s="178"/>
      <c r="AS25" s="178">
        <v>240</v>
      </c>
      <c r="AT25" s="178"/>
      <c r="AU25" s="178"/>
      <c r="AV25" s="178"/>
      <c r="AW25" s="181">
        <f t="shared" si="12"/>
        <v>0</v>
      </c>
      <c r="AX25" s="178"/>
      <c r="AY25" s="178"/>
      <c r="AZ25" s="178"/>
      <c r="BA25" s="178"/>
      <c r="BB25" s="178"/>
      <c r="BC25" s="181">
        <f t="shared" si="13"/>
        <v>0</v>
      </c>
      <c r="BD25" s="178"/>
      <c r="BE25" s="178"/>
      <c r="BF25" s="178"/>
    </row>
    <row r="26" spans="1:58" s="20" customFormat="1" ht="13.5">
      <c r="A26" s="174" t="s">
        <v>176</v>
      </c>
      <c r="B26" s="174">
        <v>46304</v>
      </c>
      <c r="C26" s="174" t="s">
        <v>241</v>
      </c>
      <c r="D26" s="181">
        <f t="shared" si="2"/>
        <v>50</v>
      </c>
      <c r="E26" s="181">
        <f t="shared" si="3"/>
        <v>50</v>
      </c>
      <c r="F26" s="182">
        <v>50</v>
      </c>
      <c r="G26" s="182"/>
      <c r="H26" s="181">
        <f t="shared" si="4"/>
        <v>0</v>
      </c>
      <c r="I26" s="182"/>
      <c r="J26" s="182"/>
      <c r="K26" s="181">
        <f t="shared" si="5"/>
        <v>0</v>
      </c>
      <c r="L26" s="178"/>
      <c r="M26" s="178"/>
      <c r="N26" s="181">
        <f t="shared" si="6"/>
        <v>50</v>
      </c>
      <c r="O26" s="181">
        <f t="shared" si="7"/>
        <v>50</v>
      </c>
      <c r="P26" s="178"/>
      <c r="Q26" s="178"/>
      <c r="R26" s="178"/>
      <c r="S26" s="178"/>
      <c r="T26" s="178"/>
      <c r="U26" s="178">
        <v>50</v>
      </c>
      <c r="V26" s="178"/>
      <c r="W26" s="181">
        <f t="shared" si="8"/>
        <v>0</v>
      </c>
      <c r="X26" s="178"/>
      <c r="Y26" s="178"/>
      <c r="Z26" s="178"/>
      <c r="AA26" s="178"/>
      <c r="AB26" s="178"/>
      <c r="AC26" s="178"/>
      <c r="AD26" s="178"/>
      <c r="AE26" s="181">
        <f t="shared" si="9"/>
        <v>0</v>
      </c>
      <c r="AF26" s="178"/>
      <c r="AG26" s="178"/>
      <c r="AH26" s="181">
        <f t="shared" si="10"/>
        <v>0</v>
      </c>
      <c r="AI26" s="178"/>
      <c r="AJ26" s="178"/>
      <c r="AK26" s="178"/>
      <c r="AL26" s="181">
        <f t="shared" si="11"/>
        <v>0</v>
      </c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81">
        <f t="shared" si="12"/>
        <v>0</v>
      </c>
      <c r="AX26" s="178"/>
      <c r="AY26" s="178"/>
      <c r="AZ26" s="178"/>
      <c r="BA26" s="178"/>
      <c r="BB26" s="178"/>
      <c r="BC26" s="181">
        <f t="shared" si="13"/>
        <v>0</v>
      </c>
      <c r="BD26" s="178"/>
      <c r="BE26" s="178"/>
      <c r="BF26" s="178"/>
    </row>
    <row r="27" spans="1:58" s="20" customFormat="1" ht="13.5">
      <c r="A27" s="174" t="s">
        <v>176</v>
      </c>
      <c r="B27" s="174">
        <v>46323</v>
      </c>
      <c r="C27" s="174" t="s">
        <v>242</v>
      </c>
      <c r="D27" s="181">
        <f t="shared" si="2"/>
        <v>9165</v>
      </c>
      <c r="E27" s="181">
        <f t="shared" si="3"/>
        <v>0</v>
      </c>
      <c r="F27" s="182"/>
      <c r="G27" s="182"/>
      <c r="H27" s="181">
        <f t="shared" si="4"/>
        <v>0</v>
      </c>
      <c r="I27" s="182"/>
      <c r="J27" s="182"/>
      <c r="K27" s="181">
        <f t="shared" si="5"/>
        <v>9165</v>
      </c>
      <c r="L27" s="178">
        <v>3198</v>
      </c>
      <c r="M27" s="178">
        <v>5967</v>
      </c>
      <c r="N27" s="181">
        <f t="shared" si="6"/>
        <v>9165</v>
      </c>
      <c r="O27" s="181">
        <f t="shared" si="7"/>
        <v>3198</v>
      </c>
      <c r="P27" s="178">
        <v>3198</v>
      </c>
      <c r="Q27" s="178"/>
      <c r="R27" s="178"/>
      <c r="S27" s="178"/>
      <c r="T27" s="178"/>
      <c r="U27" s="178"/>
      <c r="V27" s="178"/>
      <c r="W27" s="181">
        <f t="shared" si="8"/>
        <v>5967</v>
      </c>
      <c r="X27" s="178">
        <v>5967</v>
      </c>
      <c r="Y27" s="178"/>
      <c r="Z27" s="178"/>
      <c r="AA27" s="178"/>
      <c r="AB27" s="178"/>
      <c r="AC27" s="178"/>
      <c r="AD27" s="178"/>
      <c r="AE27" s="181">
        <f t="shared" si="9"/>
        <v>0</v>
      </c>
      <c r="AF27" s="178"/>
      <c r="AG27" s="178"/>
      <c r="AH27" s="181">
        <f t="shared" si="10"/>
        <v>220</v>
      </c>
      <c r="AI27" s="178">
        <v>220</v>
      </c>
      <c r="AJ27" s="178"/>
      <c r="AK27" s="178"/>
      <c r="AL27" s="181">
        <f t="shared" si="11"/>
        <v>220</v>
      </c>
      <c r="AM27" s="178"/>
      <c r="AN27" s="178"/>
      <c r="AO27" s="178"/>
      <c r="AP27" s="178"/>
      <c r="AQ27" s="178"/>
      <c r="AR27" s="178"/>
      <c r="AS27" s="178"/>
      <c r="AT27" s="178">
        <v>185</v>
      </c>
      <c r="AU27" s="178"/>
      <c r="AV27" s="178">
        <v>35</v>
      </c>
      <c r="AW27" s="181">
        <f t="shared" si="12"/>
        <v>0</v>
      </c>
      <c r="AX27" s="178"/>
      <c r="AY27" s="178"/>
      <c r="AZ27" s="178"/>
      <c r="BA27" s="178"/>
      <c r="BB27" s="178"/>
      <c r="BC27" s="181">
        <f t="shared" si="13"/>
        <v>0</v>
      </c>
      <c r="BD27" s="178"/>
      <c r="BE27" s="178"/>
      <c r="BF27" s="178"/>
    </row>
    <row r="28" spans="1:58" s="20" customFormat="1" ht="13.5">
      <c r="A28" s="174" t="s">
        <v>176</v>
      </c>
      <c r="B28" s="174">
        <v>46344</v>
      </c>
      <c r="C28" s="174" t="s">
        <v>243</v>
      </c>
      <c r="D28" s="181">
        <f t="shared" si="2"/>
        <v>7606</v>
      </c>
      <c r="E28" s="181">
        <f t="shared" si="3"/>
        <v>0</v>
      </c>
      <c r="F28" s="182"/>
      <c r="G28" s="182"/>
      <c r="H28" s="181">
        <f t="shared" si="4"/>
        <v>0</v>
      </c>
      <c r="I28" s="182"/>
      <c r="J28" s="182"/>
      <c r="K28" s="181">
        <f t="shared" si="5"/>
        <v>7606</v>
      </c>
      <c r="L28" s="178">
        <v>2090</v>
      </c>
      <c r="M28" s="178">
        <v>5516</v>
      </c>
      <c r="N28" s="181">
        <f t="shared" si="6"/>
        <v>7606</v>
      </c>
      <c r="O28" s="181">
        <f t="shared" si="7"/>
        <v>2090</v>
      </c>
      <c r="P28" s="178">
        <v>2090</v>
      </c>
      <c r="Q28" s="178"/>
      <c r="R28" s="178"/>
      <c r="S28" s="178"/>
      <c r="T28" s="178"/>
      <c r="U28" s="178"/>
      <c r="V28" s="178"/>
      <c r="W28" s="181">
        <f t="shared" si="8"/>
        <v>5516</v>
      </c>
      <c r="X28" s="178">
        <v>5516</v>
      </c>
      <c r="Y28" s="178"/>
      <c r="Z28" s="178"/>
      <c r="AA28" s="178"/>
      <c r="AB28" s="178"/>
      <c r="AC28" s="178"/>
      <c r="AD28" s="178"/>
      <c r="AE28" s="181">
        <f t="shared" si="9"/>
        <v>0</v>
      </c>
      <c r="AF28" s="178"/>
      <c r="AG28" s="178"/>
      <c r="AH28" s="181">
        <f t="shared" si="10"/>
        <v>194</v>
      </c>
      <c r="AI28" s="178">
        <v>194</v>
      </c>
      <c r="AJ28" s="178"/>
      <c r="AK28" s="178"/>
      <c r="AL28" s="181">
        <f t="shared" si="11"/>
        <v>194</v>
      </c>
      <c r="AM28" s="178"/>
      <c r="AN28" s="178"/>
      <c r="AO28" s="178">
        <v>14</v>
      </c>
      <c r="AP28" s="178">
        <v>45</v>
      </c>
      <c r="AQ28" s="178"/>
      <c r="AR28" s="178"/>
      <c r="AS28" s="178">
        <v>135</v>
      </c>
      <c r="AT28" s="178"/>
      <c r="AU28" s="178"/>
      <c r="AV28" s="178"/>
      <c r="AW28" s="181">
        <f t="shared" si="12"/>
        <v>0</v>
      </c>
      <c r="AX28" s="178"/>
      <c r="AY28" s="178"/>
      <c r="AZ28" s="178"/>
      <c r="BA28" s="178"/>
      <c r="BB28" s="178"/>
      <c r="BC28" s="181">
        <f t="shared" si="13"/>
        <v>0</v>
      </c>
      <c r="BD28" s="178"/>
      <c r="BE28" s="178"/>
      <c r="BF28" s="178"/>
    </row>
    <row r="29" spans="1:58" s="20" customFormat="1" ht="13.5">
      <c r="A29" s="174" t="s">
        <v>176</v>
      </c>
      <c r="B29" s="174">
        <v>46345</v>
      </c>
      <c r="C29" s="174" t="s">
        <v>244</v>
      </c>
      <c r="D29" s="181">
        <f t="shared" si="2"/>
        <v>6899</v>
      </c>
      <c r="E29" s="181">
        <f t="shared" si="3"/>
        <v>0</v>
      </c>
      <c r="F29" s="182"/>
      <c r="G29" s="182"/>
      <c r="H29" s="181">
        <f t="shared" si="4"/>
        <v>0</v>
      </c>
      <c r="I29" s="182"/>
      <c r="J29" s="182"/>
      <c r="K29" s="181">
        <f t="shared" si="5"/>
        <v>6899</v>
      </c>
      <c r="L29" s="178">
        <v>3038</v>
      </c>
      <c r="M29" s="178">
        <v>3861</v>
      </c>
      <c r="N29" s="181">
        <f t="shared" si="6"/>
        <v>6907</v>
      </c>
      <c r="O29" s="181">
        <f t="shared" si="7"/>
        <v>3038</v>
      </c>
      <c r="P29" s="178">
        <v>3038</v>
      </c>
      <c r="Q29" s="178"/>
      <c r="R29" s="178"/>
      <c r="S29" s="178"/>
      <c r="T29" s="178"/>
      <c r="U29" s="178"/>
      <c r="V29" s="178"/>
      <c r="W29" s="181">
        <f t="shared" si="8"/>
        <v>3861</v>
      </c>
      <c r="X29" s="178">
        <v>3861</v>
      </c>
      <c r="Y29" s="178"/>
      <c r="Z29" s="178"/>
      <c r="AA29" s="178"/>
      <c r="AB29" s="178"/>
      <c r="AC29" s="178"/>
      <c r="AD29" s="178"/>
      <c r="AE29" s="181">
        <f t="shared" si="9"/>
        <v>8</v>
      </c>
      <c r="AF29" s="178">
        <v>8</v>
      </c>
      <c r="AG29" s="178"/>
      <c r="AH29" s="181">
        <f t="shared" si="10"/>
        <v>241</v>
      </c>
      <c r="AI29" s="178">
        <v>241</v>
      </c>
      <c r="AJ29" s="178"/>
      <c r="AK29" s="178"/>
      <c r="AL29" s="181">
        <f t="shared" si="11"/>
        <v>241</v>
      </c>
      <c r="AM29" s="178"/>
      <c r="AN29" s="178"/>
      <c r="AO29" s="178">
        <v>1</v>
      </c>
      <c r="AP29" s="178"/>
      <c r="AQ29" s="178"/>
      <c r="AR29" s="178"/>
      <c r="AS29" s="178"/>
      <c r="AT29" s="178"/>
      <c r="AU29" s="178"/>
      <c r="AV29" s="178">
        <v>240</v>
      </c>
      <c r="AW29" s="181">
        <f t="shared" si="12"/>
        <v>0</v>
      </c>
      <c r="AX29" s="178"/>
      <c r="AY29" s="178"/>
      <c r="AZ29" s="178"/>
      <c r="BA29" s="178"/>
      <c r="BB29" s="178"/>
      <c r="BC29" s="181">
        <f t="shared" si="13"/>
        <v>0</v>
      </c>
      <c r="BD29" s="178"/>
      <c r="BE29" s="178"/>
      <c r="BF29" s="178"/>
    </row>
    <row r="30" spans="1:58" s="20" customFormat="1" ht="13.5">
      <c r="A30" s="174" t="s">
        <v>176</v>
      </c>
      <c r="B30" s="174">
        <v>46392</v>
      </c>
      <c r="C30" s="174" t="s">
        <v>245</v>
      </c>
      <c r="D30" s="181">
        <f t="shared" si="2"/>
        <v>21128</v>
      </c>
      <c r="E30" s="181">
        <f t="shared" si="3"/>
        <v>7839</v>
      </c>
      <c r="F30" s="182">
        <v>7839</v>
      </c>
      <c r="G30" s="182"/>
      <c r="H30" s="181">
        <f t="shared" si="4"/>
        <v>0</v>
      </c>
      <c r="I30" s="182"/>
      <c r="J30" s="182"/>
      <c r="K30" s="181">
        <f t="shared" si="5"/>
        <v>13289</v>
      </c>
      <c r="L30" s="178"/>
      <c r="M30" s="178">
        <v>13289</v>
      </c>
      <c r="N30" s="181">
        <f t="shared" si="6"/>
        <v>21130</v>
      </c>
      <c r="O30" s="181">
        <f t="shared" si="7"/>
        <v>7839</v>
      </c>
      <c r="P30" s="178">
        <v>7839</v>
      </c>
      <c r="Q30" s="178"/>
      <c r="R30" s="178"/>
      <c r="S30" s="178"/>
      <c r="T30" s="178"/>
      <c r="U30" s="178"/>
      <c r="V30" s="178"/>
      <c r="W30" s="181">
        <f t="shared" si="8"/>
        <v>13289</v>
      </c>
      <c r="X30" s="178">
        <v>13289</v>
      </c>
      <c r="Y30" s="178"/>
      <c r="Z30" s="178"/>
      <c r="AA30" s="178"/>
      <c r="AB30" s="178"/>
      <c r="AC30" s="178"/>
      <c r="AD30" s="178"/>
      <c r="AE30" s="181">
        <f t="shared" si="9"/>
        <v>2</v>
      </c>
      <c r="AF30" s="178">
        <v>2</v>
      </c>
      <c r="AG30" s="178"/>
      <c r="AH30" s="181">
        <f t="shared" si="10"/>
        <v>73</v>
      </c>
      <c r="AI30" s="178">
        <v>73</v>
      </c>
      <c r="AJ30" s="178"/>
      <c r="AK30" s="178"/>
      <c r="AL30" s="181">
        <f t="shared" si="11"/>
        <v>730</v>
      </c>
      <c r="AM30" s="178">
        <v>730</v>
      </c>
      <c r="AN30" s="178"/>
      <c r="AO30" s="178"/>
      <c r="AP30" s="178"/>
      <c r="AQ30" s="178"/>
      <c r="AR30" s="178"/>
      <c r="AS30" s="178"/>
      <c r="AT30" s="178"/>
      <c r="AU30" s="178"/>
      <c r="AV30" s="178"/>
      <c r="AW30" s="181">
        <f t="shared" si="12"/>
        <v>73</v>
      </c>
      <c r="AX30" s="178">
        <v>73</v>
      </c>
      <c r="AY30" s="178"/>
      <c r="AZ30" s="178"/>
      <c r="BA30" s="178"/>
      <c r="BB30" s="178"/>
      <c r="BC30" s="181">
        <f t="shared" si="13"/>
        <v>0</v>
      </c>
      <c r="BD30" s="178"/>
      <c r="BE30" s="178"/>
      <c r="BF30" s="178"/>
    </row>
    <row r="31" spans="1:58" s="20" customFormat="1" ht="13.5">
      <c r="A31" s="174" t="s">
        <v>176</v>
      </c>
      <c r="B31" s="174">
        <v>46404</v>
      </c>
      <c r="C31" s="174" t="s">
        <v>246</v>
      </c>
      <c r="D31" s="181">
        <f t="shared" si="2"/>
        <v>6896</v>
      </c>
      <c r="E31" s="181">
        <f t="shared" si="3"/>
        <v>0</v>
      </c>
      <c r="F31" s="182"/>
      <c r="G31" s="182"/>
      <c r="H31" s="181">
        <f t="shared" si="4"/>
        <v>0</v>
      </c>
      <c r="I31" s="182"/>
      <c r="J31" s="182"/>
      <c r="K31" s="181">
        <f t="shared" si="5"/>
        <v>6896</v>
      </c>
      <c r="L31" s="178">
        <v>2583</v>
      </c>
      <c r="M31" s="178">
        <v>4313</v>
      </c>
      <c r="N31" s="181">
        <f t="shared" si="6"/>
        <v>6896</v>
      </c>
      <c r="O31" s="181">
        <f t="shared" si="7"/>
        <v>2583</v>
      </c>
      <c r="P31" s="178">
        <v>2583</v>
      </c>
      <c r="Q31" s="178"/>
      <c r="R31" s="178"/>
      <c r="S31" s="178"/>
      <c r="T31" s="178"/>
      <c r="U31" s="178"/>
      <c r="V31" s="178"/>
      <c r="W31" s="181">
        <f t="shared" si="8"/>
        <v>4313</v>
      </c>
      <c r="X31" s="178">
        <v>4313</v>
      </c>
      <c r="Y31" s="178"/>
      <c r="Z31" s="178"/>
      <c r="AA31" s="178"/>
      <c r="AB31" s="178"/>
      <c r="AC31" s="178"/>
      <c r="AD31" s="178"/>
      <c r="AE31" s="181">
        <f t="shared" si="9"/>
        <v>0</v>
      </c>
      <c r="AF31" s="178"/>
      <c r="AG31" s="178"/>
      <c r="AH31" s="181">
        <f t="shared" si="10"/>
        <v>23</v>
      </c>
      <c r="AI31" s="178">
        <v>23</v>
      </c>
      <c r="AJ31" s="178"/>
      <c r="AK31" s="178"/>
      <c r="AL31" s="181">
        <f t="shared" si="11"/>
        <v>23</v>
      </c>
      <c r="AM31" s="178"/>
      <c r="AN31" s="178"/>
      <c r="AO31" s="178"/>
      <c r="AP31" s="178"/>
      <c r="AQ31" s="178"/>
      <c r="AR31" s="178"/>
      <c r="AS31" s="178">
        <v>8</v>
      </c>
      <c r="AT31" s="178"/>
      <c r="AU31" s="178">
        <v>15</v>
      </c>
      <c r="AV31" s="178"/>
      <c r="AW31" s="181">
        <f t="shared" si="12"/>
        <v>0</v>
      </c>
      <c r="AX31" s="178"/>
      <c r="AY31" s="178"/>
      <c r="AZ31" s="178"/>
      <c r="BA31" s="178"/>
      <c r="BB31" s="178"/>
      <c r="BC31" s="181">
        <f t="shared" si="13"/>
        <v>0</v>
      </c>
      <c r="BD31" s="178"/>
      <c r="BE31" s="178"/>
      <c r="BF31" s="178"/>
    </row>
    <row r="32" spans="1:58" s="20" customFormat="1" ht="13.5">
      <c r="A32" s="174" t="s">
        <v>176</v>
      </c>
      <c r="B32" s="174">
        <v>46421</v>
      </c>
      <c r="C32" s="174" t="s">
        <v>247</v>
      </c>
      <c r="D32" s="181">
        <f t="shared" si="2"/>
        <v>6005</v>
      </c>
      <c r="E32" s="181">
        <f t="shared" si="3"/>
        <v>0</v>
      </c>
      <c r="F32" s="182"/>
      <c r="G32" s="182"/>
      <c r="H32" s="181">
        <f t="shared" si="4"/>
        <v>0</v>
      </c>
      <c r="I32" s="182"/>
      <c r="J32" s="182"/>
      <c r="K32" s="181">
        <f t="shared" si="5"/>
        <v>6005</v>
      </c>
      <c r="L32" s="178">
        <v>2347</v>
      </c>
      <c r="M32" s="178">
        <v>3658</v>
      </c>
      <c r="N32" s="181">
        <f t="shared" si="6"/>
        <v>6005</v>
      </c>
      <c r="O32" s="181">
        <f t="shared" si="7"/>
        <v>2347</v>
      </c>
      <c r="P32" s="178">
        <v>2347</v>
      </c>
      <c r="Q32" s="178"/>
      <c r="R32" s="178"/>
      <c r="S32" s="178"/>
      <c r="T32" s="178"/>
      <c r="U32" s="178"/>
      <c r="V32" s="178"/>
      <c r="W32" s="181">
        <f t="shared" si="8"/>
        <v>3658</v>
      </c>
      <c r="X32" s="178">
        <v>3658</v>
      </c>
      <c r="Y32" s="178"/>
      <c r="Z32" s="178"/>
      <c r="AA32" s="178"/>
      <c r="AB32" s="178"/>
      <c r="AC32" s="178"/>
      <c r="AD32" s="178"/>
      <c r="AE32" s="181">
        <f t="shared" si="9"/>
        <v>0</v>
      </c>
      <c r="AF32" s="178"/>
      <c r="AG32" s="178"/>
      <c r="AH32" s="181">
        <f t="shared" si="10"/>
        <v>12</v>
      </c>
      <c r="AI32" s="178">
        <v>12</v>
      </c>
      <c r="AJ32" s="178"/>
      <c r="AK32" s="178"/>
      <c r="AL32" s="181">
        <f t="shared" si="11"/>
        <v>12</v>
      </c>
      <c r="AM32" s="178">
        <v>12</v>
      </c>
      <c r="AN32" s="178"/>
      <c r="AO32" s="178"/>
      <c r="AP32" s="178"/>
      <c r="AQ32" s="178"/>
      <c r="AR32" s="178"/>
      <c r="AS32" s="178"/>
      <c r="AT32" s="178"/>
      <c r="AU32" s="178"/>
      <c r="AV32" s="178"/>
      <c r="AW32" s="181">
        <f t="shared" si="12"/>
        <v>12</v>
      </c>
      <c r="AX32" s="178">
        <v>12</v>
      </c>
      <c r="AY32" s="178"/>
      <c r="AZ32" s="178"/>
      <c r="BA32" s="178"/>
      <c r="BB32" s="178"/>
      <c r="BC32" s="181">
        <f t="shared" si="13"/>
        <v>0</v>
      </c>
      <c r="BD32" s="178"/>
      <c r="BE32" s="178"/>
      <c r="BF32" s="178"/>
    </row>
    <row r="33" spans="1:58" s="20" customFormat="1" ht="13.5">
      <c r="A33" s="174" t="s">
        <v>176</v>
      </c>
      <c r="B33" s="174">
        <v>46441</v>
      </c>
      <c r="C33" s="174" t="s">
        <v>248</v>
      </c>
      <c r="D33" s="181">
        <f t="shared" si="2"/>
        <v>19393</v>
      </c>
      <c r="E33" s="181">
        <f t="shared" si="3"/>
        <v>0</v>
      </c>
      <c r="F33" s="182"/>
      <c r="G33" s="182"/>
      <c r="H33" s="181">
        <f t="shared" si="4"/>
        <v>0</v>
      </c>
      <c r="I33" s="182"/>
      <c r="J33" s="182"/>
      <c r="K33" s="181">
        <f t="shared" si="5"/>
        <v>19393</v>
      </c>
      <c r="L33" s="178">
        <v>5265</v>
      </c>
      <c r="M33" s="178">
        <v>14128</v>
      </c>
      <c r="N33" s="181">
        <f t="shared" si="6"/>
        <v>19393</v>
      </c>
      <c r="O33" s="181">
        <f t="shared" si="7"/>
        <v>5265</v>
      </c>
      <c r="P33" s="178">
        <v>5265</v>
      </c>
      <c r="Q33" s="178"/>
      <c r="R33" s="178"/>
      <c r="S33" s="178"/>
      <c r="T33" s="178"/>
      <c r="U33" s="178"/>
      <c r="V33" s="178"/>
      <c r="W33" s="181">
        <f t="shared" si="8"/>
        <v>14128</v>
      </c>
      <c r="X33" s="178">
        <v>14128</v>
      </c>
      <c r="Y33" s="178"/>
      <c r="Z33" s="178"/>
      <c r="AA33" s="178"/>
      <c r="AB33" s="178"/>
      <c r="AC33" s="178"/>
      <c r="AD33" s="178"/>
      <c r="AE33" s="181">
        <f t="shared" si="9"/>
        <v>0</v>
      </c>
      <c r="AF33" s="178"/>
      <c r="AG33" s="178"/>
      <c r="AH33" s="181">
        <f t="shared" si="10"/>
        <v>62</v>
      </c>
      <c r="AI33" s="178">
        <v>62</v>
      </c>
      <c r="AJ33" s="178"/>
      <c r="AK33" s="178"/>
      <c r="AL33" s="181">
        <f t="shared" si="11"/>
        <v>0</v>
      </c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81">
        <f t="shared" si="12"/>
        <v>62</v>
      </c>
      <c r="AX33" s="178">
        <v>62</v>
      </c>
      <c r="AY33" s="178"/>
      <c r="AZ33" s="178"/>
      <c r="BA33" s="178"/>
      <c r="BB33" s="178"/>
      <c r="BC33" s="181">
        <f t="shared" si="13"/>
        <v>0</v>
      </c>
      <c r="BD33" s="178"/>
      <c r="BE33" s="178"/>
      <c r="BF33" s="178"/>
    </row>
    <row r="34" spans="1:58" s="20" customFormat="1" ht="13.5">
      <c r="A34" s="174" t="s">
        <v>176</v>
      </c>
      <c r="B34" s="174">
        <v>46442</v>
      </c>
      <c r="C34" s="174" t="s">
        <v>249</v>
      </c>
      <c r="D34" s="181">
        <f t="shared" si="2"/>
        <v>35346</v>
      </c>
      <c r="E34" s="181">
        <f t="shared" si="3"/>
        <v>0</v>
      </c>
      <c r="F34" s="182"/>
      <c r="G34" s="182"/>
      <c r="H34" s="181">
        <f t="shared" si="4"/>
        <v>0</v>
      </c>
      <c r="I34" s="182"/>
      <c r="J34" s="182"/>
      <c r="K34" s="181">
        <f t="shared" si="5"/>
        <v>35346</v>
      </c>
      <c r="L34" s="178">
        <v>10606</v>
      </c>
      <c r="M34" s="178">
        <v>24740</v>
      </c>
      <c r="N34" s="181">
        <f t="shared" si="6"/>
        <v>35346</v>
      </c>
      <c r="O34" s="181">
        <f t="shared" si="7"/>
        <v>10606</v>
      </c>
      <c r="P34" s="178">
        <v>10606</v>
      </c>
      <c r="Q34" s="178"/>
      <c r="R34" s="178"/>
      <c r="S34" s="178"/>
      <c r="T34" s="178"/>
      <c r="U34" s="178"/>
      <c r="V34" s="178"/>
      <c r="W34" s="181">
        <f t="shared" si="8"/>
        <v>24740</v>
      </c>
      <c r="X34" s="178">
        <v>24740</v>
      </c>
      <c r="Y34" s="178"/>
      <c r="Z34" s="178"/>
      <c r="AA34" s="178"/>
      <c r="AB34" s="178"/>
      <c r="AC34" s="178"/>
      <c r="AD34" s="178"/>
      <c r="AE34" s="181">
        <f t="shared" si="9"/>
        <v>0</v>
      </c>
      <c r="AF34" s="178"/>
      <c r="AG34" s="178"/>
      <c r="AH34" s="181">
        <f t="shared" si="10"/>
        <v>112</v>
      </c>
      <c r="AI34" s="178">
        <v>112</v>
      </c>
      <c r="AJ34" s="178"/>
      <c r="AK34" s="178"/>
      <c r="AL34" s="181">
        <f t="shared" si="11"/>
        <v>0</v>
      </c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81">
        <f t="shared" si="12"/>
        <v>112</v>
      </c>
      <c r="AX34" s="178">
        <v>112</v>
      </c>
      <c r="AY34" s="178"/>
      <c r="AZ34" s="178"/>
      <c r="BA34" s="178"/>
      <c r="BB34" s="178"/>
      <c r="BC34" s="181">
        <f t="shared" si="13"/>
        <v>0</v>
      </c>
      <c r="BD34" s="178"/>
      <c r="BE34" s="178"/>
      <c r="BF34" s="178"/>
    </row>
    <row r="35" spans="1:58" s="20" customFormat="1" ht="13.5">
      <c r="A35" s="174" t="s">
        <v>176</v>
      </c>
      <c r="B35" s="174">
        <v>46443</v>
      </c>
      <c r="C35" s="174" t="s">
        <v>250</v>
      </c>
      <c r="D35" s="181">
        <f t="shared" si="2"/>
        <v>6212</v>
      </c>
      <c r="E35" s="181">
        <f t="shared" si="3"/>
        <v>0</v>
      </c>
      <c r="F35" s="182"/>
      <c r="G35" s="182"/>
      <c r="H35" s="181">
        <f t="shared" si="4"/>
        <v>0</v>
      </c>
      <c r="I35" s="182"/>
      <c r="J35" s="182"/>
      <c r="K35" s="181">
        <f t="shared" si="5"/>
        <v>6212</v>
      </c>
      <c r="L35" s="178">
        <v>3028</v>
      </c>
      <c r="M35" s="178">
        <v>3184</v>
      </c>
      <c r="N35" s="181">
        <f t="shared" si="6"/>
        <v>6212</v>
      </c>
      <c r="O35" s="181">
        <f t="shared" si="7"/>
        <v>3028</v>
      </c>
      <c r="P35" s="178">
        <v>3028</v>
      </c>
      <c r="Q35" s="178"/>
      <c r="R35" s="178"/>
      <c r="S35" s="178"/>
      <c r="T35" s="178"/>
      <c r="U35" s="178"/>
      <c r="V35" s="178"/>
      <c r="W35" s="181">
        <f t="shared" si="8"/>
        <v>3184</v>
      </c>
      <c r="X35" s="178">
        <v>3184</v>
      </c>
      <c r="Y35" s="178"/>
      <c r="Z35" s="178"/>
      <c r="AA35" s="178"/>
      <c r="AB35" s="178"/>
      <c r="AC35" s="178"/>
      <c r="AD35" s="178"/>
      <c r="AE35" s="181">
        <f t="shared" si="9"/>
        <v>0</v>
      </c>
      <c r="AF35" s="178"/>
      <c r="AG35" s="178"/>
      <c r="AH35" s="181">
        <f t="shared" si="10"/>
        <v>20</v>
      </c>
      <c r="AI35" s="178">
        <v>20</v>
      </c>
      <c r="AJ35" s="178"/>
      <c r="AK35" s="178"/>
      <c r="AL35" s="181">
        <f t="shared" si="11"/>
        <v>0</v>
      </c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81">
        <f t="shared" si="12"/>
        <v>20</v>
      </c>
      <c r="AX35" s="178">
        <v>20</v>
      </c>
      <c r="AY35" s="178"/>
      <c r="AZ35" s="178"/>
      <c r="BA35" s="178"/>
      <c r="BB35" s="178"/>
      <c r="BC35" s="181">
        <f t="shared" si="13"/>
        <v>0</v>
      </c>
      <c r="BD35" s="178"/>
      <c r="BE35" s="178"/>
      <c r="BF35" s="178"/>
    </row>
    <row r="36" spans="1:58" s="20" customFormat="1" ht="13.5">
      <c r="A36" s="174" t="s">
        <v>176</v>
      </c>
      <c r="B36" s="174">
        <v>46452</v>
      </c>
      <c r="C36" s="174" t="s">
        <v>251</v>
      </c>
      <c r="D36" s="181">
        <f t="shared" si="2"/>
        <v>7982</v>
      </c>
      <c r="E36" s="181">
        <f t="shared" si="3"/>
        <v>0</v>
      </c>
      <c r="F36" s="182"/>
      <c r="G36" s="182"/>
      <c r="H36" s="181">
        <f t="shared" si="4"/>
        <v>0</v>
      </c>
      <c r="I36" s="182"/>
      <c r="J36" s="182"/>
      <c r="K36" s="181">
        <f t="shared" si="5"/>
        <v>7982</v>
      </c>
      <c r="L36" s="178">
        <v>3644</v>
      </c>
      <c r="M36" s="178">
        <v>4338</v>
      </c>
      <c r="N36" s="181">
        <f t="shared" si="6"/>
        <v>7985</v>
      </c>
      <c r="O36" s="181">
        <f t="shared" si="7"/>
        <v>3644</v>
      </c>
      <c r="P36" s="178">
        <v>3644</v>
      </c>
      <c r="Q36" s="178"/>
      <c r="R36" s="178"/>
      <c r="S36" s="178"/>
      <c r="T36" s="178"/>
      <c r="U36" s="178"/>
      <c r="V36" s="178"/>
      <c r="W36" s="181">
        <f t="shared" si="8"/>
        <v>4338</v>
      </c>
      <c r="X36" s="178">
        <v>4338</v>
      </c>
      <c r="Y36" s="178"/>
      <c r="Z36" s="178"/>
      <c r="AA36" s="178"/>
      <c r="AB36" s="178"/>
      <c r="AC36" s="178"/>
      <c r="AD36" s="178"/>
      <c r="AE36" s="181">
        <f t="shared" si="9"/>
        <v>3</v>
      </c>
      <c r="AF36" s="178">
        <v>3</v>
      </c>
      <c r="AG36" s="178"/>
      <c r="AH36" s="181">
        <f t="shared" si="10"/>
        <v>32</v>
      </c>
      <c r="AI36" s="178">
        <v>32</v>
      </c>
      <c r="AJ36" s="178"/>
      <c r="AK36" s="178"/>
      <c r="AL36" s="181">
        <f t="shared" si="11"/>
        <v>0</v>
      </c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81">
        <f t="shared" si="12"/>
        <v>32</v>
      </c>
      <c r="AX36" s="178">
        <v>32</v>
      </c>
      <c r="AY36" s="178"/>
      <c r="AZ36" s="178"/>
      <c r="BA36" s="178"/>
      <c r="BB36" s="178"/>
      <c r="BC36" s="181">
        <f t="shared" si="13"/>
        <v>0</v>
      </c>
      <c r="BD36" s="178"/>
      <c r="BE36" s="178"/>
      <c r="BF36" s="178"/>
    </row>
    <row r="37" spans="1:58" s="20" customFormat="1" ht="13.5">
      <c r="A37" s="174" t="s">
        <v>176</v>
      </c>
      <c r="B37" s="174">
        <v>46468</v>
      </c>
      <c r="C37" s="174" t="s">
        <v>252</v>
      </c>
      <c r="D37" s="181">
        <f t="shared" si="2"/>
        <v>8769</v>
      </c>
      <c r="E37" s="181">
        <f t="shared" si="3"/>
        <v>8769</v>
      </c>
      <c r="F37" s="182">
        <v>3337</v>
      </c>
      <c r="G37" s="182">
        <v>5432</v>
      </c>
      <c r="H37" s="181">
        <f t="shared" si="4"/>
        <v>0</v>
      </c>
      <c r="I37" s="182"/>
      <c r="J37" s="182"/>
      <c r="K37" s="181">
        <f t="shared" si="5"/>
        <v>0</v>
      </c>
      <c r="L37" s="178"/>
      <c r="M37" s="178"/>
      <c r="N37" s="181">
        <f t="shared" si="6"/>
        <v>8809</v>
      </c>
      <c r="O37" s="181">
        <f t="shared" si="7"/>
        <v>3377</v>
      </c>
      <c r="P37" s="178">
        <v>3377</v>
      </c>
      <c r="Q37" s="178"/>
      <c r="R37" s="178"/>
      <c r="S37" s="178"/>
      <c r="T37" s="178"/>
      <c r="U37" s="178"/>
      <c r="V37" s="178"/>
      <c r="W37" s="181">
        <f t="shared" si="8"/>
        <v>5432</v>
      </c>
      <c r="X37" s="178">
        <v>5432</v>
      </c>
      <c r="Y37" s="178"/>
      <c r="Z37" s="178"/>
      <c r="AA37" s="178"/>
      <c r="AB37" s="178"/>
      <c r="AC37" s="178"/>
      <c r="AD37" s="178"/>
      <c r="AE37" s="181">
        <f t="shared" si="9"/>
        <v>0</v>
      </c>
      <c r="AF37" s="178"/>
      <c r="AG37" s="178"/>
      <c r="AH37" s="181">
        <f t="shared" si="10"/>
        <v>0</v>
      </c>
      <c r="AI37" s="178"/>
      <c r="AJ37" s="178"/>
      <c r="AK37" s="178"/>
      <c r="AL37" s="181">
        <f t="shared" si="11"/>
        <v>0</v>
      </c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81">
        <f t="shared" si="12"/>
        <v>0</v>
      </c>
      <c r="AX37" s="178"/>
      <c r="AY37" s="178"/>
      <c r="AZ37" s="178"/>
      <c r="BA37" s="178"/>
      <c r="BB37" s="178"/>
      <c r="BC37" s="181">
        <f t="shared" si="13"/>
        <v>0</v>
      </c>
      <c r="BD37" s="178"/>
      <c r="BE37" s="178"/>
      <c r="BF37" s="178"/>
    </row>
    <row r="38" spans="1:58" s="20" customFormat="1" ht="13.5">
      <c r="A38" s="174" t="s">
        <v>176</v>
      </c>
      <c r="B38" s="174">
        <v>46482</v>
      </c>
      <c r="C38" s="174" t="s">
        <v>253</v>
      </c>
      <c r="D38" s="181">
        <f t="shared" si="2"/>
        <v>4099</v>
      </c>
      <c r="E38" s="181">
        <f t="shared" si="3"/>
        <v>0</v>
      </c>
      <c r="F38" s="182"/>
      <c r="G38" s="182"/>
      <c r="H38" s="181">
        <f t="shared" si="4"/>
        <v>0</v>
      </c>
      <c r="I38" s="182"/>
      <c r="J38" s="182"/>
      <c r="K38" s="181">
        <f t="shared" si="5"/>
        <v>4099</v>
      </c>
      <c r="L38" s="178">
        <v>1368</v>
      </c>
      <c r="M38" s="178">
        <v>2731</v>
      </c>
      <c r="N38" s="181">
        <f t="shared" si="6"/>
        <v>4099</v>
      </c>
      <c r="O38" s="181">
        <f t="shared" si="7"/>
        <v>1368</v>
      </c>
      <c r="P38" s="178">
        <v>1368</v>
      </c>
      <c r="Q38" s="178"/>
      <c r="R38" s="178"/>
      <c r="S38" s="178"/>
      <c r="T38" s="178"/>
      <c r="U38" s="178"/>
      <c r="V38" s="178"/>
      <c r="W38" s="181">
        <f t="shared" si="8"/>
        <v>2731</v>
      </c>
      <c r="X38" s="178">
        <v>2731</v>
      </c>
      <c r="Y38" s="178"/>
      <c r="Z38" s="178"/>
      <c r="AA38" s="178"/>
      <c r="AB38" s="178"/>
      <c r="AC38" s="178"/>
      <c r="AD38" s="178"/>
      <c r="AE38" s="181">
        <f t="shared" si="9"/>
        <v>0</v>
      </c>
      <c r="AF38" s="178"/>
      <c r="AG38" s="178"/>
      <c r="AH38" s="181">
        <f t="shared" si="10"/>
        <v>0</v>
      </c>
      <c r="AI38" s="178"/>
      <c r="AJ38" s="178"/>
      <c r="AK38" s="178"/>
      <c r="AL38" s="181">
        <f t="shared" si="11"/>
        <v>0</v>
      </c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81">
        <f t="shared" si="12"/>
        <v>0</v>
      </c>
      <c r="AX38" s="178"/>
      <c r="AY38" s="178"/>
      <c r="AZ38" s="178"/>
      <c r="BA38" s="178"/>
      <c r="BB38" s="178"/>
      <c r="BC38" s="181">
        <f t="shared" si="13"/>
        <v>0</v>
      </c>
      <c r="BD38" s="178"/>
      <c r="BE38" s="178"/>
      <c r="BF38" s="178"/>
    </row>
    <row r="39" spans="1:58" s="20" customFormat="1" ht="13.5">
      <c r="A39" s="174" t="s">
        <v>176</v>
      </c>
      <c r="B39" s="174">
        <v>46490</v>
      </c>
      <c r="C39" s="174" t="s">
        <v>254</v>
      </c>
      <c r="D39" s="181">
        <f t="shared" si="2"/>
        <v>6538</v>
      </c>
      <c r="E39" s="181">
        <f t="shared" si="3"/>
        <v>0</v>
      </c>
      <c r="F39" s="182"/>
      <c r="G39" s="182"/>
      <c r="H39" s="181">
        <f t="shared" si="4"/>
        <v>0</v>
      </c>
      <c r="I39" s="182"/>
      <c r="J39" s="182"/>
      <c r="K39" s="181">
        <f t="shared" si="5"/>
        <v>6538</v>
      </c>
      <c r="L39" s="178">
        <v>2611</v>
      </c>
      <c r="M39" s="178">
        <v>3927</v>
      </c>
      <c r="N39" s="181">
        <f t="shared" si="6"/>
        <v>6538</v>
      </c>
      <c r="O39" s="181">
        <f t="shared" si="7"/>
        <v>2611</v>
      </c>
      <c r="P39" s="178">
        <v>2611</v>
      </c>
      <c r="Q39" s="178"/>
      <c r="R39" s="178"/>
      <c r="S39" s="178"/>
      <c r="T39" s="178"/>
      <c r="U39" s="178"/>
      <c r="V39" s="178"/>
      <c r="W39" s="181">
        <f t="shared" si="8"/>
        <v>3927</v>
      </c>
      <c r="X39" s="178">
        <v>3927</v>
      </c>
      <c r="Y39" s="178"/>
      <c r="Z39" s="178"/>
      <c r="AA39" s="178"/>
      <c r="AB39" s="178"/>
      <c r="AC39" s="178"/>
      <c r="AD39" s="178"/>
      <c r="AE39" s="181">
        <f t="shared" si="9"/>
        <v>0</v>
      </c>
      <c r="AF39" s="178"/>
      <c r="AG39" s="178"/>
      <c r="AH39" s="181">
        <f t="shared" si="10"/>
        <v>19</v>
      </c>
      <c r="AI39" s="178">
        <v>19</v>
      </c>
      <c r="AJ39" s="178"/>
      <c r="AK39" s="178"/>
      <c r="AL39" s="181">
        <f t="shared" si="11"/>
        <v>19</v>
      </c>
      <c r="AM39" s="178">
        <v>19</v>
      </c>
      <c r="AN39" s="178"/>
      <c r="AO39" s="178"/>
      <c r="AP39" s="178"/>
      <c r="AQ39" s="178"/>
      <c r="AR39" s="178"/>
      <c r="AS39" s="178"/>
      <c r="AT39" s="178"/>
      <c r="AU39" s="178"/>
      <c r="AV39" s="178"/>
      <c r="AW39" s="181">
        <f t="shared" si="12"/>
        <v>19</v>
      </c>
      <c r="AX39" s="178">
        <v>19</v>
      </c>
      <c r="AY39" s="178"/>
      <c r="AZ39" s="178"/>
      <c r="BA39" s="178"/>
      <c r="BB39" s="178"/>
      <c r="BC39" s="181">
        <f t="shared" si="13"/>
        <v>0</v>
      </c>
      <c r="BD39" s="178"/>
      <c r="BE39" s="178"/>
      <c r="BF39" s="178"/>
    </row>
    <row r="40" spans="1:58" s="20" customFormat="1" ht="13.5">
      <c r="A40" s="174" t="s">
        <v>176</v>
      </c>
      <c r="B40" s="174">
        <v>46491</v>
      </c>
      <c r="C40" s="174" t="s">
        <v>255</v>
      </c>
      <c r="D40" s="181">
        <f t="shared" si="2"/>
        <v>5907</v>
      </c>
      <c r="E40" s="181">
        <f t="shared" si="3"/>
        <v>0</v>
      </c>
      <c r="F40" s="182"/>
      <c r="G40" s="182"/>
      <c r="H40" s="181">
        <f t="shared" si="4"/>
        <v>0</v>
      </c>
      <c r="I40" s="182"/>
      <c r="J40" s="182"/>
      <c r="K40" s="181">
        <f t="shared" si="5"/>
        <v>5907</v>
      </c>
      <c r="L40" s="178">
        <v>2045</v>
      </c>
      <c r="M40" s="178">
        <v>3862</v>
      </c>
      <c r="N40" s="181">
        <f t="shared" si="6"/>
        <v>5907</v>
      </c>
      <c r="O40" s="181">
        <f t="shared" si="7"/>
        <v>2045</v>
      </c>
      <c r="P40" s="178">
        <v>2045</v>
      </c>
      <c r="Q40" s="178"/>
      <c r="R40" s="178"/>
      <c r="S40" s="178"/>
      <c r="T40" s="178"/>
      <c r="U40" s="178"/>
      <c r="V40" s="178"/>
      <c r="W40" s="181">
        <f t="shared" si="8"/>
        <v>3862</v>
      </c>
      <c r="X40" s="178">
        <v>3862</v>
      </c>
      <c r="Y40" s="178"/>
      <c r="Z40" s="178"/>
      <c r="AA40" s="178"/>
      <c r="AB40" s="178"/>
      <c r="AC40" s="178"/>
      <c r="AD40" s="178"/>
      <c r="AE40" s="181">
        <f t="shared" si="9"/>
        <v>0</v>
      </c>
      <c r="AF40" s="178"/>
      <c r="AG40" s="178"/>
      <c r="AH40" s="181">
        <f t="shared" si="10"/>
        <v>17</v>
      </c>
      <c r="AI40" s="178">
        <v>17</v>
      </c>
      <c r="AJ40" s="178"/>
      <c r="AK40" s="178"/>
      <c r="AL40" s="181">
        <f t="shared" si="11"/>
        <v>0</v>
      </c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81">
        <f t="shared" si="12"/>
        <v>17</v>
      </c>
      <c r="AX40" s="178">
        <v>17</v>
      </c>
      <c r="AY40" s="178"/>
      <c r="AZ40" s="178"/>
      <c r="BA40" s="178"/>
      <c r="BB40" s="178"/>
      <c r="BC40" s="181">
        <f t="shared" si="13"/>
        <v>0</v>
      </c>
      <c r="BD40" s="178"/>
      <c r="BE40" s="178"/>
      <c r="BF40" s="178"/>
    </row>
    <row r="41" spans="1:58" s="20" customFormat="1" ht="13.5">
      <c r="A41" s="174" t="s">
        <v>176</v>
      </c>
      <c r="B41" s="174">
        <v>46492</v>
      </c>
      <c r="C41" s="174" t="s">
        <v>256</v>
      </c>
      <c r="D41" s="181">
        <f t="shared" si="2"/>
        <v>10645</v>
      </c>
      <c r="E41" s="181">
        <f t="shared" si="3"/>
        <v>0</v>
      </c>
      <c r="F41" s="182"/>
      <c r="G41" s="182"/>
      <c r="H41" s="181">
        <f t="shared" si="4"/>
        <v>0</v>
      </c>
      <c r="I41" s="182"/>
      <c r="J41" s="182"/>
      <c r="K41" s="181">
        <f t="shared" si="5"/>
        <v>10645</v>
      </c>
      <c r="L41" s="178">
        <v>4419</v>
      </c>
      <c r="M41" s="178">
        <v>6226</v>
      </c>
      <c r="N41" s="181">
        <f t="shared" si="6"/>
        <v>10645</v>
      </c>
      <c r="O41" s="181">
        <f t="shared" si="7"/>
        <v>4419</v>
      </c>
      <c r="P41" s="178">
        <v>4419</v>
      </c>
      <c r="Q41" s="178"/>
      <c r="R41" s="178"/>
      <c r="S41" s="178"/>
      <c r="T41" s="178"/>
      <c r="U41" s="178"/>
      <c r="V41" s="178"/>
      <c r="W41" s="181">
        <f t="shared" si="8"/>
        <v>6226</v>
      </c>
      <c r="X41" s="178">
        <v>6226</v>
      </c>
      <c r="Y41" s="178"/>
      <c r="Z41" s="178"/>
      <c r="AA41" s="178"/>
      <c r="AB41" s="178"/>
      <c r="AC41" s="178"/>
      <c r="AD41" s="178"/>
      <c r="AE41" s="181">
        <f t="shared" si="9"/>
        <v>0</v>
      </c>
      <c r="AF41" s="178"/>
      <c r="AG41" s="178"/>
      <c r="AH41" s="181">
        <f t="shared" si="10"/>
        <v>0</v>
      </c>
      <c r="AI41" s="178"/>
      <c r="AJ41" s="178"/>
      <c r="AK41" s="178"/>
      <c r="AL41" s="181">
        <f t="shared" si="11"/>
        <v>0</v>
      </c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81">
        <f t="shared" si="12"/>
        <v>0</v>
      </c>
      <c r="AX41" s="178"/>
      <c r="AY41" s="178"/>
      <c r="AZ41" s="178"/>
      <c r="BA41" s="178"/>
      <c r="BB41" s="178"/>
      <c r="BC41" s="181">
        <f t="shared" si="13"/>
        <v>0</v>
      </c>
      <c r="BD41" s="178"/>
      <c r="BE41" s="178"/>
      <c r="BF41" s="178"/>
    </row>
    <row r="42" spans="1:58" s="20" customFormat="1" ht="13.5">
      <c r="A42" s="174" t="s">
        <v>176</v>
      </c>
      <c r="B42" s="174">
        <v>46501</v>
      </c>
      <c r="C42" s="174" t="s">
        <v>257</v>
      </c>
      <c r="D42" s="181">
        <f t="shared" si="2"/>
        <v>8829</v>
      </c>
      <c r="E42" s="181">
        <f t="shared" si="3"/>
        <v>0</v>
      </c>
      <c r="F42" s="182"/>
      <c r="G42" s="182"/>
      <c r="H42" s="181">
        <f t="shared" si="4"/>
        <v>0</v>
      </c>
      <c r="I42" s="182"/>
      <c r="J42" s="182"/>
      <c r="K42" s="181">
        <f t="shared" si="5"/>
        <v>8829</v>
      </c>
      <c r="L42" s="178">
        <v>2821</v>
      </c>
      <c r="M42" s="178">
        <v>6008</v>
      </c>
      <c r="N42" s="181">
        <f t="shared" si="6"/>
        <v>8829</v>
      </c>
      <c r="O42" s="181">
        <f t="shared" si="7"/>
        <v>2821</v>
      </c>
      <c r="P42" s="178">
        <v>2821</v>
      </c>
      <c r="Q42" s="178"/>
      <c r="R42" s="178"/>
      <c r="S42" s="178"/>
      <c r="T42" s="178"/>
      <c r="U42" s="178"/>
      <c r="V42" s="178"/>
      <c r="W42" s="181">
        <f t="shared" si="8"/>
        <v>6008</v>
      </c>
      <c r="X42" s="178">
        <v>6008</v>
      </c>
      <c r="Y42" s="178"/>
      <c r="Z42" s="178"/>
      <c r="AA42" s="178"/>
      <c r="AB42" s="178"/>
      <c r="AC42" s="178"/>
      <c r="AD42" s="178"/>
      <c r="AE42" s="181">
        <f t="shared" si="9"/>
        <v>0</v>
      </c>
      <c r="AF42" s="178"/>
      <c r="AG42" s="178"/>
      <c r="AH42" s="181">
        <f t="shared" si="10"/>
        <v>106</v>
      </c>
      <c r="AI42" s="178">
        <v>106</v>
      </c>
      <c r="AJ42" s="178"/>
      <c r="AK42" s="178"/>
      <c r="AL42" s="181">
        <f t="shared" si="11"/>
        <v>106</v>
      </c>
      <c r="AM42" s="178"/>
      <c r="AN42" s="178"/>
      <c r="AO42" s="178">
        <v>2</v>
      </c>
      <c r="AP42" s="178">
        <v>57</v>
      </c>
      <c r="AQ42" s="178"/>
      <c r="AR42" s="178"/>
      <c r="AS42" s="178"/>
      <c r="AT42" s="178"/>
      <c r="AU42" s="178"/>
      <c r="AV42" s="178">
        <v>47</v>
      </c>
      <c r="AW42" s="181">
        <f t="shared" si="12"/>
        <v>0</v>
      </c>
      <c r="AX42" s="178"/>
      <c r="AY42" s="178"/>
      <c r="AZ42" s="178"/>
      <c r="BA42" s="178"/>
      <c r="BB42" s="178"/>
      <c r="BC42" s="181">
        <f t="shared" si="13"/>
        <v>0</v>
      </c>
      <c r="BD42" s="178"/>
      <c r="BE42" s="178"/>
      <c r="BF42" s="178"/>
    </row>
    <row r="43" spans="1:58" s="20" customFormat="1" ht="13.5">
      <c r="A43" s="174" t="s">
        <v>176</v>
      </c>
      <c r="B43" s="174">
        <v>46502</v>
      </c>
      <c r="C43" s="174" t="s">
        <v>258</v>
      </c>
      <c r="D43" s="181">
        <f t="shared" si="2"/>
        <v>4256</v>
      </c>
      <c r="E43" s="181">
        <f t="shared" si="3"/>
        <v>0</v>
      </c>
      <c r="F43" s="182"/>
      <c r="G43" s="182"/>
      <c r="H43" s="181">
        <f t="shared" si="4"/>
        <v>0</v>
      </c>
      <c r="I43" s="182"/>
      <c r="J43" s="182"/>
      <c r="K43" s="181">
        <f t="shared" si="5"/>
        <v>4256</v>
      </c>
      <c r="L43" s="178">
        <v>1825</v>
      </c>
      <c r="M43" s="178">
        <v>2431</v>
      </c>
      <c r="N43" s="181">
        <f t="shared" si="6"/>
        <v>4256</v>
      </c>
      <c r="O43" s="181">
        <f t="shared" si="7"/>
        <v>1825</v>
      </c>
      <c r="P43" s="178">
        <v>1825</v>
      </c>
      <c r="Q43" s="178"/>
      <c r="R43" s="178"/>
      <c r="S43" s="178"/>
      <c r="T43" s="178"/>
      <c r="U43" s="178"/>
      <c r="V43" s="178"/>
      <c r="W43" s="181">
        <f t="shared" si="8"/>
        <v>2431</v>
      </c>
      <c r="X43" s="178">
        <v>2431</v>
      </c>
      <c r="Y43" s="178"/>
      <c r="Z43" s="178"/>
      <c r="AA43" s="178"/>
      <c r="AB43" s="178"/>
      <c r="AC43" s="178"/>
      <c r="AD43" s="178"/>
      <c r="AE43" s="181">
        <f t="shared" si="9"/>
        <v>0</v>
      </c>
      <c r="AF43" s="178"/>
      <c r="AG43" s="178"/>
      <c r="AH43" s="181">
        <f t="shared" si="10"/>
        <v>0</v>
      </c>
      <c r="AI43" s="178"/>
      <c r="AJ43" s="178"/>
      <c r="AK43" s="178"/>
      <c r="AL43" s="181">
        <f t="shared" si="11"/>
        <v>0</v>
      </c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81">
        <f t="shared" si="12"/>
        <v>0</v>
      </c>
      <c r="AX43" s="178"/>
      <c r="AY43" s="178"/>
      <c r="AZ43" s="178"/>
      <c r="BA43" s="178"/>
      <c r="BB43" s="178"/>
      <c r="BC43" s="181">
        <f t="shared" si="13"/>
        <v>0</v>
      </c>
      <c r="BD43" s="178"/>
      <c r="BE43" s="178"/>
      <c r="BF43" s="178"/>
    </row>
    <row r="44" spans="1:58" s="20" customFormat="1" ht="13.5">
      <c r="A44" s="174" t="s">
        <v>176</v>
      </c>
      <c r="B44" s="174">
        <v>46503</v>
      </c>
      <c r="C44" s="174" t="s">
        <v>259</v>
      </c>
      <c r="D44" s="181">
        <f t="shared" si="2"/>
        <v>6260</v>
      </c>
      <c r="E44" s="181">
        <f t="shared" si="3"/>
        <v>0</v>
      </c>
      <c r="F44" s="182"/>
      <c r="G44" s="182"/>
      <c r="H44" s="181">
        <f t="shared" si="4"/>
        <v>0</v>
      </c>
      <c r="I44" s="182"/>
      <c r="J44" s="182"/>
      <c r="K44" s="181">
        <f t="shared" si="5"/>
        <v>6260</v>
      </c>
      <c r="L44" s="178">
        <v>1584</v>
      </c>
      <c r="M44" s="178">
        <v>4676</v>
      </c>
      <c r="N44" s="181">
        <f t="shared" si="6"/>
        <v>6260</v>
      </c>
      <c r="O44" s="181">
        <f t="shared" si="7"/>
        <v>1584</v>
      </c>
      <c r="P44" s="178">
        <v>1584</v>
      </c>
      <c r="Q44" s="178"/>
      <c r="R44" s="178"/>
      <c r="S44" s="178"/>
      <c r="T44" s="178"/>
      <c r="U44" s="178"/>
      <c r="V44" s="178"/>
      <c r="W44" s="181">
        <f t="shared" si="8"/>
        <v>4676</v>
      </c>
      <c r="X44" s="178">
        <v>4676</v>
      </c>
      <c r="Y44" s="178"/>
      <c r="Z44" s="178"/>
      <c r="AA44" s="178"/>
      <c r="AB44" s="178"/>
      <c r="AC44" s="178"/>
      <c r="AD44" s="178"/>
      <c r="AE44" s="181">
        <f t="shared" si="9"/>
        <v>0</v>
      </c>
      <c r="AF44" s="178"/>
      <c r="AG44" s="178"/>
      <c r="AH44" s="181">
        <f t="shared" si="10"/>
        <v>17</v>
      </c>
      <c r="AI44" s="178">
        <v>17</v>
      </c>
      <c r="AJ44" s="178"/>
      <c r="AK44" s="178"/>
      <c r="AL44" s="181">
        <f t="shared" si="11"/>
        <v>155</v>
      </c>
      <c r="AM44" s="178">
        <v>138</v>
      </c>
      <c r="AN44" s="178"/>
      <c r="AO44" s="178">
        <v>17</v>
      </c>
      <c r="AP44" s="178"/>
      <c r="AQ44" s="178"/>
      <c r="AR44" s="178"/>
      <c r="AS44" s="178"/>
      <c r="AT44" s="178"/>
      <c r="AU44" s="178"/>
      <c r="AV44" s="178"/>
      <c r="AW44" s="181">
        <f t="shared" si="12"/>
        <v>0</v>
      </c>
      <c r="AX44" s="178"/>
      <c r="AY44" s="178"/>
      <c r="AZ44" s="178"/>
      <c r="BA44" s="178"/>
      <c r="BB44" s="178"/>
      <c r="BC44" s="181">
        <f t="shared" si="13"/>
        <v>0</v>
      </c>
      <c r="BD44" s="178"/>
      <c r="BE44" s="178"/>
      <c r="BF44" s="178"/>
    </row>
    <row r="45" spans="1:58" s="20" customFormat="1" ht="13.5">
      <c r="A45" s="174" t="s">
        <v>176</v>
      </c>
      <c r="B45" s="174">
        <v>46504</v>
      </c>
      <c r="C45" s="174" t="s">
        <v>260</v>
      </c>
      <c r="D45" s="181">
        <f t="shared" si="2"/>
        <v>6404</v>
      </c>
      <c r="E45" s="181">
        <f t="shared" si="3"/>
        <v>0</v>
      </c>
      <c r="F45" s="182"/>
      <c r="G45" s="182"/>
      <c r="H45" s="181">
        <f t="shared" si="4"/>
        <v>0</v>
      </c>
      <c r="I45" s="182"/>
      <c r="J45" s="182"/>
      <c r="K45" s="181">
        <f t="shared" si="5"/>
        <v>6404</v>
      </c>
      <c r="L45" s="178">
        <v>1620</v>
      </c>
      <c r="M45" s="178">
        <v>4784</v>
      </c>
      <c r="N45" s="181">
        <f t="shared" si="6"/>
        <v>6404</v>
      </c>
      <c r="O45" s="181">
        <f t="shared" si="7"/>
        <v>1620</v>
      </c>
      <c r="P45" s="178">
        <v>1620</v>
      </c>
      <c r="Q45" s="178"/>
      <c r="R45" s="178"/>
      <c r="S45" s="178"/>
      <c r="T45" s="178"/>
      <c r="U45" s="178"/>
      <c r="V45" s="178"/>
      <c r="W45" s="181">
        <f t="shared" si="8"/>
        <v>4784</v>
      </c>
      <c r="X45" s="178">
        <v>4784</v>
      </c>
      <c r="Y45" s="178"/>
      <c r="Z45" s="178"/>
      <c r="AA45" s="178"/>
      <c r="AB45" s="178"/>
      <c r="AC45" s="178"/>
      <c r="AD45" s="178"/>
      <c r="AE45" s="181">
        <f t="shared" si="9"/>
        <v>0</v>
      </c>
      <c r="AF45" s="178"/>
      <c r="AG45" s="178"/>
      <c r="AH45" s="181">
        <f t="shared" si="10"/>
        <v>18</v>
      </c>
      <c r="AI45" s="178">
        <v>18</v>
      </c>
      <c r="AJ45" s="178"/>
      <c r="AK45" s="178"/>
      <c r="AL45" s="181">
        <f t="shared" si="11"/>
        <v>164</v>
      </c>
      <c r="AM45" s="178">
        <v>146</v>
      </c>
      <c r="AN45" s="178"/>
      <c r="AO45" s="178">
        <v>18</v>
      </c>
      <c r="AP45" s="178"/>
      <c r="AQ45" s="178"/>
      <c r="AR45" s="178"/>
      <c r="AS45" s="178"/>
      <c r="AT45" s="178"/>
      <c r="AU45" s="178"/>
      <c r="AV45" s="178"/>
      <c r="AW45" s="181">
        <f t="shared" si="12"/>
        <v>0</v>
      </c>
      <c r="AX45" s="178"/>
      <c r="AY45" s="178"/>
      <c r="AZ45" s="178"/>
      <c r="BA45" s="178"/>
      <c r="BB45" s="178"/>
      <c r="BC45" s="181">
        <f t="shared" si="13"/>
        <v>0</v>
      </c>
      <c r="BD45" s="178"/>
      <c r="BE45" s="178"/>
      <c r="BF45" s="178"/>
    </row>
    <row r="46" spans="1:58" s="20" customFormat="1" ht="13.5">
      <c r="A46" s="174" t="s">
        <v>176</v>
      </c>
      <c r="B46" s="174">
        <v>46523</v>
      </c>
      <c r="C46" s="174" t="s">
        <v>261</v>
      </c>
      <c r="D46" s="181">
        <f t="shared" si="2"/>
        <v>1001</v>
      </c>
      <c r="E46" s="181">
        <f t="shared" si="3"/>
        <v>0</v>
      </c>
      <c r="F46" s="182"/>
      <c r="G46" s="182"/>
      <c r="H46" s="181">
        <f t="shared" si="4"/>
        <v>0</v>
      </c>
      <c r="I46" s="182"/>
      <c r="J46" s="182"/>
      <c r="K46" s="181">
        <f t="shared" si="5"/>
        <v>1001</v>
      </c>
      <c r="L46" s="178">
        <v>374</v>
      </c>
      <c r="M46" s="178">
        <v>627</v>
      </c>
      <c r="N46" s="181">
        <f t="shared" si="6"/>
        <v>1001</v>
      </c>
      <c r="O46" s="181">
        <f t="shared" si="7"/>
        <v>374</v>
      </c>
      <c r="P46" s="178">
        <v>374</v>
      </c>
      <c r="Q46" s="178"/>
      <c r="R46" s="178"/>
      <c r="S46" s="178"/>
      <c r="T46" s="178"/>
      <c r="U46" s="178"/>
      <c r="V46" s="178"/>
      <c r="W46" s="181">
        <f t="shared" si="8"/>
        <v>627</v>
      </c>
      <c r="X46" s="178">
        <v>627</v>
      </c>
      <c r="Y46" s="178"/>
      <c r="Z46" s="178"/>
      <c r="AA46" s="178"/>
      <c r="AB46" s="178"/>
      <c r="AC46" s="178"/>
      <c r="AD46" s="178"/>
      <c r="AE46" s="181">
        <f t="shared" si="9"/>
        <v>0</v>
      </c>
      <c r="AF46" s="178"/>
      <c r="AG46" s="178"/>
      <c r="AH46" s="181">
        <f t="shared" si="10"/>
        <v>12</v>
      </c>
      <c r="AI46" s="178">
        <v>12</v>
      </c>
      <c r="AJ46" s="178"/>
      <c r="AK46" s="178"/>
      <c r="AL46" s="181">
        <f t="shared" si="11"/>
        <v>12</v>
      </c>
      <c r="AM46" s="178"/>
      <c r="AN46" s="178"/>
      <c r="AO46" s="178"/>
      <c r="AP46" s="178"/>
      <c r="AQ46" s="178"/>
      <c r="AR46" s="178"/>
      <c r="AS46" s="178"/>
      <c r="AT46" s="178"/>
      <c r="AU46" s="178"/>
      <c r="AV46" s="178">
        <v>12</v>
      </c>
      <c r="AW46" s="181">
        <f t="shared" si="12"/>
        <v>0</v>
      </c>
      <c r="AX46" s="178"/>
      <c r="AY46" s="178"/>
      <c r="AZ46" s="178"/>
      <c r="BA46" s="178"/>
      <c r="BB46" s="178"/>
      <c r="BC46" s="181">
        <f t="shared" si="13"/>
        <v>0</v>
      </c>
      <c r="BD46" s="178"/>
      <c r="BE46" s="178"/>
      <c r="BF46" s="178"/>
    </row>
    <row r="47" spans="1:58" s="20" customFormat="1" ht="13.5">
      <c r="A47" s="174" t="s">
        <v>176</v>
      </c>
      <c r="B47" s="174">
        <v>46524</v>
      </c>
      <c r="C47" s="174" t="s">
        <v>262</v>
      </c>
      <c r="D47" s="181">
        <f t="shared" si="2"/>
        <v>290</v>
      </c>
      <c r="E47" s="181">
        <f t="shared" si="3"/>
        <v>0</v>
      </c>
      <c r="F47" s="182"/>
      <c r="G47" s="182"/>
      <c r="H47" s="181">
        <f t="shared" si="4"/>
        <v>0</v>
      </c>
      <c r="I47" s="182"/>
      <c r="J47" s="182"/>
      <c r="K47" s="181">
        <f t="shared" si="5"/>
        <v>290</v>
      </c>
      <c r="L47" s="178">
        <v>87</v>
      </c>
      <c r="M47" s="178">
        <v>203</v>
      </c>
      <c r="N47" s="181">
        <f t="shared" si="6"/>
        <v>290</v>
      </c>
      <c r="O47" s="181">
        <f t="shared" si="7"/>
        <v>87</v>
      </c>
      <c r="P47" s="178">
        <v>87</v>
      </c>
      <c r="Q47" s="178"/>
      <c r="R47" s="178"/>
      <c r="S47" s="178"/>
      <c r="T47" s="178"/>
      <c r="U47" s="178"/>
      <c r="V47" s="178"/>
      <c r="W47" s="181">
        <f t="shared" si="8"/>
        <v>203</v>
      </c>
      <c r="X47" s="178">
        <v>203</v>
      </c>
      <c r="Y47" s="178"/>
      <c r="Z47" s="178"/>
      <c r="AA47" s="178"/>
      <c r="AB47" s="178"/>
      <c r="AC47" s="178"/>
      <c r="AD47" s="178"/>
      <c r="AE47" s="181">
        <f t="shared" si="9"/>
        <v>0</v>
      </c>
      <c r="AF47" s="178"/>
      <c r="AG47" s="178"/>
      <c r="AH47" s="181">
        <f t="shared" si="10"/>
        <v>3</v>
      </c>
      <c r="AI47" s="178">
        <v>3</v>
      </c>
      <c r="AJ47" s="178"/>
      <c r="AK47" s="178"/>
      <c r="AL47" s="181">
        <f t="shared" si="11"/>
        <v>3</v>
      </c>
      <c r="AM47" s="178"/>
      <c r="AN47" s="178"/>
      <c r="AO47" s="178"/>
      <c r="AP47" s="178"/>
      <c r="AQ47" s="178"/>
      <c r="AR47" s="178"/>
      <c r="AS47" s="178"/>
      <c r="AT47" s="178"/>
      <c r="AU47" s="178"/>
      <c r="AV47" s="178">
        <v>3</v>
      </c>
      <c r="AW47" s="181">
        <f t="shared" si="12"/>
        <v>0</v>
      </c>
      <c r="AX47" s="178"/>
      <c r="AY47" s="178"/>
      <c r="AZ47" s="178"/>
      <c r="BA47" s="178"/>
      <c r="BB47" s="178"/>
      <c r="BC47" s="181">
        <f t="shared" si="13"/>
        <v>0</v>
      </c>
      <c r="BD47" s="178"/>
      <c r="BE47" s="178"/>
      <c r="BF47" s="178"/>
    </row>
    <row r="48" spans="1:58" s="20" customFormat="1" ht="13.5">
      <c r="A48" s="174" t="s">
        <v>176</v>
      </c>
      <c r="B48" s="174">
        <v>46525</v>
      </c>
      <c r="C48" s="174" t="s">
        <v>263</v>
      </c>
      <c r="D48" s="181">
        <f t="shared" si="2"/>
        <v>8069</v>
      </c>
      <c r="E48" s="181">
        <f t="shared" si="3"/>
        <v>0</v>
      </c>
      <c r="F48" s="182"/>
      <c r="G48" s="182"/>
      <c r="H48" s="181">
        <f t="shared" si="4"/>
        <v>0</v>
      </c>
      <c r="I48" s="182"/>
      <c r="J48" s="182"/>
      <c r="K48" s="181">
        <f t="shared" si="5"/>
        <v>8069</v>
      </c>
      <c r="L48" s="178">
        <v>6990</v>
      </c>
      <c r="M48" s="178">
        <v>1079</v>
      </c>
      <c r="N48" s="181">
        <f t="shared" si="6"/>
        <v>8069</v>
      </c>
      <c r="O48" s="181">
        <f t="shared" si="7"/>
        <v>6990</v>
      </c>
      <c r="P48" s="178">
        <v>6990</v>
      </c>
      <c r="Q48" s="178"/>
      <c r="R48" s="178"/>
      <c r="S48" s="178"/>
      <c r="T48" s="178"/>
      <c r="U48" s="178"/>
      <c r="V48" s="178"/>
      <c r="W48" s="181">
        <f t="shared" si="8"/>
        <v>1079</v>
      </c>
      <c r="X48" s="178">
        <v>1079</v>
      </c>
      <c r="Y48" s="178"/>
      <c r="Z48" s="178"/>
      <c r="AA48" s="178"/>
      <c r="AB48" s="178"/>
      <c r="AC48" s="178"/>
      <c r="AD48" s="178"/>
      <c r="AE48" s="181">
        <f t="shared" si="9"/>
        <v>0</v>
      </c>
      <c r="AF48" s="178"/>
      <c r="AG48" s="178"/>
      <c r="AH48" s="181">
        <f t="shared" si="10"/>
        <v>0</v>
      </c>
      <c r="AI48" s="178"/>
      <c r="AJ48" s="178"/>
      <c r="AK48" s="178"/>
      <c r="AL48" s="181">
        <f t="shared" si="11"/>
        <v>0</v>
      </c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81">
        <f t="shared" si="12"/>
        <v>0</v>
      </c>
      <c r="AX48" s="178"/>
      <c r="AY48" s="178"/>
      <c r="AZ48" s="178"/>
      <c r="BA48" s="178"/>
      <c r="BB48" s="178"/>
      <c r="BC48" s="181">
        <f t="shared" si="13"/>
        <v>0</v>
      </c>
      <c r="BD48" s="178"/>
      <c r="BE48" s="178"/>
      <c r="BF48" s="178"/>
    </row>
    <row r="49" spans="1:58" s="20" customFormat="1" ht="13.5">
      <c r="A49" s="174" t="s">
        <v>176</v>
      </c>
      <c r="B49" s="174">
        <v>46527</v>
      </c>
      <c r="C49" s="174" t="s">
        <v>264</v>
      </c>
      <c r="D49" s="181">
        <f t="shared" si="2"/>
        <v>5111</v>
      </c>
      <c r="E49" s="181">
        <f t="shared" si="3"/>
        <v>0</v>
      </c>
      <c r="F49" s="182"/>
      <c r="G49" s="182"/>
      <c r="H49" s="181">
        <f t="shared" si="4"/>
        <v>0</v>
      </c>
      <c r="I49" s="182"/>
      <c r="J49" s="182"/>
      <c r="K49" s="181">
        <f t="shared" si="5"/>
        <v>5111</v>
      </c>
      <c r="L49" s="178">
        <v>1051</v>
      </c>
      <c r="M49" s="178">
        <v>4060</v>
      </c>
      <c r="N49" s="181">
        <f t="shared" si="6"/>
        <v>5111</v>
      </c>
      <c r="O49" s="181">
        <f t="shared" si="7"/>
        <v>1051</v>
      </c>
      <c r="P49" s="178"/>
      <c r="Q49" s="178"/>
      <c r="R49" s="178"/>
      <c r="S49" s="178"/>
      <c r="T49" s="178"/>
      <c r="U49" s="178">
        <v>1051</v>
      </c>
      <c r="V49" s="178"/>
      <c r="W49" s="181">
        <f t="shared" si="8"/>
        <v>4060</v>
      </c>
      <c r="X49" s="178"/>
      <c r="Y49" s="178"/>
      <c r="Z49" s="178"/>
      <c r="AA49" s="178"/>
      <c r="AB49" s="178"/>
      <c r="AC49" s="178">
        <v>4060</v>
      </c>
      <c r="AD49" s="178"/>
      <c r="AE49" s="181">
        <f t="shared" si="9"/>
        <v>0</v>
      </c>
      <c r="AF49" s="178"/>
      <c r="AG49" s="178"/>
      <c r="AH49" s="181">
        <f t="shared" si="10"/>
        <v>0</v>
      </c>
      <c r="AI49" s="178"/>
      <c r="AJ49" s="178"/>
      <c r="AK49" s="178"/>
      <c r="AL49" s="181">
        <f t="shared" si="11"/>
        <v>0</v>
      </c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81">
        <f t="shared" si="12"/>
        <v>0</v>
      </c>
      <c r="AX49" s="178"/>
      <c r="AY49" s="178"/>
      <c r="AZ49" s="178"/>
      <c r="BA49" s="178"/>
      <c r="BB49" s="178"/>
      <c r="BC49" s="181">
        <f t="shared" si="13"/>
        <v>0</v>
      </c>
      <c r="BD49" s="178"/>
      <c r="BE49" s="178"/>
      <c r="BF49" s="178"/>
    </row>
    <row r="50" spans="1:58" s="20" customFormat="1" ht="13.5">
      <c r="A50" s="174" t="s">
        <v>176</v>
      </c>
      <c r="B50" s="174">
        <v>46529</v>
      </c>
      <c r="C50" s="174" t="s">
        <v>265</v>
      </c>
      <c r="D50" s="181">
        <f t="shared" si="2"/>
        <v>5183</v>
      </c>
      <c r="E50" s="181">
        <f t="shared" si="3"/>
        <v>0</v>
      </c>
      <c r="F50" s="182"/>
      <c r="G50" s="182"/>
      <c r="H50" s="181">
        <f t="shared" si="4"/>
        <v>0</v>
      </c>
      <c r="I50" s="182"/>
      <c r="J50" s="182"/>
      <c r="K50" s="181">
        <f t="shared" si="5"/>
        <v>5183</v>
      </c>
      <c r="L50" s="178">
        <v>2844</v>
      </c>
      <c r="M50" s="178">
        <v>2339</v>
      </c>
      <c r="N50" s="181">
        <f t="shared" si="6"/>
        <v>5183</v>
      </c>
      <c r="O50" s="181">
        <f t="shared" si="7"/>
        <v>2844</v>
      </c>
      <c r="P50" s="178">
        <v>2844</v>
      </c>
      <c r="Q50" s="178"/>
      <c r="R50" s="178"/>
      <c r="S50" s="178"/>
      <c r="T50" s="178"/>
      <c r="U50" s="178"/>
      <c r="V50" s="178"/>
      <c r="W50" s="181">
        <f t="shared" si="8"/>
        <v>2339</v>
      </c>
      <c r="X50" s="178"/>
      <c r="Y50" s="178"/>
      <c r="Z50" s="178"/>
      <c r="AA50" s="178"/>
      <c r="AB50" s="178"/>
      <c r="AC50" s="178">
        <v>2339</v>
      </c>
      <c r="AD50" s="178"/>
      <c r="AE50" s="181">
        <f t="shared" si="9"/>
        <v>0</v>
      </c>
      <c r="AF50" s="178"/>
      <c r="AG50" s="178"/>
      <c r="AH50" s="181">
        <f t="shared" si="10"/>
        <v>0</v>
      </c>
      <c r="AI50" s="178"/>
      <c r="AJ50" s="178"/>
      <c r="AK50" s="178"/>
      <c r="AL50" s="181">
        <f t="shared" si="11"/>
        <v>0</v>
      </c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81">
        <f t="shared" si="12"/>
        <v>0</v>
      </c>
      <c r="AX50" s="178"/>
      <c r="AY50" s="178"/>
      <c r="AZ50" s="178"/>
      <c r="BA50" s="178"/>
      <c r="BB50" s="178"/>
      <c r="BC50" s="181">
        <f t="shared" si="13"/>
        <v>0</v>
      </c>
      <c r="BD50" s="178"/>
      <c r="BE50" s="178"/>
      <c r="BF50" s="178"/>
    </row>
    <row r="51" spans="1:58" s="20" customFormat="1" ht="13.5">
      <c r="A51" s="174" t="s">
        <v>176</v>
      </c>
      <c r="B51" s="174">
        <v>46530</v>
      </c>
      <c r="C51" s="174" t="s">
        <v>266</v>
      </c>
      <c r="D51" s="181">
        <f t="shared" si="2"/>
        <v>6860</v>
      </c>
      <c r="E51" s="181">
        <f t="shared" si="3"/>
        <v>0</v>
      </c>
      <c r="F51" s="182"/>
      <c r="G51" s="182"/>
      <c r="H51" s="181">
        <f t="shared" si="4"/>
        <v>0</v>
      </c>
      <c r="I51" s="182"/>
      <c r="J51" s="182"/>
      <c r="K51" s="181">
        <f t="shared" si="5"/>
        <v>6860</v>
      </c>
      <c r="L51" s="178">
        <v>1693</v>
      </c>
      <c r="M51" s="178">
        <v>5167</v>
      </c>
      <c r="N51" s="181">
        <f t="shared" si="6"/>
        <v>6860</v>
      </c>
      <c r="O51" s="181">
        <f t="shared" si="7"/>
        <v>1693</v>
      </c>
      <c r="P51" s="178">
        <v>1693</v>
      </c>
      <c r="Q51" s="178"/>
      <c r="R51" s="178"/>
      <c r="S51" s="178"/>
      <c r="T51" s="178"/>
      <c r="U51" s="178"/>
      <c r="V51" s="178"/>
      <c r="W51" s="181">
        <f t="shared" si="8"/>
        <v>5167</v>
      </c>
      <c r="X51" s="178">
        <v>5167</v>
      </c>
      <c r="Y51" s="178"/>
      <c r="Z51" s="178"/>
      <c r="AA51" s="178"/>
      <c r="AB51" s="178"/>
      <c r="AC51" s="178"/>
      <c r="AD51" s="178"/>
      <c r="AE51" s="181">
        <f t="shared" si="9"/>
        <v>0</v>
      </c>
      <c r="AF51" s="178"/>
      <c r="AG51" s="178"/>
      <c r="AH51" s="181">
        <f t="shared" si="10"/>
        <v>120</v>
      </c>
      <c r="AI51" s="178">
        <v>120</v>
      </c>
      <c r="AJ51" s="178"/>
      <c r="AK51" s="178"/>
      <c r="AL51" s="181">
        <f t="shared" si="11"/>
        <v>120</v>
      </c>
      <c r="AM51" s="178"/>
      <c r="AN51" s="178"/>
      <c r="AO51" s="178">
        <v>120</v>
      </c>
      <c r="AP51" s="178"/>
      <c r="AQ51" s="178"/>
      <c r="AR51" s="178"/>
      <c r="AS51" s="178"/>
      <c r="AT51" s="178"/>
      <c r="AU51" s="178"/>
      <c r="AV51" s="178"/>
      <c r="AW51" s="181">
        <f t="shared" si="12"/>
        <v>0</v>
      </c>
      <c r="AX51" s="178"/>
      <c r="AY51" s="178"/>
      <c r="AZ51" s="178"/>
      <c r="BA51" s="178"/>
      <c r="BB51" s="178"/>
      <c r="BC51" s="181">
        <f t="shared" si="13"/>
        <v>0</v>
      </c>
      <c r="BD51" s="178"/>
      <c r="BE51" s="178"/>
      <c r="BF51" s="178"/>
    </row>
    <row r="52" spans="1:58" s="20" customFormat="1" ht="13.5">
      <c r="A52" s="174" t="s">
        <v>176</v>
      </c>
      <c r="B52" s="174">
        <v>46531</v>
      </c>
      <c r="C52" s="174" t="s">
        <v>267</v>
      </c>
      <c r="D52" s="181">
        <f t="shared" si="2"/>
        <v>7000</v>
      </c>
      <c r="E52" s="181">
        <f t="shared" si="3"/>
        <v>0</v>
      </c>
      <c r="F52" s="182"/>
      <c r="G52" s="182"/>
      <c r="H52" s="181">
        <f t="shared" si="4"/>
        <v>0</v>
      </c>
      <c r="I52" s="182"/>
      <c r="J52" s="182"/>
      <c r="K52" s="181">
        <f t="shared" si="5"/>
        <v>7000</v>
      </c>
      <c r="L52" s="178">
        <v>5185</v>
      </c>
      <c r="M52" s="178">
        <v>1815</v>
      </c>
      <c r="N52" s="181">
        <f t="shared" si="6"/>
        <v>7000</v>
      </c>
      <c r="O52" s="181">
        <f t="shared" si="7"/>
        <v>5185</v>
      </c>
      <c r="P52" s="178"/>
      <c r="Q52" s="178"/>
      <c r="R52" s="178"/>
      <c r="S52" s="178"/>
      <c r="T52" s="178"/>
      <c r="U52" s="178">
        <v>5185</v>
      </c>
      <c r="V52" s="178"/>
      <c r="W52" s="181">
        <f t="shared" si="8"/>
        <v>1815</v>
      </c>
      <c r="X52" s="178"/>
      <c r="Y52" s="178"/>
      <c r="Z52" s="178"/>
      <c r="AA52" s="178"/>
      <c r="AB52" s="178"/>
      <c r="AC52" s="178">
        <v>1815</v>
      </c>
      <c r="AD52" s="178"/>
      <c r="AE52" s="181">
        <f t="shared" si="9"/>
        <v>0</v>
      </c>
      <c r="AF52" s="178"/>
      <c r="AG52" s="178"/>
      <c r="AH52" s="181">
        <f t="shared" si="10"/>
        <v>0</v>
      </c>
      <c r="AI52" s="178"/>
      <c r="AJ52" s="178"/>
      <c r="AK52" s="178"/>
      <c r="AL52" s="181">
        <f t="shared" si="11"/>
        <v>0</v>
      </c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81">
        <f t="shared" si="12"/>
        <v>0</v>
      </c>
      <c r="AX52" s="178"/>
      <c r="AY52" s="178"/>
      <c r="AZ52" s="178"/>
      <c r="BA52" s="178"/>
      <c r="BB52" s="178"/>
      <c r="BC52" s="181">
        <f t="shared" si="13"/>
        <v>0</v>
      </c>
      <c r="BD52" s="178"/>
      <c r="BE52" s="178"/>
      <c r="BF52" s="178"/>
    </row>
    <row r="53" spans="1:58" s="20" customFormat="1" ht="13.5">
      <c r="A53" s="174" t="s">
        <v>176</v>
      </c>
      <c r="B53" s="174">
        <v>46532</v>
      </c>
      <c r="C53" s="174" t="s">
        <v>268</v>
      </c>
      <c r="D53" s="181">
        <f t="shared" si="2"/>
        <v>2379</v>
      </c>
      <c r="E53" s="181">
        <f t="shared" si="3"/>
        <v>0</v>
      </c>
      <c r="F53" s="182"/>
      <c r="G53" s="182"/>
      <c r="H53" s="181">
        <f t="shared" si="4"/>
        <v>2379</v>
      </c>
      <c r="I53" s="182">
        <v>2011</v>
      </c>
      <c r="J53" s="182">
        <v>368</v>
      </c>
      <c r="K53" s="181">
        <f t="shared" si="5"/>
        <v>0</v>
      </c>
      <c r="L53" s="178"/>
      <c r="M53" s="178"/>
      <c r="N53" s="181">
        <f t="shared" si="6"/>
        <v>2011</v>
      </c>
      <c r="O53" s="181">
        <f t="shared" si="7"/>
        <v>1643</v>
      </c>
      <c r="P53" s="178"/>
      <c r="Q53" s="178"/>
      <c r="R53" s="178"/>
      <c r="S53" s="178"/>
      <c r="T53" s="178"/>
      <c r="U53" s="178">
        <v>1643</v>
      </c>
      <c r="V53" s="178"/>
      <c r="W53" s="181">
        <f t="shared" si="8"/>
        <v>368</v>
      </c>
      <c r="X53" s="178">
        <v>368</v>
      </c>
      <c r="Y53" s="178"/>
      <c r="Z53" s="178"/>
      <c r="AA53" s="178"/>
      <c r="AB53" s="178"/>
      <c r="AC53" s="178"/>
      <c r="AD53" s="178"/>
      <c r="AE53" s="181">
        <f t="shared" si="9"/>
        <v>0</v>
      </c>
      <c r="AF53" s="178"/>
      <c r="AG53" s="178"/>
      <c r="AH53" s="181">
        <f t="shared" si="10"/>
        <v>2011</v>
      </c>
      <c r="AI53" s="178">
        <v>2011</v>
      </c>
      <c r="AJ53" s="178"/>
      <c r="AK53" s="178"/>
      <c r="AL53" s="181">
        <f t="shared" si="11"/>
        <v>2011</v>
      </c>
      <c r="AM53" s="178"/>
      <c r="AN53" s="178"/>
      <c r="AO53" s="178">
        <v>368</v>
      </c>
      <c r="AP53" s="178"/>
      <c r="AQ53" s="178"/>
      <c r="AR53" s="178"/>
      <c r="AS53" s="178"/>
      <c r="AT53" s="178">
        <v>1643</v>
      </c>
      <c r="AU53" s="178"/>
      <c r="AV53" s="178"/>
      <c r="AW53" s="181">
        <f t="shared" si="12"/>
        <v>368</v>
      </c>
      <c r="AX53" s="178"/>
      <c r="AY53" s="178"/>
      <c r="AZ53" s="178">
        <v>368</v>
      </c>
      <c r="BA53" s="178"/>
      <c r="BB53" s="178"/>
      <c r="BC53" s="181">
        <f t="shared" si="13"/>
        <v>0</v>
      </c>
      <c r="BD53" s="178"/>
      <c r="BE53" s="178"/>
      <c r="BF53" s="178"/>
    </row>
    <row r="54" spans="1:58" s="20" customFormat="1" ht="13.5">
      <c r="A54" s="174" t="s">
        <v>176</v>
      </c>
      <c r="B54" s="174">
        <v>46533</v>
      </c>
      <c r="C54" s="174" t="s">
        <v>269</v>
      </c>
      <c r="D54" s="181">
        <f t="shared" si="2"/>
        <v>2265</v>
      </c>
      <c r="E54" s="181">
        <f t="shared" si="3"/>
        <v>0</v>
      </c>
      <c r="F54" s="182"/>
      <c r="G54" s="182"/>
      <c r="H54" s="181">
        <f t="shared" si="4"/>
        <v>2265</v>
      </c>
      <c r="I54" s="182">
        <v>2025</v>
      </c>
      <c r="J54" s="182">
        <v>240</v>
      </c>
      <c r="K54" s="181">
        <f t="shared" si="5"/>
        <v>0</v>
      </c>
      <c r="L54" s="178"/>
      <c r="M54" s="178"/>
      <c r="N54" s="181">
        <f t="shared" si="6"/>
        <v>2265</v>
      </c>
      <c r="O54" s="181">
        <f t="shared" si="7"/>
        <v>2025</v>
      </c>
      <c r="P54" s="178"/>
      <c r="Q54" s="178"/>
      <c r="R54" s="178"/>
      <c r="S54" s="178"/>
      <c r="T54" s="178"/>
      <c r="U54" s="178">
        <v>2025</v>
      </c>
      <c r="V54" s="178"/>
      <c r="W54" s="181">
        <f t="shared" si="8"/>
        <v>240</v>
      </c>
      <c r="X54" s="178"/>
      <c r="Y54" s="178"/>
      <c r="Z54" s="178"/>
      <c r="AA54" s="178"/>
      <c r="AB54" s="178"/>
      <c r="AC54" s="178">
        <v>240</v>
      </c>
      <c r="AD54" s="178"/>
      <c r="AE54" s="181">
        <f t="shared" si="9"/>
        <v>0</v>
      </c>
      <c r="AF54" s="178"/>
      <c r="AG54" s="178"/>
      <c r="AH54" s="181">
        <f t="shared" si="10"/>
        <v>0</v>
      </c>
      <c r="AI54" s="178"/>
      <c r="AJ54" s="178"/>
      <c r="AK54" s="178"/>
      <c r="AL54" s="181">
        <f t="shared" si="11"/>
        <v>0</v>
      </c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81">
        <f t="shared" si="12"/>
        <v>0</v>
      </c>
      <c r="AX54" s="178"/>
      <c r="AY54" s="178"/>
      <c r="AZ54" s="178"/>
      <c r="BA54" s="178"/>
      <c r="BB54" s="178"/>
      <c r="BC54" s="181">
        <f t="shared" si="13"/>
        <v>0</v>
      </c>
      <c r="BD54" s="178"/>
      <c r="BE54" s="178"/>
      <c r="BF54" s="178"/>
    </row>
    <row r="55" spans="1:58" s="20" customFormat="1" ht="13.5">
      <c r="A55" s="174" t="s">
        <v>176</v>
      </c>
      <c r="B55" s="174">
        <v>46534</v>
      </c>
      <c r="C55" s="174" t="s">
        <v>270</v>
      </c>
      <c r="D55" s="181">
        <f t="shared" si="2"/>
        <v>2710</v>
      </c>
      <c r="E55" s="181">
        <f t="shared" si="3"/>
        <v>0</v>
      </c>
      <c r="F55" s="182"/>
      <c r="G55" s="182"/>
      <c r="H55" s="181">
        <f t="shared" si="4"/>
        <v>0</v>
      </c>
      <c r="I55" s="182"/>
      <c r="J55" s="182"/>
      <c r="K55" s="181">
        <f t="shared" si="5"/>
        <v>2710</v>
      </c>
      <c r="L55" s="178">
        <v>1962</v>
      </c>
      <c r="M55" s="178">
        <v>748</v>
      </c>
      <c r="N55" s="181">
        <f t="shared" si="6"/>
        <v>2740</v>
      </c>
      <c r="O55" s="181">
        <f t="shared" si="7"/>
        <v>1962</v>
      </c>
      <c r="P55" s="178"/>
      <c r="Q55" s="178"/>
      <c r="R55" s="178"/>
      <c r="S55" s="178"/>
      <c r="T55" s="178"/>
      <c r="U55" s="178">
        <v>1962</v>
      </c>
      <c r="V55" s="178"/>
      <c r="W55" s="181">
        <f t="shared" si="8"/>
        <v>748</v>
      </c>
      <c r="X55" s="178"/>
      <c r="Y55" s="178"/>
      <c r="Z55" s="178"/>
      <c r="AA55" s="178"/>
      <c r="AB55" s="178"/>
      <c r="AC55" s="178">
        <v>748</v>
      </c>
      <c r="AD55" s="178"/>
      <c r="AE55" s="181">
        <f t="shared" si="9"/>
        <v>30</v>
      </c>
      <c r="AF55" s="178">
        <v>30</v>
      </c>
      <c r="AG55" s="178"/>
      <c r="AH55" s="181">
        <f t="shared" si="10"/>
        <v>0</v>
      </c>
      <c r="AI55" s="178"/>
      <c r="AJ55" s="178"/>
      <c r="AK55" s="178"/>
      <c r="AL55" s="181">
        <f t="shared" si="11"/>
        <v>0</v>
      </c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81">
        <f t="shared" si="12"/>
        <v>0</v>
      </c>
      <c r="AX55" s="178"/>
      <c r="AY55" s="178"/>
      <c r="AZ55" s="178"/>
      <c r="BA55" s="178"/>
      <c r="BB55" s="178"/>
      <c r="BC55" s="181">
        <f t="shared" si="13"/>
        <v>0</v>
      </c>
      <c r="BD55" s="178"/>
      <c r="BE55" s="178"/>
      <c r="BF55" s="178"/>
    </row>
    <row r="56" spans="1:58" s="20" customFormat="1" ht="13.5">
      <c r="A56" s="174" t="s">
        <v>176</v>
      </c>
      <c r="B56" s="174">
        <v>46535</v>
      </c>
      <c r="C56" s="174" t="s">
        <v>271</v>
      </c>
      <c r="D56" s="181">
        <f t="shared" si="2"/>
        <v>1404</v>
      </c>
      <c r="E56" s="181">
        <f t="shared" si="3"/>
        <v>0</v>
      </c>
      <c r="F56" s="182"/>
      <c r="G56" s="182"/>
      <c r="H56" s="181">
        <f t="shared" si="4"/>
        <v>0</v>
      </c>
      <c r="I56" s="182"/>
      <c r="J56" s="182"/>
      <c r="K56" s="181">
        <f t="shared" si="5"/>
        <v>1404</v>
      </c>
      <c r="L56" s="178">
        <v>746</v>
      </c>
      <c r="M56" s="178">
        <v>658</v>
      </c>
      <c r="N56" s="181">
        <f t="shared" si="6"/>
        <v>1404</v>
      </c>
      <c r="O56" s="181">
        <f t="shared" si="7"/>
        <v>746</v>
      </c>
      <c r="P56" s="178"/>
      <c r="Q56" s="178"/>
      <c r="R56" s="178"/>
      <c r="S56" s="178"/>
      <c r="T56" s="178"/>
      <c r="U56" s="178">
        <v>746</v>
      </c>
      <c r="V56" s="178"/>
      <c r="W56" s="181">
        <f t="shared" si="8"/>
        <v>658</v>
      </c>
      <c r="X56" s="178"/>
      <c r="Y56" s="178"/>
      <c r="Z56" s="178"/>
      <c r="AA56" s="178"/>
      <c r="AB56" s="178"/>
      <c r="AC56" s="178">
        <v>658</v>
      </c>
      <c r="AD56" s="178"/>
      <c r="AE56" s="181">
        <f t="shared" si="9"/>
        <v>0</v>
      </c>
      <c r="AF56" s="178"/>
      <c r="AG56" s="178"/>
      <c r="AH56" s="181">
        <f t="shared" si="10"/>
        <v>1404</v>
      </c>
      <c r="AI56" s="178">
        <v>1404</v>
      </c>
      <c r="AJ56" s="178"/>
      <c r="AK56" s="178"/>
      <c r="AL56" s="181">
        <f t="shared" si="11"/>
        <v>1404</v>
      </c>
      <c r="AM56" s="178"/>
      <c r="AN56" s="178"/>
      <c r="AO56" s="178"/>
      <c r="AP56" s="178"/>
      <c r="AQ56" s="178"/>
      <c r="AR56" s="178"/>
      <c r="AS56" s="178"/>
      <c r="AT56" s="178">
        <v>1404</v>
      </c>
      <c r="AU56" s="178"/>
      <c r="AV56" s="178"/>
      <c r="AW56" s="181">
        <f t="shared" si="12"/>
        <v>0</v>
      </c>
      <c r="AX56" s="178"/>
      <c r="AY56" s="178"/>
      <c r="AZ56" s="178"/>
      <c r="BA56" s="178"/>
      <c r="BB56" s="178"/>
      <c r="BC56" s="181">
        <f t="shared" si="13"/>
        <v>0</v>
      </c>
      <c r="BD56" s="178"/>
      <c r="BE56" s="178"/>
      <c r="BF56" s="178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46000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鹿児島県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56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415452</v>
      </c>
      <c r="F7" s="149" t="s">
        <v>75</v>
      </c>
      <c r="G7" s="47" t="s">
        <v>76</v>
      </c>
      <c r="H7" s="48">
        <f>AD13</f>
        <v>269715</v>
      </c>
      <c r="I7" s="48">
        <f>AD24</f>
        <v>477456</v>
      </c>
      <c r="J7" s="48">
        <f>SUM(H7:I7)</f>
        <v>747171</v>
      </c>
      <c r="K7" s="49">
        <f>IF(J$14&gt;0,J7/J$14,0)</f>
        <v>0.9406790223709506</v>
      </c>
      <c r="L7" s="50">
        <f>AD35</f>
        <v>30493</v>
      </c>
      <c r="M7" s="81">
        <f>AD38</f>
        <v>520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415452</v>
      </c>
      <c r="AF7" s="67">
        <f>'水洗化人口等'!B7</f>
        <v>46000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738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738</v>
      </c>
      <c r="AF8" s="67">
        <f>'水洗化人口等'!B8</f>
        <v>46201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416190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617164</v>
      </c>
      <c r="AF9" s="67">
        <f>'水洗化人口等'!B9</f>
        <v>46203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617164</v>
      </c>
      <c r="F10" s="149"/>
      <c r="G10" s="47" t="s">
        <v>83</v>
      </c>
      <c r="H10" s="48">
        <f t="shared" si="1"/>
        <v>198</v>
      </c>
      <c r="I10" s="48">
        <f t="shared" si="2"/>
        <v>343</v>
      </c>
      <c r="J10" s="48">
        <f t="shared" si="3"/>
        <v>541</v>
      </c>
      <c r="K10" s="49">
        <f t="shared" si="4"/>
        <v>0.0006811122903628276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8892</v>
      </c>
      <c r="AF10" s="67">
        <f>'水洗化人口等'!B10</f>
        <v>46204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8892</v>
      </c>
      <c r="F11" s="149"/>
      <c r="G11" s="47" t="s">
        <v>86</v>
      </c>
      <c r="H11" s="48">
        <f t="shared" si="1"/>
        <v>2342</v>
      </c>
      <c r="I11" s="48">
        <f t="shared" si="2"/>
        <v>20393</v>
      </c>
      <c r="J11" s="48">
        <f t="shared" si="3"/>
        <v>22735</v>
      </c>
      <c r="K11" s="49">
        <f t="shared" si="4"/>
        <v>0.028623083034009032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719586</v>
      </c>
      <c r="AF11" s="67">
        <f>'水洗化人口等'!B11</f>
        <v>46206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719586</v>
      </c>
      <c r="F12" s="149"/>
      <c r="G12" s="47" t="s">
        <v>89</v>
      </c>
      <c r="H12" s="48">
        <f t="shared" si="1"/>
        <v>13982</v>
      </c>
      <c r="I12" s="48">
        <f t="shared" si="2"/>
        <v>9860</v>
      </c>
      <c r="J12" s="48">
        <f t="shared" si="3"/>
        <v>23842</v>
      </c>
      <c r="K12" s="49">
        <f t="shared" si="4"/>
        <v>0.030016782304677518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370664</v>
      </c>
      <c r="AF12" s="67">
        <f>'水洗化人口等'!B12</f>
        <v>46208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1345642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269715</v>
      </c>
      <c r="AF13" s="67">
        <f>'水洗化人口等'!B13</f>
        <v>46209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1761832</v>
      </c>
      <c r="F14" s="149"/>
      <c r="G14" s="47" t="s">
        <v>79</v>
      </c>
      <c r="H14" s="48">
        <f>SUM(H7:H13)</f>
        <v>286237</v>
      </c>
      <c r="I14" s="48">
        <f>SUM(I7:I13)</f>
        <v>508052</v>
      </c>
      <c r="J14" s="48">
        <f>SUM(J7:J13)</f>
        <v>794289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46210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503</v>
      </c>
      <c r="I15" s="48">
        <f>AD31</f>
        <v>0</v>
      </c>
      <c r="J15" s="48">
        <f>SUM(H15:I15)</f>
        <v>503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46213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286740</v>
      </c>
      <c r="I16" s="83">
        <f>SUM(I14:I15)</f>
        <v>508052</v>
      </c>
      <c r="J16" s="83">
        <f>SUM(J14:J15)</f>
        <v>794792</v>
      </c>
      <c r="K16" s="84" t="s">
        <v>92</v>
      </c>
      <c r="L16" s="85">
        <f>SUM(L7:L9)</f>
        <v>30493</v>
      </c>
      <c r="M16" s="86">
        <f>SUM(M7:M9)</f>
        <v>520</v>
      </c>
      <c r="AA16" s="46" t="s">
        <v>83</v>
      </c>
      <c r="AB16" s="46" t="s">
        <v>124</v>
      </c>
      <c r="AC16" s="46" t="s">
        <v>136</v>
      </c>
      <c r="AD16" s="61">
        <f ca="1" t="shared" si="0"/>
        <v>198</v>
      </c>
      <c r="AF16" s="67">
        <f>'水洗化人口等'!B16</f>
        <v>46214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370664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2342</v>
      </c>
      <c r="AF17" s="67">
        <f>'水洗化人口等'!B17</f>
        <v>46215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13982</v>
      </c>
      <c r="AF18" s="67">
        <f>'水洗化人口等'!B18</f>
        <v>46216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0.7637742985710329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46217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0.23622570142896712</v>
      </c>
      <c r="F20" s="155" t="s">
        <v>101</v>
      </c>
      <c r="G20" s="156"/>
      <c r="H20" s="48">
        <f>AD21</f>
        <v>19322</v>
      </c>
      <c r="I20" s="48">
        <f>AD32</f>
        <v>13788</v>
      </c>
      <c r="J20" s="75">
        <f>SUM(H20:I20)</f>
        <v>33110</v>
      </c>
      <c r="AA20" s="46" t="s">
        <v>94</v>
      </c>
      <c r="AB20" s="46" t="s">
        <v>124</v>
      </c>
      <c r="AC20" s="46" t="s">
        <v>172</v>
      </c>
      <c r="AD20" s="61">
        <f ca="1" t="shared" si="0"/>
        <v>503</v>
      </c>
      <c r="AF20" s="67">
        <f>'水洗化人口等'!B20</f>
        <v>46218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0.35029673657874305</v>
      </c>
      <c r="F21" s="155" t="s">
        <v>103</v>
      </c>
      <c r="G21" s="156"/>
      <c r="H21" s="48">
        <f>AD22</f>
        <v>24589</v>
      </c>
      <c r="I21" s="48">
        <f>AD33</f>
        <v>751</v>
      </c>
      <c r="J21" s="75">
        <f>SUM(H21:I21)</f>
        <v>25340</v>
      </c>
      <c r="AA21" s="46" t="s">
        <v>101</v>
      </c>
      <c r="AB21" s="46" t="s">
        <v>124</v>
      </c>
      <c r="AC21" s="46" t="s">
        <v>147</v>
      </c>
      <c r="AD21" s="61">
        <f ca="1" t="shared" si="0"/>
        <v>19322</v>
      </c>
      <c r="AF21" s="67">
        <f>'水洗化人口等'!B21</f>
        <v>46219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0.40843054275322505</v>
      </c>
      <c r="F22" s="155" t="s">
        <v>105</v>
      </c>
      <c r="G22" s="156"/>
      <c r="H22" s="48">
        <f>AD23</f>
        <v>242608</v>
      </c>
      <c r="I22" s="48">
        <f>AD34</f>
        <v>493513</v>
      </c>
      <c r="J22" s="75">
        <f>SUM(H22:I22)</f>
        <v>736121</v>
      </c>
      <c r="AA22" s="46" t="s">
        <v>103</v>
      </c>
      <c r="AB22" s="46" t="s">
        <v>124</v>
      </c>
      <c r="AC22" s="46" t="s">
        <v>148</v>
      </c>
      <c r="AD22" s="61">
        <f ca="1" t="shared" si="0"/>
        <v>24589</v>
      </c>
      <c r="AF22" s="67">
        <f>'水洗化人口等'!B22</f>
        <v>46220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0.21038555321960323</v>
      </c>
      <c r="F23" s="153" t="s">
        <v>8</v>
      </c>
      <c r="G23" s="154"/>
      <c r="H23" s="83">
        <f>SUM(H20:H22)</f>
        <v>286519</v>
      </c>
      <c r="I23" s="83">
        <f>SUM(I20:I22)</f>
        <v>508052</v>
      </c>
      <c r="J23" s="88">
        <f>SUM(J20:J22)</f>
        <v>794571</v>
      </c>
      <c r="AA23" s="44" t="s">
        <v>105</v>
      </c>
      <c r="AB23" s="46" t="s">
        <v>124</v>
      </c>
      <c r="AC23" s="44" t="s">
        <v>149</v>
      </c>
      <c r="AD23" s="61">
        <f ca="1" t="shared" si="0"/>
        <v>242608</v>
      </c>
      <c r="AF23" s="67">
        <f>'水洗化人口等'!B23</f>
        <v>46221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0.998226771426512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477456</v>
      </c>
      <c r="AF24" s="67">
        <f>'水洗化人口等'!B24</f>
        <v>46222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0.0017732285734880704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46303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46304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343</v>
      </c>
      <c r="AF27" s="67">
        <f>'水洗化人口等'!B27</f>
        <v>46323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3821</v>
      </c>
      <c r="J28" s="90">
        <f>AD51</f>
        <v>772</v>
      </c>
      <c r="AA28" s="44" t="s">
        <v>86</v>
      </c>
      <c r="AB28" s="46" t="s">
        <v>124</v>
      </c>
      <c r="AC28" s="44" t="s">
        <v>144</v>
      </c>
      <c r="AD28" s="61">
        <f ca="1" t="shared" si="0"/>
        <v>20393</v>
      </c>
      <c r="AF28" s="67">
        <f>'水洗化人口等'!B28</f>
        <v>46344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0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9860</v>
      </c>
      <c r="AF29" s="67">
        <f>'水洗化人口等'!B29</f>
        <v>46345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2209</v>
      </c>
      <c r="J30" s="90">
        <f>AD53</f>
        <v>376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46392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611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46404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13788</v>
      </c>
      <c r="AF32" s="67">
        <f>'水洗化人口等'!B32</f>
        <v>46421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751</v>
      </c>
      <c r="AF33" s="67">
        <f>'水洗化人口等'!B33</f>
        <v>46441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16688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493513</v>
      </c>
      <c r="AF34" s="67">
        <f>'水洗化人口等'!B34</f>
        <v>46442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3281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30493</v>
      </c>
      <c r="AF35" s="67">
        <f>'水洗化人口等'!B35</f>
        <v>46443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167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46452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6765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46468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33542</v>
      </c>
      <c r="J38" s="92">
        <f>SUM(J28:J32)</f>
        <v>1148</v>
      </c>
      <c r="AA38" s="44" t="s">
        <v>76</v>
      </c>
      <c r="AB38" s="46" t="s">
        <v>124</v>
      </c>
      <c r="AC38" s="44" t="s">
        <v>154</v>
      </c>
      <c r="AD38" s="72">
        <f ca="1" t="shared" si="0"/>
        <v>520</v>
      </c>
      <c r="AF38" s="67">
        <f>'水洗化人口等'!B38</f>
        <v>46482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46490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46491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3821</v>
      </c>
      <c r="AF41" s="67">
        <f>'水洗化人口等'!B41</f>
        <v>46492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0</v>
      </c>
      <c r="AF42" s="67">
        <f>'水洗化人口等'!B42</f>
        <v>46501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2209</v>
      </c>
      <c r="AF43" s="67">
        <f>'水洗化人口等'!B43</f>
        <v>46502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611</v>
      </c>
      <c r="AF44" s="67">
        <f>'水洗化人口等'!B44</f>
        <v>46503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46504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46523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16688</v>
      </c>
      <c r="AF47" s="67">
        <f>'水洗化人口等'!B47</f>
        <v>46524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3281</v>
      </c>
      <c r="AF48" s="67">
        <f>'水洗化人口等'!B48</f>
        <v>46525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167</v>
      </c>
      <c r="AF49" s="67">
        <f>'水洗化人口等'!B49</f>
        <v>46527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6765</v>
      </c>
      <c r="AF50" s="67">
        <f>'水洗化人口等'!B50</f>
        <v>46529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772</v>
      </c>
      <c r="AF51" s="67">
        <f>'水洗化人口等'!B51</f>
        <v>46530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46531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376</v>
      </c>
      <c r="AF53" s="67">
        <f>'水洗化人口等'!B53</f>
        <v>46532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46533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46534</v>
      </c>
      <c r="AG55" s="65">
        <v>55</v>
      </c>
    </row>
    <row r="56" spans="32:33" ht="14.25">
      <c r="AF56" s="67">
        <f>'水洗化人口等'!B56</f>
        <v>46535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2008-09-16T09:02:09Z</dcterms:modified>
  <cp:category/>
  <cp:version/>
  <cp:contentType/>
  <cp:contentStatus/>
</cp:coreProperties>
</file>