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'ごみ処理概要'!$A$7:$AW$30</definedName>
    <definedName name="_xlnm.Print_Area" localSheetId="2">'ごみ処理量内訳'!$A$7:$AR$30</definedName>
    <definedName name="_xlnm.Print_Area" localSheetId="1">'ごみ搬入量内訳'!$A$7:$DK$30</definedName>
    <definedName name="_xlnm.Print_Area" localSheetId="4">'災害廃棄物搬入量'!$A$7:$CY$30</definedName>
    <definedName name="_xlnm.Print_Area" localSheetId="3">'資源化量内訳'!$A$7:$EH$30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<sst xmlns="http://schemas.openxmlformats.org/spreadsheetml/2006/main" count="1656" uniqueCount="426">
  <si>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</si>
  <si>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</si>
  <si>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</si>
  <si>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</si>
  <si>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</si>
  <si>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</si>
  <si>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</si>
  <si>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</si>
  <si>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</si>
  <si>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</si>
  <si>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</si>
  <si>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</si>
  <si>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</si>
  <si>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</si>
  <si>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</si>
  <si>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</si>
  <si>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</si>
  <si>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</si>
  <si>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</si>
  <si>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</si>
  <si>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</si>
  <si>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</si>
  <si>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</si>
  <si>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</si>
  <si>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</si>
  <si>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</si>
  <si>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</si>
  <si>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</si>
  <si>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</si>
  <si>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</si>
  <si>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</si>
  <si>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</si>
  <si>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</si>
  <si>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</si>
  <si>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</si>
  <si>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</si>
  <si>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</si>
  <si>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</si>
  <si>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</si>
  <si>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</si>
  <si>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</si>
  <si>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</si>
  <si>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</si>
  <si>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</si>
  <si>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</si>
  <si>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</si>
  <si>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</si>
  <si>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</si>
  <si>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</si>
  <si>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</si>
  <si>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</si>
  <si>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</si>
  <si>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</si>
  <si>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</si>
  <si>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</si>
  <si>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</si>
  <si>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</si>
  <si>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</si>
  <si>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</si>
  <si>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</si>
  <si>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</si>
  <si>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</si>
  <si>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</si>
  <si>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</si>
  <si>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</si>
  <si>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</si>
  <si>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</si>
  <si>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</si>
  <si>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</si>
  <si>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</si>
  <si>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</si>
  <si>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</si>
  <si>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</si>
  <si>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</si>
  <si>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</si>
  <si>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</si>
  <si>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</si>
  <si>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</si>
  <si>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</si>
  <si>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</si>
  <si>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</si>
  <si>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</si>
  <si>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</si>
  <si>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</si>
  <si>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</si>
  <si>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</si>
  <si>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</si>
  <si>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</si>
  <si>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</si>
  <si>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</si>
  <si>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</si>
  <si>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</si>
  <si>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</si>
  <si>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</si>
  <si>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</si>
  <si>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</si>
  <si>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</si>
  <si>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</si>
  <si>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</si>
  <si>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</si>
  <si>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</si>
  <si>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</si>
  <si>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</si>
  <si>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</si>
  <si>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</si>
  <si>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</si>
  <si>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</si>
  <si>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</si>
  <si>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</si>
  <si>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</si>
  <si>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</si>
  <si>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</si>
  <si>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</si>
  <si>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</si>
  <si>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</si>
  <si>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</si>
  <si>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</si>
  <si>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</si>
  <si>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</si>
  <si>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</si>
  <si>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</si>
  <si>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</si>
  <si>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</si>
  <si>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</si>
  <si>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</si>
  <si>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</si>
  <si>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</si>
  <si>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</si>
  <si>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</si>
  <si>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</si>
  <si>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</si>
  <si>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</si>
  <si>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</si>
  <si>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</si>
  <si>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</si>
  <si>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</si>
  <si>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</si>
  <si>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</si>
  <si>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</si>
  <si>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</si>
  <si>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</si>
  <si>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</si>
  <si>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</si>
  <si>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</si>
  <si>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</si>
  <si>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</si>
  <si>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</si>
  <si>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</si>
  <si>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</si>
  <si>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</si>
  <si>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</si>
  <si>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</si>
  <si>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</si>
  <si>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</si>
  <si>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</si>
  <si>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</si>
  <si>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</si>
  <si>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</si>
  <si>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</si>
  <si>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</si>
  <si>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</si>
  <si>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</si>
  <si>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</si>
  <si>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</si>
  <si>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</si>
  <si>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</si>
  <si>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</si>
  <si>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</si>
  <si>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</si>
  <si>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</si>
  <si>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</si>
  <si>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</si>
  <si>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</si>
  <si>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</si>
  <si>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</si>
  <si>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</si>
  <si>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</si>
  <si>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</si>
  <si>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</si>
  <si>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</si>
  <si>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</si>
  <si>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</si>
  <si>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</si>
  <si>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</si>
  <si>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</si>
  <si>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</si>
  <si>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</si>
  <si>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</si>
  <si>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</si>
  <si>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</si>
  <si>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</si>
  <si>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</si>
  <si>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</si>
  <si>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</si>
  <si>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</si>
  <si>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</si>
  <si>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</si>
  <si>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</si>
  <si>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</si>
  <si>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</si>
  <si>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</si>
  <si>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</si>
  <si>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</si>
  <si>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</si>
  <si>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</si>
  <si>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</si>
  <si>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</si>
  <si>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</si>
  <si>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</si>
  <si>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</si>
  <si>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</si>
  <si>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</si>
  <si>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</si>
  <si>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</si>
  <si>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</si>
  <si>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</si>
  <si>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</si>
  <si>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</si>
  <si>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</si>
  <si>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</si>
  <si>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</si>
  <si>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</si>
  <si>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</si>
  <si>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</si>
  <si>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</si>
  <si>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</si>
  <si>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</si>
  <si>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</si>
  <si>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</si>
  <si>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</si>
  <si>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</si>
  <si>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</si>
  <si>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</si>
  <si>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</si>
  <si>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</si>
  <si>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</si>
  <si>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</si>
  <si>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</si>
  <si>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</si>
  <si>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</si>
  <si>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</si>
  <si>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</si>
  <si>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</si>
  <si>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</si>
  <si>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</si>
  <si>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</si>
  <si>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</si>
  <si>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</si>
  <si>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</si>
  <si>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</si>
  <si>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</si>
  <si>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</si>
  <si>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</si>
  <si>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</si>
  <si>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</si>
  <si>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</si>
  <si>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</si>
  <si>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</si>
  <si>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</si>
  <si>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</si>
  <si>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</si>
  <si>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</si>
  <si>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</si>
  <si>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</si>
  <si>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</si>
  <si>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</si>
  <si>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</si>
  <si>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</si>
  <si>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</si>
  <si>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</si>
  <si>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</si>
  <si>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</si>
  <si>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</si>
  <si>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</si>
  <si>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</si>
  <si>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</si>
  <si>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</si>
  <si>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</si>
  <si>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</si>
  <si>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</si>
  <si>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</si>
  <si>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</si>
  <si>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</si>
  <si>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</si>
  <si>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</si>
  <si>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</si>
  <si>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</si>
  <si>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</si>
  <si>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</si>
  <si>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</si>
  <si>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</si>
  <si>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</si>
  <si>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</si>
  <si>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</si>
  <si>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</si>
  <si>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</si>
  <si>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</si>
  <si>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</si>
  <si>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</si>
  <si>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</si>
  <si>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</si>
  <si>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</si>
  <si>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</si>
  <si>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</si>
  <si>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</si>
  <si>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</si>
  <si>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</si>
  <si>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</si>
  <si>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</si>
  <si>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</si>
  <si>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</si>
  <si>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</si>
  <si>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</si>
  <si>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</si>
  <si>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</si>
  <si>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</si>
  <si>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</si>
  <si>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</si>
  <si>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</si>
  <si>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</si>
  <si>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</si>
  <si>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</si>
  <si>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</si>
  <si>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</si>
  <si>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</si>
  <si>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</si>
  <si>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</si>
  <si>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</si>
  <si>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</si>
  <si>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</si>
  <si>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</si>
  <si>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</si>
  <si>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</si>
  <si>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</si>
  <si>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</si>
  <si>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</si>
  <si>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</si>
  <si>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</si>
  <si>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</si>
  <si>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</si>
  <si>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</si>
  <si>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</si>
  <si>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</si>
  <si>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</si>
  <si>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</si>
  <si>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</si>
  <si>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</si>
  <si>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</si>
  <si>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</si>
  <si>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</si>
  <si>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</si>
  <si>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</si>
  <si>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</si>
  <si>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</si>
  <si>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</si>
  <si>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</si>
  <si>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</si>
  <si>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</si>
  <si>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</si>
  <si>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</si>
  <si>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</si>
  <si>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</si>
  <si>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</si>
  <si>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</si>
  <si>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</si>
  <si>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</si>
  <si>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</si>
  <si>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</si>
  <si>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</si>
  <si>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</si>
  <si>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</si>
  <si>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</si>
  <si>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</si>
  <si>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</si>
  <si>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</si>
  <si>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</si>
  <si>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</si>
  <si>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</si>
  <si>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</si>
  <si>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</si>
  <si>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</si>
  <si>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</si>
  <si>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</si>
  <si>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</si>
  <si>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</si>
  <si>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</si>
  <si>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</si>
  <si>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</si>
  <si>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</si>
  <si>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</si>
  <si>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</si>
  <si>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</si>
  <si>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</si>
  <si>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</si>
  <si>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</si>
  <si>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</si>
  <si>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</si>
  <si>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</si>
  <si>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</si>
  <si>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</si>
  <si>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</si>
  <si>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</si>
  <si>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長崎市</t>
  </si>
  <si>
    <t>○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</si>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</sst>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長崎県</v>
      </c>
      <c r="B7" s="280">
        <f>INT(B8/1000)*1000</f>
        <v>42000</v>
      </c>
      <c r="C7" s="280" t="s">
        <v>354</v>
      </c>
      <c r="D7" s="278">
        <f>SUM(E7:F7)</f>
        <v>1492656</v>
      </c>
      <c r="E7" s="278">
        <f>SUM(E8:E200)</f>
        <v>1492324</v>
      </c>
      <c r="F7" s="278">
        <f>SUM(F8:F200)</f>
        <v>332</v>
      </c>
      <c r="G7" s="278">
        <f>SUM(G8:G200)</f>
        <v>390461</v>
      </c>
      <c r="H7" s="278">
        <f>SUM(H8:H200)</f>
        <v>143305</v>
      </c>
      <c r="I7" s="278">
        <f>SUM(I8:I200)</f>
        <v>28808</v>
      </c>
      <c r="J7" s="278">
        <f>SUM(G7:I7)</f>
        <v>562574</v>
      </c>
      <c r="K7" s="278">
        <f>IF($D7&gt;0,J7/$D7/365*10^6,0)</f>
        <v>1032.587970796343</v>
      </c>
      <c r="L7" s="278">
        <f>IF($D7&gt;0,('ごみ搬入量内訳'!E7+I7)/$D7/365*10^6,0)</f>
        <v>704.0038806251113</v>
      </c>
      <c r="M7" s="278">
        <f>IF($D7&gt;0,'ごみ搬入量内訳'!F7/$D7/365*10^6,0)</f>
        <v>328.58409017123176</v>
      </c>
      <c r="N7" s="278">
        <f>SUM(N8:N200)</f>
        <v>110</v>
      </c>
      <c r="O7" s="278">
        <f>'ごみ処理量内訳'!E7</f>
        <v>444764</v>
      </c>
      <c r="P7" s="278">
        <f>'ごみ処理量内訳'!N7</f>
        <v>22226</v>
      </c>
      <c r="Q7" s="278">
        <f aca="true" t="shared" si="0" ref="Q7:AH7">SUM(Q8:Q200)</f>
        <v>55502</v>
      </c>
      <c r="R7" s="278">
        <f t="shared" si="0"/>
        <v>7507</v>
      </c>
      <c r="S7" s="278">
        <f t="shared" si="0"/>
        <v>1554</v>
      </c>
      <c r="T7" s="278">
        <f t="shared" si="0"/>
        <v>0</v>
      </c>
      <c r="U7" s="278">
        <f t="shared" si="0"/>
        <v>0</v>
      </c>
      <c r="V7" s="278">
        <f t="shared" si="0"/>
        <v>415</v>
      </c>
      <c r="W7" s="278">
        <f t="shared" si="0"/>
        <v>45083</v>
      </c>
      <c r="X7" s="278">
        <f t="shared" si="0"/>
        <v>943</v>
      </c>
      <c r="Y7" s="278">
        <f t="shared" si="0"/>
        <v>11274</v>
      </c>
      <c r="Z7" s="278">
        <f t="shared" si="0"/>
        <v>6522</v>
      </c>
      <c r="AA7" s="278">
        <f t="shared" si="0"/>
        <v>1790</v>
      </c>
      <c r="AB7" s="278">
        <f t="shared" si="0"/>
        <v>688</v>
      </c>
      <c r="AC7" s="278">
        <f t="shared" si="0"/>
        <v>545</v>
      </c>
      <c r="AD7" s="278">
        <f t="shared" si="0"/>
        <v>551</v>
      </c>
      <c r="AE7" s="278">
        <f t="shared" si="0"/>
        <v>747</v>
      </c>
      <c r="AF7" s="278">
        <f t="shared" si="0"/>
        <v>0</v>
      </c>
      <c r="AG7" s="278">
        <f t="shared" si="0"/>
        <v>0</v>
      </c>
      <c r="AH7" s="278">
        <f t="shared" si="0"/>
        <v>431</v>
      </c>
      <c r="AI7" s="278">
        <f>SUM(O7:Q7,Y7)</f>
        <v>533766</v>
      </c>
      <c r="AJ7" s="279">
        <f>IF(AI7&gt;0,(Y7+O7+Q7)/AI7*100,0)</f>
        <v>95.83600304253174</v>
      </c>
      <c r="AK7" s="278">
        <f aca="true" t="shared" si="1" ref="AK7:AQ7">SUM(AK8:AK200)</f>
        <v>10022</v>
      </c>
      <c r="AL7" s="278">
        <f t="shared" si="1"/>
        <v>3083</v>
      </c>
      <c r="AM7" s="278">
        <f t="shared" si="1"/>
        <v>1554</v>
      </c>
      <c r="AN7" s="278">
        <f t="shared" si="1"/>
        <v>0</v>
      </c>
      <c r="AO7" s="278">
        <f t="shared" si="1"/>
        <v>0</v>
      </c>
      <c r="AP7" s="278">
        <f t="shared" si="1"/>
        <v>415</v>
      </c>
      <c r="AQ7" s="278">
        <f t="shared" si="1"/>
        <v>38916</v>
      </c>
      <c r="AR7" s="278">
        <f>SUM(AK7:AQ7)</f>
        <v>53990</v>
      </c>
      <c r="AS7" s="279">
        <f>IF(AI7+I7&gt;0,(Y7+AR7+I7)/(AI7+I7)*100,0)</f>
        <v>16.721711277094215</v>
      </c>
      <c r="AT7" s="278">
        <f>SUM(AT8:AT200)</f>
        <v>22226</v>
      </c>
      <c r="AU7" s="278">
        <f>SUM(AU8:AU200)</f>
        <v>42951</v>
      </c>
      <c r="AV7" s="278">
        <f>SUM(AV8:AV200)</f>
        <v>5422</v>
      </c>
      <c r="AW7" s="278">
        <f>SUM(AT7:AV7)</f>
        <v>70599</v>
      </c>
    </row>
    <row r="8" spans="1:49" ht="13.5" customHeight="1">
      <c r="A8" s="415" t="s">
        <v>396</v>
      </c>
      <c r="B8" s="415">
        <v>42201</v>
      </c>
      <c r="C8" s="415" t="s">
        <v>402</v>
      </c>
      <c r="D8" s="294">
        <f aca="true" t="shared" si="2" ref="D8:D30">SUM(E8:F8)</f>
        <v>454531</v>
      </c>
      <c r="E8" s="418">
        <v>454531</v>
      </c>
      <c r="F8" s="418"/>
      <c r="G8" s="295">
        <f>'ごみ搬入量内訳'!H8</f>
        <v>167944</v>
      </c>
      <c r="H8" s="295">
        <f>'ごみ搬入量内訳'!AG8</f>
        <v>15197</v>
      </c>
      <c r="I8" s="295">
        <f>'資源化量内訳'!DX8</f>
        <v>9754</v>
      </c>
      <c r="J8" s="294">
        <f>SUM(G8:I8)</f>
        <v>192895</v>
      </c>
      <c r="K8" s="294">
        <f>IF($D8&gt;0,J8/$D8/365*10^6,0)</f>
        <v>1162.691768118774</v>
      </c>
      <c r="L8" s="295">
        <f>IF($D8&gt;0,('ごみ搬入量内訳'!E8+I8)/$D8/365*10^6,0)</f>
        <v>798.3420996075346</v>
      </c>
      <c r="M8" s="295">
        <f>IF($D8&gt;0,'ごみ搬入量内訳'!F8/$D8/365*10^6,0)</f>
        <v>364.34966851123943</v>
      </c>
      <c r="N8" s="295">
        <f>'ごみ搬入量内訳'!AH8</f>
        <v>0</v>
      </c>
      <c r="O8" s="295">
        <f>'ごみ処理量内訳'!E8</f>
        <v>140052</v>
      </c>
      <c r="P8" s="295">
        <f>'ごみ処理量内訳'!N8</f>
        <v>19340</v>
      </c>
      <c r="Q8" s="295">
        <f>'ごみ処理量内訳'!F8</f>
        <v>23749</v>
      </c>
      <c r="R8" s="295">
        <f>'ごみ処理量内訳'!G8</f>
        <v>0</v>
      </c>
      <c r="S8" s="295">
        <f>'ごみ処理量内訳'!H8</f>
        <v>1108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22641</v>
      </c>
      <c r="X8" s="295">
        <f>'ごみ処理量内訳'!M8</f>
        <v>0</v>
      </c>
      <c r="Y8" s="295">
        <f>'資源化量内訳'!R8</f>
        <v>0</v>
      </c>
      <c r="Z8" s="295">
        <f>'資源化量内訳'!S8</f>
        <v>0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183141</v>
      </c>
      <c r="AJ8" s="296">
        <f>IF(AI8&gt;0,(Y8+O8+Q8)/AI8*100,0)</f>
        <v>89.43983051310192</v>
      </c>
      <c r="AK8" s="295">
        <f>'資源化量内訳'!AP8</f>
        <v>0</v>
      </c>
      <c r="AL8" s="295">
        <f>'資源化量内訳'!BC8</f>
        <v>0</v>
      </c>
      <c r="AM8" s="295">
        <f>'資源化量内訳'!BO8</f>
        <v>1108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19875</v>
      </c>
      <c r="AR8" s="294">
        <f>SUM(AK8:AQ8)</f>
        <v>20983</v>
      </c>
      <c r="AS8" s="296">
        <f>IF(AI8+I8&gt;0,(Y8+AR8+I8)/(AI8+I8)*100,0)</f>
        <v>15.934575805490034</v>
      </c>
      <c r="AT8" s="295">
        <f>'ごみ処理量内訳'!AI8</f>
        <v>19340</v>
      </c>
      <c r="AU8" s="295">
        <f>'ごみ処理量内訳'!AJ8</f>
        <v>18207</v>
      </c>
      <c r="AV8" s="295">
        <f>'ごみ処理量内訳'!AK8</f>
        <v>2637</v>
      </c>
      <c r="AW8" s="294">
        <f>SUM(AT8:AV8)</f>
        <v>40184</v>
      </c>
    </row>
    <row r="9" spans="1:49" ht="13.5" customHeight="1">
      <c r="A9" s="415" t="s">
        <v>396</v>
      </c>
      <c r="B9" s="415">
        <v>42202</v>
      </c>
      <c r="C9" s="415" t="s">
        <v>404</v>
      </c>
      <c r="D9" s="294">
        <f t="shared" si="2"/>
        <v>260596</v>
      </c>
      <c r="E9" s="418">
        <v>260596</v>
      </c>
      <c r="F9" s="418"/>
      <c r="G9" s="295">
        <f>'ごみ搬入量内訳'!H9</f>
        <v>40804</v>
      </c>
      <c r="H9" s="295">
        <f>'ごみ搬入量内訳'!AG9</f>
        <v>62802</v>
      </c>
      <c r="I9" s="295">
        <f>'資源化量内訳'!DX9</f>
        <v>8265</v>
      </c>
      <c r="J9" s="294">
        <f aca="true" t="shared" si="3" ref="J9:J30">SUM(G9:I9)</f>
        <v>111871</v>
      </c>
      <c r="K9" s="294">
        <f aca="true" t="shared" si="4" ref="K9:K30">IF($D9&gt;0,J9/$D9/365*10^6,0)</f>
        <v>1176.1342860633276</v>
      </c>
      <c r="L9" s="295">
        <f>IF($D9&gt;0,('ごみ搬入量内訳'!E9+I9)/$D9/365*10^6,0)</f>
        <v>604.9462591231859</v>
      </c>
      <c r="M9" s="295">
        <f>IF($D9&gt;0,'ごみ搬入量内訳'!F9/$D9/365*10^6,0)</f>
        <v>571.1880269401416</v>
      </c>
      <c r="N9" s="295">
        <f>'ごみ搬入量内訳'!AH9</f>
        <v>0</v>
      </c>
      <c r="O9" s="295">
        <f>'ごみ処理量内訳'!E9</f>
        <v>94112</v>
      </c>
      <c r="P9" s="295">
        <f>'ごみ処理量内訳'!N9</f>
        <v>189</v>
      </c>
      <c r="Q9" s="295">
        <f>'ごみ処理量内訳'!F9</f>
        <v>7519</v>
      </c>
      <c r="R9" s="295">
        <f>'ごみ処理量内訳'!G9</f>
        <v>4404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3115</v>
      </c>
      <c r="X9" s="295">
        <f>'ごみ処理量内訳'!M9</f>
        <v>0</v>
      </c>
      <c r="Y9" s="295">
        <f>'資源化量内訳'!R9</f>
        <v>1786</v>
      </c>
      <c r="Z9" s="295">
        <f>'資源化量内訳'!S9</f>
        <v>1477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309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30">SUM(O9:Q9,Y9)</f>
        <v>103606</v>
      </c>
      <c r="AJ9" s="296">
        <f aca="true" t="shared" si="6" ref="AJ9:AJ30">IF(AI9&gt;0,(Y9+O9+Q9)/AI9*100,0)</f>
        <v>99.81757813254059</v>
      </c>
      <c r="AK9" s="295">
        <f>'資源化量内訳'!AP9</f>
        <v>0</v>
      </c>
      <c r="AL9" s="295">
        <f>'資源化量内訳'!BC9</f>
        <v>1244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3115</v>
      </c>
      <c r="AR9" s="294">
        <f aca="true" t="shared" si="7" ref="AR9:AR30">SUM(AK9:AQ9)</f>
        <v>4359</v>
      </c>
      <c r="AS9" s="296">
        <f aca="true" t="shared" si="8" ref="AS9:AS30">IF(AI9+I9&gt;0,(Y9+AR9+I9)/(AI9+I9)*100,0)</f>
        <v>12.880907473786774</v>
      </c>
      <c r="AT9" s="295">
        <f>'ごみ処理量内訳'!AI9</f>
        <v>189</v>
      </c>
      <c r="AU9" s="295">
        <f>'ごみ処理量内訳'!AJ9</f>
        <v>14899</v>
      </c>
      <c r="AV9" s="295">
        <f>'ごみ処理量内訳'!AK9</f>
        <v>44</v>
      </c>
      <c r="AW9" s="294">
        <f aca="true" t="shared" si="9" ref="AW9:AW30">SUM(AT9:AV9)</f>
        <v>15132</v>
      </c>
    </row>
    <row r="10" spans="1:49" ht="13.5" customHeight="1">
      <c r="A10" s="415" t="s">
        <v>396</v>
      </c>
      <c r="B10" s="415">
        <v>42203</v>
      </c>
      <c r="C10" s="415" t="s">
        <v>405</v>
      </c>
      <c r="D10" s="294">
        <f t="shared" si="2"/>
        <v>50783</v>
      </c>
      <c r="E10" s="418">
        <v>50783</v>
      </c>
      <c r="F10" s="418"/>
      <c r="G10" s="295">
        <f>'ごみ搬入量内訳'!H10</f>
        <v>15157</v>
      </c>
      <c r="H10" s="295">
        <f>'ごみ搬入量内訳'!AG10</f>
        <v>6292</v>
      </c>
      <c r="I10" s="295">
        <f>'資源化量内訳'!DX10</f>
        <v>1245</v>
      </c>
      <c r="J10" s="294">
        <f t="shared" si="3"/>
        <v>22694</v>
      </c>
      <c r="K10" s="294">
        <f t="shared" si="4"/>
        <v>1224.3337822844933</v>
      </c>
      <c r="L10" s="295">
        <f>IF($D10&gt;0,('ごみ搬入量内訳'!E10+I10)/$D10/365*10^6,0)</f>
        <v>894.8631553165106</v>
      </c>
      <c r="M10" s="295">
        <f>IF($D10&gt;0,'ごみ搬入量内訳'!F10/$D10/365*10^6,0)</f>
        <v>329.47062696798275</v>
      </c>
      <c r="N10" s="295">
        <f>'ごみ搬入量内訳'!AH10</f>
        <v>0</v>
      </c>
      <c r="O10" s="295">
        <f>'ごみ処理量内訳'!E10</f>
        <v>19056</v>
      </c>
      <c r="P10" s="295">
        <f>'ごみ処理量内訳'!N10</f>
        <v>0</v>
      </c>
      <c r="Q10" s="295">
        <f>'ごみ処理量内訳'!F10</f>
        <v>2392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2392</v>
      </c>
      <c r="X10" s="295">
        <f>'ごみ処理量内訳'!M10</f>
        <v>0</v>
      </c>
      <c r="Y10" s="295">
        <f>'資源化量内訳'!R10</f>
        <v>1</v>
      </c>
      <c r="Z10" s="295">
        <f>'資源化量内訳'!S10</f>
        <v>0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1</v>
      </c>
      <c r="AI10" s="294">
        <f t="shared" si="5"/>
        <v>21449</v>
      </c>
      <c r="AJ10" s="296">
        <f t="shared" si="6"/>
        <v>100</v>
      </c>
      <c r="AK10" s="295">
        <f>'資源化量内訳'!AP10</f>
        <v>1740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1740</v>
      </c>
      <c r="AR10" s="294">
        <f t="shared" si="7"/>
        <v>3480</v>
      </c>
      <c r="AS10" s="296">
        <f t="shared" si="8"/>
        <v>20.82488763549837</v>
      </c>
      <c r="AT10" s="295">
        <f>'ごみ処理量内訳'!AI10</f>
        <v>0</v>
      </c>
      <c r="AU10" s="295">
        <f>'ごみ処理量内訳'!AJ10</f>
        <v>0</v>
      </c>
      <c r="AV10" s="295">
        <f>'ごみ処理量内訳'!AK10</f>
        <v>622</v>
      </c>
      <c r="AW10" s="294">
        <f t="shared" si="9"/>
        <v>622</v>
      </c>
    </row>
    <row r="11" spans="1:49" ht="13.5" customHeight="1">
      <c r="A11" s="415" t="s">
        <v>396</v>
      </c>
      <c r="B11" s="415">
        <v>42204</v>
      </c>
      <c r="C11" s="415" t="s">
        <v>406</v>
      </c>
      <c r="D11" s="294">
        <f t="shared" si="2"/>
        <v>144417</v>
      </c>
      <c r="E11" s="418">
        <v>144417</v>
      </c>
      <c r="F11" s="418"/>
      <c r="G11" s="295">
        <f>'ごみ搬入量内訳'!H11</f>
        <v>31221</v>
      </c>
      <c r="H11" s="295">
        <f>'ごみ搬入量内訳'!AG11</f>
        <v>22602</v>
      </c>
      <c r="I11" s="295">
        <f>'資源化量内訳'!DX11</f>
        <v>3493</v>
      </c>
      <c r="J11" s="294">
        <f t="shared" si="3"/>
        <v>57316</v>
      </c>
      <c r="K11" s="294">
        <f t="shared" si="4"/>
        <v>1087.3383118767276</v>
      </c>
      <c r="L11" s="295">
        <f>IF($D11&gt;0,('ごみ搬入量内訳'!E11+I11)/$D11/365*10^6,0)</f>
        <v>707.2555587458351</v>
      </c>
      <c r="M11" s="295">
        <f>IF($D11&gt;0,'ごみ搬入量内訳'!F11/$D11/365*10^6,0)</f>
        <v>380.08275313089257</v>
      </c>
      <c r="N11" s="295">
        <f>'ごみ搬入量内訳'!AH11</f>
        <v>0</v>
      </c>
      <c r="O11" s="295">
        <f>'ごみ処理量内訳'!E11</f>
        <v>49103</v>
      </c>
      <c r="P11" s="295">
        <f>'ごみ処理量内訳'!N11</f>
        <v>60</v>
      </c>
      <c r="Q11" s="295">
        <f>'ごみ処理量内訳'!F11</f>
        <v>3137</v>
      </c>
      <c r="R11" s="295">
        <f>'ごみ処理量内訳'!G11</f>
        <v>0</v>
      </c>
      <c r="S11" s="295">
        <f>'ごみ処理量内訳'!H11</f>
        <v>106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3031</v>
      </c>
      <c r="X11" s="295">
        <f>'ごみ処理量内訳'!M11</f>
        <v>0</v>
      </c>
      <c r="Y11" s="295">
        <f>'資源化量内訳'!R11</f>
        <v>1523</v>
      </c>
      <c r="Z11" s="295">
        <f>'資源化量内訳'!S11</f>
        <v>0</v>
      </c>
      <c r="AA11" s="295">
        <f>'資源化量内訳'!T11</f>
        <v>904</v>
      </c>
      <c r="AB11" s="295">
        <f>'資源化量内訳'!U11</f>
        <v>0</v>
      </c>
      <c r="AC11" s="295">
        <f>'資源化量内訳'!V11</f>
        <v>248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371</v>
      </c>
      <c r="AI11" s="294">
        <f t="shared" si="5"/>
        <v>53823</v>
      </c>
      <c r="AJ11" s="296">
        <f t="shared" si="6"/>
        <v>99.8885234936737</v>
      </c>
      <c r="AK11" s="295">
        <f>'資源化量内訳'!AP11</f>
        <v>4483</v>
      </c>
      <c r="AL11" s="295">
        <f>'資源化量内訳'!BC11</f>
        <v>0</v>
      </c>
      <c r="AM11" s="295">
        <f>'資源化量内訳'!BO11</f>
        <v>106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2333</v>
      </c>
      <c r="AR11" s="294">
        <f t="shared" si="7"/>
        <v>6922</v>
      </c>
      <c r="AS11" s="296">
        <f t="shared" si="8"/>
        <v>20.828389978365554</v>
      </c>
      <c r="AT11" s="295">
        <f>'ごみ処理量内訳'!AI11</f>
        <v>60</v>
      </c>
      <c r="AU11" s="295">
        <f>'ごみ処理量内訳'!AJ11</f>
        <v>0</v>
      </c>
      <c r="AV11" s="295">
        <f>'ごみ処理量内訳'!AK11</f>
        <v>474</v>
      </c>
      <c r="AW11" s="294">
        <f t="shared" si="9"/>
        <v>534</v>
      </c>
    </row>
    <row r="12" spans="1:49" ht="13.5" customHeight="1">
      <c r="A12" s="415" t="s">
        <v>396</v>
      </c>
      <c r="B12" s="415">
        <v>42205</v>
      </c>
      <c r="C12" s="415" t="s">
        <v>407</v>
      </c>
      <c r="D12" s="294">
        <f t="shared" si="2"/>
        <v>90198</v>
      </c>
      <c r="E12" s="418">
        <v>90198</v>
      </c>
      <c r="F12" s="418"/>
      <c r="G12" s="295">
        <f>'ごみ搬入量内訳'!H12</f>
        <v>24708</v>
      </c>
      <c r="H12" s="295">
        <f>'ごみ搬入量内訳'!AG12</f>
        <v>4337</v>
      </c>
      <c r="I12" s="295">
        <f>'資源化量内訳'!DX12</f>
        <v>3057</v>
      </c>
      <c r="J12" s="294">
        <f t="shared" si="3"/>
        <v>32102</v>
      </c>
      <c r="K12" s="294">
        <f t="shared" si="4"/>
        <v>975.0846463503276</v>
      </c>
      <c r="L12" s="295">
        <f>IF($D12&gt;0,('ごみ搬入量内訳'!E12+I12)/$D12/365*10^6,0)</f>
        <v>689.5636297254108</v>
      </c>
      <c r="M12" s="295">
        <f>IF($D12&gt;0,'ごみ搬入量内訳'!F12/$D12/365*10^6,0)</f>
        <v>285.52101662491685</v>
      </c>
      <c r="N12" s="295">
        <f>'ごみ搬入量内訳'!AH12</f>
        <v>0</v>
      </c>
      <c r="O12" s="295">
        <f>'ごみ処理量内訳'!E12</f>
        <v>26270</v>
      </c>
      <c r="P12" s="295">
        <f>'ごみ処理量内訳'!N12</f>
        <v>0</v>
      </c>
      <c r="Q12" s="295">
        <f>'ごみ処理量内訳'!F12</f>
        <v>896</v>
      </c>
      <c r="R12" s="295">
        <f>'ごみ処理量内訳'!G12</f>
        <v>896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0</v>
      </c>
      <c r="X12" s="295">
        <f>'ごみ処理量内訳'!M12</f>
        <v>0</v>
      </c>
      <c r="Y12" s="295">
        <f>'資源化量内訳'!R12</f>
        <v>1879</v>
      </c>
      <c r="Z12" s="295">
        <f>'資源化量内訳'!S12</f>
        <v>1006</v>
      </c>
      <c r="AA12" s="295">
        <f>'資源化量内訳'!T12</f>
        <v>0</v>
      </c>
      <c r="AB12" s="295">
        <f>'資源化量内訳'!U12</f>
        <v>33</v>
      </c>
      <c r="AC12" s="295">
        <f>'資源化量内訳'!V12</f>
        <v>138</v>
      </c>
      <c r="AD12" s="295">
        <f>'資源化量内訳'!W12</f>
        <v>314</v>
      </c>
      <c r="AE12" s="295">
        <f>'資源化量内訳'!X12</f>
        <v>348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40</v>
      </c>
      <c r="AI12" s="294">
        <f t="shared" si="5"/>
        <v>29045</v>
      </c>
      <c r="AJ12" s="296">
        <f t="shared" si="6"/>
        <v>100</v>
      </c>
      <c r="AK12" s="295">
        <f>'資源化量内訳'!AP12</f>
        <v>0</v>
      </c>
      <c r="AL12" s="295">
        <f>'資源化量内訳'!BC12</f>
        <v>896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896</v>
      </c>
      <c r="AS12" s="296">
        <f t="shared" si="8"/>
        <v>18.167092392997322</v>
      </c>
      <c r="AT12" s="295">
        <f>'ごみ処理量内訳'!AI12</f>
        <v>0</v>
      </c>
      <c r="AU12" s="295">
        <f>'ごみ処理量内訳'!AJ12</f>
        <v>3477</v>
      </c>
      <c r="AV12" s="295">
        <f>'ごみ処理量内訳'!AK12</f>
        <v>0</v>
      </c>
      <c r="AW12" s="294">
        <f t="shared" si="9"/>
        <v>3477</v>
      </c>
    </row>
    <row r="13" spans="1:49" ht="13.5" customHeight="1">
      <c r="A13" s="415" t="s">
        <v>396</v>
      </c>
      <c r="B13" s="415">
        <v>42207</v>
      </c>
      <c r="C13" s="415" t="s">
        <v>408</v>
      </c>
      <c r="D13" s="294">
        <f t="shared" si="2"/>
        <v>39092</v>
      </c>
      <c r="E13" s="418">
        <v>39092</v>
      </c>
      <c r="F13" s="418"/>
      <c r="G13" s="295">
        <f>'ごみ搬入量内訳'!H13</f>
        <v>8074</v>
      </c>
      <c r="H13" s="295">
        <f>'ごみ搬入量内訳'!AG13</f>
        <v>974</v>
      </c>
      <c r="I13" s="295">
        <f>'資源化量内訳'!DX13</f>
        <v>607</v>
      </c>
      <c r="J13" s="294">
        <f t="shared" si="3"/>
        <v>9655</v>
      </c>
      <c r="K13" s="294">
        <f t="shared" si="4"/>
        <v>676.6615879085374</v>
      </c>
      <c r="L13" s="295">
        <f>IF($D13&gt;0,('ごみ搬入量内訳'!E13+I13)/$D13/365*10^6,0)</f>
        <v>579.5951664426312</v>
      </c>
      <c r="M13" s="295">
        <f>IF($D13&gt;0,'ごみ搬入量内訳'!F13/$D13/365*10^6,0)</f>
        <v>97.06642146590622</v>
      </c>
      <c r="N13" s="295">
        <f>'ごみ搬入量内訳'!AH13</f>
        <v>0</v>
      </c>
      <c r="O13" s="295">
        <f>'ごみ処理量内訳'!E13</f>
        <v>8108</v>
      </c>
      <c r="P13" s="295">
        <f>'ごみ処理量内訳'!N13</f>
        <v>19</v>
      </c>
      <c r="Q13" s="295">
        <f>'ごみ処理量内訳'!F13</f>
        <v>921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921</v>
      </c>
      <c r="X13" s="295">
        <f>'ごみ処理量内訳'!M13</f>
        <v>0</v>
      </c>
      <c r="Y13" s="295">
        <f>'資源化量内訳'!R13</f>
        <v>0</v>
      </c>
      <c r="Z13" s="295">
        <f>'資源化量内訳'!S13</f>
        <v>0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9048</v>
      </c>
      <c r="AJ13" s="296">
        <f t="shared" si="6"/>
        <v>99.79000884173298</v>
      </c>
      <c r="AK13" s="295">
        <f>'資源化量内訳'!AP13</f>
        <v>514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738</v>
      </c>
      <c r="AR13" s="294">
        <f t="shared" si="7"/>
        <v>1252</v>
      </c>
      <c r="AS13" s="296">
        <f t="shared" si="8"/>
        <v>19.25427239772139</v>
      </c>
      <c r="AT13" s="295">
        <f>'ごみ処理量内訳'!AI13</f>
        <v>19</v>
      </c>
      <c r="AU13" s="295">
        <f>'ごみ処理量内訳'!AJ13</f>
        <v>325</v>
      </c>
      <c r="AV13" s="295">
        <f>'ごみ処理量内訳'!AK13</f>
        <v>7</v>
      </c>
      <c r="AW13" s="294">
        <f t="shared" si="9"/>
        <v>351</v>
      </c>
    </row>
    <row r="14" spans="1:49" ht="13.5" customHeight="1">
      <c r="A14" s="415" t="s">
        <v>396</v>
      </c>
      <c r="B14" s="415">
        <v>42208</v>
      </c>
      <c r="C14" s="415" t="s">
        <v>409</v>
      </c>
      <c r="D14" s="294">
        <f t="shared" si="2"/>
        <v>27406</v>
      </c>
      <c r="E14" s="418">
        <v>27406</v>
      </c>
      <c r="F14" s="418"/>
      <c r="G14" s="295">
        <f>'ごみ搬入量内訳'!H14</f>
        <v>6266</v>
      </c>
      <c r="H14" s="295">
        <f>'ごみ搬入量内訳'!AG14</f>
        <v>430</v>
      </c>
      <c r="I14" s="295">
        <f>'資源化量内訳'!DX14</f>
        <v>895</v>
      </c>
      <c r="J14" s="294">
        <f t="shared" si="3"/>
        <v>7591</v>
      </c>
      <c r="K14" s="294">
        <f t="shared" si="4"/>
        <v>758.8579243221412</v>
      </c>
      <c r="L14" s="295">
        <f>IF($D14&gt;0,('ごみ搬入量内訳'!E14+I14)/$D14/365*10^6,0)</f>
        <v>689.7799601926986</v>
      </c>
      <c r="M14" s="295">
        <f>IF($D14&gt;0,'ごみ搬入量内訳'!F14/$D14/365*10^6,0)</f>
        <v>69.0779641294427</v>
      </c>
      <c r="N14" s="295">
        <f>'ごみ搬入量内訳'!AH14</f>
        <v>0</v>
      </c>
      <c r="O14" s="295">
        <f>'ごみ処理量内訳'!E14</f>
        <v>5978</v>
      </c>
      <c r="P14" s="295">
        <f>'ごみ処理量内訳'!N14</f>
        <v>44</v>
      </c>
      <c r="Q14" s="295">
        <f>'ごみ処理量内訳'!F14</f>
        <v>648</v>
      </c>
      <c r="R14" s="295">
        <f>'ごみ処理量内訳'!G14</f>
        <v>0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648</v>
      </c>
      <c r="X14" s="295">
        <f>'ごみ処理量内訳'!M14</f>
        <v>0</v>
      </c>
      <c r="Y14" s="295">
        <f>'資源化量内訳'!R14</f>
        <v>26</v>
      </c>
      <c r="Z14" s="295">
        <f>'資源化量内訳'!S14</f>
        <v>0</v>
      </c>
      <c r="AA14" s="295">
        <f>'資源化量内訳'!T14</f>
        <v>25</v>
      </c>
      <c r="AB14" s="295">
        <f>'資源化量内訳'!U14</f>
        <v>0</v>
      </c>
      <c r="AC14" s="295">
        <f>'資源化量内訳'!V14</f>
        <v>1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6696</v>
      </c>
      <c r="AJ14" s="296">
        <f t="shared" si="6"/>
        <v>99.34289127837515</v>
      </c>
      <c r="AK14" s="295">
        <f>'資源化量内訳'!AP14</f>
        <v>372</v>
      </c>
      <c r="AL14" s="295">
        <f>'資源化量内訳'!BC14</f>
        <v>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512</v>
      </c>
      <c r="AR14" s="294">
        <f t="shared" si="7"/>
        <v>884</v>
      </c>
      <c r="AS14" s="296">
        <f t="shared" si="8"/>
        <v>23.778158345409036</v>
      </c>
      <c r="AT14" s="295">
        <f>'ごみ処理量内訳'!AI14</f>
        <v>44</v>
      </c>
      <c r="AU14" s="295">
        <f>'ごみ処理量内訳'!AJ14</f>
        <v>307</v>
      </c>
      <c r="AV14" s="295">
        <f>'ごみ処理量内訳'!AK14</f>
        <v>0</v>
      </c>
      <c r="AW14" s="294">
        <f t="shared" si="9"/>
        <v>351</v>
      </c>
    </row>
    <row r="15" spans="1:49" ht="13.5" customHeight="1">
      <c r="A15" s="415" t="s">
        <v>396</v>
      </c>
      <c r="B15" s="415">
        <v>42209</v>
      </c>
      <c r="C15" s="415" t="s">
        <v>410</v>
      </c>
      <c r="D15" s="294">
        <f t="shared" si="2"/>
        <v>38979</v>
      </c>
      <c r="E15" s="418">
        <v>38979</v>
      </c>
      <c r="F15" s="418"/>
      <c r="G15" s="295">
        <f>'ごみ搬入量内訳'!H15</f>
        <v>8203</v>
      </c>
      <c r="H15" s="295">
        <f>'ごみ搬入量内訳'!AG15</f>
        <v>4315</v>
      </c>
      <c r="I15" s="295">
        <f>'資源化量内訳'!DX15</f>
        <v>0</v>
      </c>
      <c r="J15" s="294">
        <f t="shared" si="3"/>
        <v>12518</v>
      </c>
      <c r="K15" s="294">
        <f t="shared" si="4"/>
        <v>879.8555737950923</v>
      </c>
      <c r="L15" s="295">
        <f>IF($D15&gt;0,('ごみ搬入量内訳'!E15+I15)/$D15/365*10^6,0)</f>
        <v>698.725376186053</v>
      </c>
      <c r="M15" s="295">
        <f>IF($D15&gt;0,'ごみ搬入量内訳'!F15/$D15/365*10^6,0)</f>
        <v>181.13019760903924</v>
      </c>
      <c r="N15" s="295">
        <f>'ごみ搬入量内訳'!AH15</f>
        <v>0</v>
      </c>
      <c r="O15" s="295">
        <f>'ごみ処理量内訳'!E15</f>
        <v>9840</v>
      </c>
      <c r="P15" s="295">
        <f>'ごみ処理量内訳'!N15</f>
        <v>754</v>
      </c>
      <c r="Q15" s="295">
        <f>'ごみ処理量内訳'!F15</f>
        <v>1924</v>
      </c>
      <c r="R15" s="295">
        <f>'ごみ処理量内訳'!G15</f>
        <v>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1924</v>
      </c>
      <c r="X15" s="295">
        <f>'ごみ処理量内訳'!M15</f>
        <v>0</v>
      </c>
      <c r="Y15" s="295">
        <f>'資源化量内訳'!R15</f>
        <v>0</v>
      </c>
      <c r="Z15" s="295">
        <f>'資源化量内訳'!S15</f>
        <v>0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12518</v>
      </c>
      <c r="AJ15" s="296">
        <f t="shared" si="6"/>
        <v>93.97667359003036</v>
      </c>
      <c r="AK15" s="295">
        <f>'資源化量内訳'!AP15</f>
        <v>0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1924</v>
      </c>
      <c r="AR15" s="294">
        <f t="shared" si="7"/>
        <v>1924</v>
      </c>
      <c r="AS15" s="296">
        <f t="shared" si="8"/>
        <v>15.369867390957022</v>
      </c>
      <c r="AT15" s="295">
        <f>'ごみ処理量内訳'!AI15</f>
        <v>754</v>
      </c>
      <c r="AU15" s="295">
        <f>'ごみ処理量内訳'!AJ15</f>
        <v>665</v>
      </c>
      <c r="AV15" s="295">
        <f>'ごみ処理量内訳'!AK15</f>
        <v>0</v>
      </c>
      <c r="AW15" s="294">
        <f t="shared" si="9"/>
        <v>1419</v>
      </c>
    </row>
    <row r="16" spans="1:49" ht="13.5" customHeight="1">
      <c r="A16" s="415" t="s">
        <v>396</v>
      </c>
      <c r="B16" s="415">
        <v>42210</v>
      </c>
      <c r="C16" s="415" t="s">
        <v>411</v>
      </c>
      <c r="D16" s="294">
        <f t="shared" si="2"/>
        <v>32324</v>
      </c>
      <c r="E16" s="418">
        <v>32324</v>
      </c>
      <c r="F16" s="418"/>
      <c r="G16" s="295">
        <f>'ごみ搬入量内訳'!H16</f>
        <v>7229</v>
      </c>
      <c r="H16" s="295">
        <f>'ごみ搬入量内訳'!AG16</f>
        <v>2933</v>
      </c>
      <c r="I16" s="295">
        <f>'資源化量内訳'!DX16</f>
        <v>0</v>
      </c>
      <c r="J16" s="294">
        <f t="shared" si="3"/>
        <v>10162</v>
      </c>
      <c r="K16" s="294">
        <f t="shared" si="4"/>
        <v>861.3134479152011</v>
      </c>
      <c r="L16" s="295">
        <f>IF($D16&gt;0,('ごみ搬入量内訳'!E16+I16)/$D16/365*10^6,0)</f>
        <v>604.3264006726415</v>
      </c>
      <c r="M16" s="295">
        <f>IF($D16&gt;0,'ごみ搬入量内訳'!F16/$D16/365*10^6,0)</f>
        <v>256.9870472425595</v>
      </c>
      <c r="N16" s="295">
        <f>'ごみ搬入量内訳'!AH16</f>
        <v>0</v>
      </c>
      <c r="O16" s="295">
        <f>'ごみ処理量内訳'!E16</f>
        <v>6664</v>
      </c>
      <c r="P16" s="295">
        <f>'ごみ処理量内訳'!N16</f>
        <v>0</v>
      </c>
      <c r="Q16" s="295">
        <f>'ごみ処理量内訳'!F16</f>
        <v>1419</v>
      </c>
      <c r="R16" s="295">
        <f>'ごみ処理量内訳'!G16</f>
        <v>803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616</v>
      </c>
      <c r="X16" s="295">
        <f>'ごみ処理量内訳'!M16</f>
        <v>0</v>
      </c>
      <c r="Y16" s="295">
        <f>'資源化量内訳'!R16</f>
        <v>2079</v>
      </c>
      <c r="Z16" s="295">
        <f>'資源化量内訳'!S16</f>
        <v>2049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30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10162</v>
      </c>
      <c r="AJ16" s="296">
        <f t="shared" si="6"/>
        <v>100</v>
      </c>
      <c r="AK16" s="295">
        <f>'資源化量内訳'!AP16</f>
        <v>0</v>
      </c>
      <c r="AL16" s="295">
        <f>'資源化量内訳'!BC16</f>
        <v>329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616</v>
      </c>
      <c r="AR16" s="294">
        <f t="shared" si="7"/>
        <v>945</v>
      </c>
      <c r="AS16" s="296">
        <f t="shared" si="8"/>
        <v>29.7579216689628</v>
      </c>
      <c r="AT16" s="295">
        <f>'ごみ処理量内訳'!AI16</f>
        <v>0</v>
      </c>
      <c r="AU16" s="295">
        <f>'ごみ処理量内訳'!AJ16</f>
        <v>905</v>
      </c>
      <c r="AV16" s="295">
        <f>'ごみ処理量内訳'!AK16</f>
        <v>8</v>
      </c>
      <c r="AW16" s="294">
        <f t="shared" si="9"/>
        <v>913</v>
      </c>
    </row>
    <row r="17" spans="1:49" ht="13.5" customHeight="1">
      <c r="A17" s="415" t="s">
        <v>396</v>
      </c>
      <c r="B17" s="415">
        <v>42211</v>
      </c>
      <c r="C17" s="415" t="s">
        <v>412</v>
      </c>
      <c r="D17" s="294">
        <f t="shared" si="2"/>
        <v>45903</v>
      </c>
      <c r="E17" s="418">
        <v>45825</v>
      </c>
      <c r="F17" s="418">
        <v>78</v>
      </c>
      <c r="G17" s="295">
        <f>'ごみ搬入量内訳'!H17</f>
        <v>11919</v>
      </c>
      <c r="H17" s="295">
        <f>'ごみ搬入量内訳'!AG17</f>
        <v>3356</v>
      </c>
      <c r="I17" s="295">
        <f>'資源化量内訳'!DX17</f>
        <v>0</v>
      </c>
      <c r="J17" s="294">
        <f t="shared" si="3"/>
        <v>15275</v>
      </c>
      <c r="K17" s="294">
        <f t="shared" si="4"/>
        <v>911.6901960327899</v>
      </c>
      <c r="L17" s="295">
        <f>IF($D17&gt;0,('ごみ搬入量内訳'!E17+I17)/$D17/365*10^6,0)</f>
        <v>711.3869359420505</v>
      </c>
      <c r="M17" s="295">
        <f>IF($D17&gt;0,'ごみ搬入量内訳'!F17/$D17/365*10^6,0)</f>
        <v>200.3032600907393</v>
      </c>
      <c r="N17" s="295">
        <f>'ごみ搬入量内訳'!AH17</f>
        <v>30</v>
      </c>
      <c r="O17" s="295">
        <f>'ごみ処理量内訳'!E17</f>
        <v>12996</v>
      </c>
      <c r="P17" s="295">
        <f>'ごみ処理量内訳'!N17</f>
        <v>563</v>
      </c>
      <c r="Q17" s="295">
        <f>'ごみ処理量内訳'!F17</f>
        <v>1716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1716</v>
      </c>
      <c r="X17" s="295">
        <f>'ごみ処理量内訳'!M17</f>
        <v>0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15275</v>
      </c>
      <c r="AJ17" s="296">
        <f t="shared" si="6"/>
        <v>96.31423895253683</v>
      </c>
      <c r="AK17" s="295">
        <f>'資源化量内訳'!AP17</f>
        <v>449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1617</v>
      </c>
      <c r="AR17" s="294">
        <f t="shared" si="7"/>
        <v>2066</v>
      </c>
      <c r="AS17" s="296">
        <f t="shared" si="8"/>
        <v>13.525368248772503</v>
      </c>
      <c r="AT17" s="295">
        <f>'ごみ処理量内訳'!AI17</f>
        <v>563</v>
      </c>
      <c r="AU17" s="295">
        <f>'ごみ処理量内訳'!AJ17</f>
        <v>656</v>
      </c>
      <c r="AV17" s="295">
        <f>'ごみ処理量内訳'!AK17</f>
        <v>0</v>
      </c>
      <c r="AW17" s="294">
        <f t="shared" si="9"/>
        <v>1219</v>
      </c>
    </row>
    <row r="18" spans="1:49" ht="13.5" customHeight="1">
      <c r="A18" s="415" t="s">
        <v>396</v>
      </c>
      <c r="B18" s="415">
        <v>42212</v>
      </c>
      <c r="C18" s="415" t="s">
        <v>413</v>
      </c>
      <c r="D18" s="294">
        <f t="shared" si="2"/>
        <v>33903</v>
      </c>
      <c r="E18" s="418">
        <v>33903</v>
      </c>
      <c r="F18" s="418"/>
      <c r="G18" s="295">
        <f>'ごみ搬入量内訳'!H18</f>
        <v>7032</v>
      </c>
      <c r="H18" s="295">
        <f>'ごみ搬入量内訳'!AG18</f>
        <v>1778</v>
      </c>
      <c r="I18" s="295">
        <f>'資源化量内訳'!DX18</f>
        <v>104</v>
      </c>
      <c r="J18" s="294">
        <f t="shared" si="3"/>
        <v>8914</v>
      </c>
      <c r="K18" s="294">
        <f t="shared" si="4"/>
        <v>720.3468073096534</v>
      </c>
      <c r="L18" s="295">
        <f>IF($D18&gt;0,('ごみ搬入量内訳'!E18+I18)/$D18/365*10^6,0)</f>
        <v>576.6653373302319</v>
      </c>
      <c r="M18" s="295">
        <f>IF($D18&gt;0,'ごみ搬入量内訳'!F18/$D18/365*10^6,0)</f>
        <v>143.68146997942154</v>
      </c>
      <c r="N18" s="295">
        <f>'ごみ搬入量内訳'!AH18</f>
        <v>0</v>
      </c>
      <c r="O18" s="295">
        <f>'ごみ処理量内訳'!E18</f>
        <v>6654</v>
      </c>
      <c r="P18" s="295">
        <f>'ごみ処理量内訳'!N18</f>
        <v>102</v>
      </c>
      <c r="Q18" s="295">
        <f>'ごみ処理量内訳'!F18</f>
        <v>839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376</v>
      </c>
      <c r="W18" s="295">
        <f>'ごみ処理量内訳'!L18</f>
        <v>0</v>
      </c>
      <c r="X18" s="295">
        <f>'ごみ処理量内訳'!M18</f>
        <v>463</v>
      </c>
      <c r="Y18" s="295">
        <f>'資源化量内訳'!R18</f>
        <v>1215</v>
      </c>
      <c r="Z18" s="295">
        <f>'資源化量内訳'!S18</f>
        <v>474</v>
      </c>
      <c r="AA18" s="295">
        <f>'資源化量内訳'!T18</f>
        <v>149</v>
      </c>
      <c r="AB18" s="295">
        <f>'資源化量内訳'!U18</f>
        <v>258</v>
      </c>
      <c r="AC18" s="295">
        <f>'資源化量内訳'!V18</f>
        <v>68</v>
      </c>
      <c r="AD18" s="295">
        <f>'資源化量内訳'!W18</f>
        <v>237</v>
      </c>
      <c r="AE18" s="295">
        <f>'資源化量内訳'!X18</f>
        <v>29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8810</v>
      </c>
      <c r="AJ18" s="296">
        <f t="shared" si="6"/>
        <v>98.8422247446084</v>
      </c>
      <c r="AK18" s="295">
        <f>'資源化量内訳'!AP18</f>
        <v>0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376</v>
      </c>
      <c r="AQ18" s="295">
        <f>'資源化量内訳'!DL18</f>
        <v>0</v>
      </c>
      <c r="AR18" s="294">
        <f t="shared" si="7"/>
        <v>376</v>
      </c>
      <c r="AS18" s="296">
        <f t="shared" si="8"/>
        <v>19.015032533094008</v>
      </c>
      <c r="AT18" s="295">
        <f>'ごみ処理量内訳'!AI18</f>
        <v>102</v>
      </c>
      <c r="AU18" s="295">
        <f>'ごみ処理量内訳'!AJ18</f>
        <v>0</v>
      </c>
      <c r="AV18" s="295">
        <f>'ごみ処理量内訳'!AK18</f>
        <v>0</v>
      </c>
      <c r="AW18" s="294">
        <f t="shared" si="9"/>
        <v>102</v>
      </c>
    </row>
    <row r="19" spans="1:49" ht="13.5" customHeight="1">
      <c r="A19" s="415" t="s">
        <v>396</v>
      </c>
      <c r="B19" s="415">
        <v>42213</v>
      </c>
      <c r="C19" s="415" t="s">
        <v>414</v>
      </c>
      <c r="D19" s="294">
        <f t="shared" si="2"/>
        <v>51105</v>
      </c>
      <c r="E19" s="418">
        <v>51105</v>
      </c>
      <c r="F19" s="418"/>
      <c r="G19" s="295">
        <f>'ごみ搬入量内訳'!H19</f>
        <v>10028</v>
      </c>
      <c r="H19" s="295">
        <f>'ごみ搬入量内訳'!AG19</f>
        <v>5091</v>
      </c>
      <c r="I19" s="295">
        <f>'資源化量内訳'!DX19</f>
        <v>0</v>
      </c>
      <c r="J19" s="294">
        <f t="shared" si="3"/>
        <v>15119</v>
      </c>
      <c r="K19" s="294">
        <f t="shared" si="4"/>
        <v>810.5257373685388</v>
      </c>
      <c r="L19" s="295">
        <f>IF($D19&gt;0,('ごみ搬入量内訳'!E19+I19)/$D19/365*10^6,0)</f>
        <v>547.9988152246316</v>
      </c>
      <c r="M19" s="295">
        <f>IF($D19&gt;0,'ごみ搬入量内訳'!F19/$D19/365*10^6,0)</f>
        <v>262.5269221439073</v>
      </c>
      <c r="N19" s="295">
        <f>'ごみ搬入量内訳'!AH19</f>
        <v>0</v>
      </c>
      <c r="O19" s="295">
        <f>'ごみ処理量内訳'!E19</f>
        <v>13646</v>
      </c>
      <c r="P19" s="295">
        <f>'ごみ処理量内訳'!N19</f>
        <v>40</v>
      </c>
      <c r="Q19" s="295">
        <f>'ごみ処理量内訳'!F19</f>
        <v>1433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1433</v>
      </c>
      <c r="X19" s="295">
        <f>'ごみ処理量内訳'!M19</f>
        <v>0</v>
      </c>
      <c r="Y19" s="295">
        <f>'資源化量内訳'!R19</f>
        <v>0</v>
      </c>
      <c r="Z19" s="295">
        <f>'資源化量内訳'!S19</f>
        <v>0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15119</v>
      </c>
      <c r="AJ19" s="296">
        <f t="shared" si="6"/>
        <v>99.73543223758186</v>
      </c>
      <c r="AK19" s="295">
        <f>'資源化量内訳'!AP19</f>
        <v>1214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1052</v>
      </c>
      <c r="AR19" s="294">
        <f t="shared" si="7"/>
        <v>2266</v>
      </c>
      <c r="AS19" s="296">
        <f t="shared" si="8"/>
        <v>14.98776374098816</v>
      </c>
      <c r="AT19" s="295">
        <f>'ごみ処理量内訳'!AI19</f>
        <v>40</v>
      </c>
      <c r="AU19" s="295">
        <f>'ごみ処理量内訳'!AJ19</f>
        <v>0</v>
      </c>
      <c r="AV19" s="295">
        <f>'ごみ処理量内訳'!AK19</f>
        <v>330</v>
      </c>
      <c r="AW19" s="294">
        <f t="shared" si="9"/>
        <v>370</v>
      </c>
    </row>
    <row r="20" spans="1:49" ht="13.5" customHeight="1">
      <c r="A20" s="415" t="s">
        <v>396</v>
      </c>
      <c r="B20" s="415">
        <v>42214</v>
      </c>
      <c r="C20" s="415" t="s">
        <v>415</v>
      </c>
      <c r="D20" s="294">
        <f t="shared" si="2"/>
        <v>55956</v>
      </c>
      <c r="E20" s="418">
        <v>55855</v>
      </c>
      <c r="F20" s="418">
        <v>101</v>
      </c>
      <c r="G20" s="295">
        <f>'ごみ搬入量内訳'!H20</f>
        <v>13786</v>
      </c>
      <c r="H20" s="295">
        <f>'ごみ搬入量内訳'!AG20</f>
        <v>2694</v>
      </c>
      <c r="I20" s="295">
        <f>'資源化量内訳'!DX20</f>
        <v>116</v>
      </c>
      <c r="J20" s="294">
        <f t="shared" si="3"/>
        <v>16596</v>
      </c>
      <c r="K20" s="294">
        <f t="shared" si="4"/>
        <v>812.5758301287607</v>
      </c>
      <c r="L20" s="295">
        <f>IF($D20&gt;0,('ごみ搬入量内訳'!E20+I20)/$D20/365*10^6,0)</f>
        <v>682.0427400393851</v>
      </c>
      <c r="M20" s="295">
        <f>IF($D20&gt;0,'ごみ搬入量内訳'!F20/$D20/365*10^6,0)</f>
        <v>130.5330900893755</v>
      </c>
      <c r="N20" s="295">
        <f>'ごみ搬入量内訳'!AH20</f>
        <v>40</v>
      </c>
      <c r="O20" s="295">
        <f>'ごみ処理量内訳'!E20</f>
        <v>14387</v>
      </c>
      <c r="P20" s="295">
        <f>'ごみ処理量内訳'!N20</f>
        <v>0</v>
      </c>
      <c r="Q20" s="295">
        <f>'ごみ処理量内訳'!F20</f>
        <v>2093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2093</v>
      </c>
      <c r="X20" s="295">
        <f>'ごみ処理量内訳'!M20</f>
        <v>0</v>
      </c>
      <c r="Y20" s="295">
        <f>'資源化量内訳'!R20</f>
        <v>0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16480</v>
      </c>
      <c r="AJ20" s="296">
        <f t="shared" si="6"/>
        <v>100</v>
      </c>
      <c r="AK20" s="295">
        <f>'資源化量内訳'!AP20</f>
        <v>755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1663</v>
      </c>
      <c r="AR20" s="294">
        <f t="shared" si="7"/>
        <v>2418</v>
      </c>
      <c r="AS20" s="296">
        <f t="shared" si="8"/>
        <v>15.268739455290431</v>
      </c>
      <c r="AT20" s="295">
        <f>'ごみ処理量内訳'!AI20</f>
        <v>0</v>
      </c>
      <c r="AU20" s="295">
        <f>'ごみ処理量内訳'!AJ20</f>
        <v>0</v>
      </c>
      <c r="AV20" s="295">
        <f>'ごみ処理量内訳'!AK20</f>
        <v>414</v>
      </c>
      <c r="AW20" s="294">
        <f t="shared" si="9"/>
        <v>414</v>
      </c>
    </row>
    <row r="21" spans="1:49" ht="13.5" customHeight="1">
      <c r="A21" s="415" t="s">
        <v>396</v>
      </c>
      <c r="B21" s="415">
        <v>42307</v>
      </c>
      <c r="C21" s="415" t="s">
        <v>416</v>
      </c>
      <c r="D21" s="294">
        <f t="shared" si="2"/>
        <v>42704</v>
      </c>
      <c r="E21" s="418">
        <v>42704</v>
      </c>
      <c r="F21" s="418"/>
      <c r="G21" s="295">
        <f>'ごみ搬入量内訳'!H21</f>
        <v>10479</v>
      </c>
      <c r="H21" s="295">
        <f>'ごみ搬入量内訳'!AG21</f>
        <v>1017</v>
      </c>
      <c r="I21" s="295">
        <f>'資源化量内訳'!DX21</f>
        <v>151</v>
      </c>
      <c r="J21" s="294">
        <f t="shared" si="3"/>
        <v>11647</v>
      </c>
      <c r="K21" s="294">
        <f t="shared" si="4"/>
        <v>747.2271693774798</v>
      </c>
      <c r="L21" s="295">
        <f>IF($D21&gt;0,('ごみ搬入量内訳'!E21+I21)/$D21/365*10^6,0)</f>
        <v>681.9803220127593</v>
      </c>
      <c r="M21" s="295">
        <f>IF($D21&gt;0,'ごみ搬入量内訳'!F21/$D21/365*10^6,0)</f>
        <v>65.24684736472025</v>
      </c>
      <c r="N21" s="295">
        <f>'ごみ搬入量内訳'!AH21</f>
        <v>0</v>
      </c>
      <c r="O21" s="295">
        <f>'ごみ処理量内訳'!E21</f>
        <v>8110</v>
      </c>
      <c r="P21" s="295">
        <f>'ごみ処理量内訳'!N21</f>
        <v>86</v>
      </c>
      <c r="Q21" s="295">
        <f>'ごみ処理量内訳'!F21</f>
        <v>2202</v>
      </c>
      <c r="R21" s="295">
        <f>'ごみ処理量内訳'!G21</f>
        <v>854</v>
      </c>
      <c r="S21" s="295">
        <f>'ごみ処理量内訳'!H21</f>
        <v>340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39</v>
      </c>
      <c r="W21" s="295">
        <f>'ごみ処理量内訳'!L21</f>
        <v>923</v>
      </c>
      <c r="X21" s="295">
        <f>'ごみ処理量内訳'!M21</f>
        <v>46</v>
      </c>
      <c r="Y21" s="295">
        <f>'資源化量内訳'!R21</f>
        <v>1098</v>
      </c>
      <c r="Z21" s="295">
        <f>'資源化量内訳'!S21</f>
        <v>973</v>
      </c>
      <c r="AA21" s="295">
        <f>'資源化量内訳'!T21</f>
        <v>94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31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11496</v>
      </c>
      <c r="AJ21" s="296">
        <f t="shared" si="6"/>
        <v>99.25191370911621</v>
      </c>
      <c r="AK21" s="295">
        <f>'資源化量内訳'!AP21</f>
        <v>0</v>
      </c>
      <c r="AL21" s="295">
        <f>'資源化量内訳'!BC21</f>
        <v>143</v>
      </c>
      <c r="AM21" s="295">
        <f>'資源化量内訳'!BO21</f>
        <v>340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39</v>
      </c>
      <c r="AQ21" s="295">
        <f>'資源化量内訳'!DL21</f>
        <v>820</v>
      </c>
      <c r="AR21" s="294">
        <f t="shared" si="7"/>
        <v>1342</v>
      </c>
      <c r="AS21" s="296">
        <f t="shared" si="8"/>
        <v>22.246071949858333</v>
      </c>
      <c r="AT21" s="295">
        <f>'ごみ処理量内訳'!AI21</f>
        <v>86</v>
      </c>
      <c r="AU21" s="295">
        <f>'ごみ処理量内訳'!AJ21</f>
        <v>944</v>
      </c>
      <c r="AV21" s="295">
        <f>'ごみ処理量内訳'!AK21</f>
        <v>350</v>
      </c>
      <c r="AW21" s="294">
        <f t="shared" si="9"/>
        <v>1380</v>
      </c>
    </row>
    <row r="22" spans="1:49" ht="13.5" customHeight="1">
      <c r="A22" s="415" t="s">
        <v>396</v>
      </c>
      <c r="B22" s="415">
        <v>42308</v>
      </c>
      <c r="C22" s="415" t="s">
        <v>417</v>
      </c>
      <c r="D22" s="294">
        <f t="shared" si="2"/>
        <v>29919</v>
      </c>
      <c r="E22" s="418">
        <v>29919</v>
      </c>
      <c r="F22" s="418"/>
      <c r="G22" s="295">
        <f>'ごみ搬入量内訳'!H22</f>
        <v>6409</v>
      </c>
      <c r="H22" s="295">
        <f>'ごみ搬入量内訳'!AG22</f>
        <v>867</v>
      </c>
      <c r="I22" s="295">
        <f>'資源化量内訳'!DX22</f>
        <v>788</v>
      </c>
      <c r="J22" s="294">
        <f t="shared" si="3"/>
        <v>8064</v>
      </c>
      <c r="K22" s="294">
        <f t="shared" si="4"/>
        <v>738.4321228962032</v>
      </c>
      <c r="L22" s="295">
        <f>IF($D22&gt;0,('ごみ搬入量内訳'!E22+I22)/$D22/365*10^6,0)</f>
        <v>659.0396811116041</v>
      </c>
      <c r="M22" s="295">
        <f>IF($D22&gt;0,'ごみ搬入量内訳'!F22/$D22/365*10^6,0)</f>
        <v>79.39244178459923</v>
      </c>
      <c r="N22" s="295">
        <f>'ごみ搬入量内訳'!AH22</f>
        <v>0</v>
      </c>
      <c r="O22" s="295">
        <f>'ごみ処理量内訳'!E22</f>
        <v>5687</v>
      </c>
      <c r="P22" s="295">
        <f>'ごみ処理量内訳'!N22</f>
        <v>0</v>
      </c>
      <c r="Q22" s="295">
        <f>'ごみ処理量内訳'!F22</f>
        <v>1322</v>
      </c>
      <c r="R22" s="295">
        <f>'ごみ処理量内訳'!G22</f>
        <v>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1322</v>
      </c>
      <c r="X22" s="295">
        <f>'ごみ処理量内訳'!M22</f>
        <v>0</v>
      </c>
      <c r="Y22" s="295">
        <f>'資源化量内訳'!R22</f>
        <v>267</v>
      </c>
      <c r="Z22" s="295">
        <f>'資源化量内訳'!S22</f>
        <v>267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7276</v>
      </c>
      <c r="AJ22" s="296">
        <f t="shared" si="6"/>
        <v>100</v>
      </c>
      <c r="AK22" s="295">
        <f>'資源化量内訳'!AP22</f>
        <v>0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998</v>
      </c>
      <c r="AR22" s="294">
        <f t="shared" si="7"/>
        <v>998</v>
      </c>
      <c r="AS22" s="296">
        <f t="shared" si="8"/>
        <v>25.458829365079367</v>
      </c>
      <c r="AT22" s="295">
        <f>'ごみ処理量内訳'!AI22</f>
        <v>0</v>
      </c>
      <c r="AU22" s="295">
        <f>'ごみ処理量内訳'!AJ22</f>
        <v>0</v>
      </c>
      <c r="AV22" s="295">
        <f>'ごみ処理量内訳'!AK22</f>
        <v>324</v>
      </c>
      <c r="AW22" s="294">
        <f t="shared" si="9"/>
        <v>324</v>
      </c>
    </row>
    <row r="23" spans="1:49" ht="13.5" customHeight="1">
      <c r="A23" s="415" t="s">
        <v>396</v>
      </c>
      <c r="B23" s="415">
        <v>42321</v>
      </c>
      <c r="C23" s="415" t="s">
        <v>418</v>
      </c>
      <c r="D23" s="294">
        <f t="shared" si="2"/>
        <v>9587</v>
      </c>
      <c r="E23" s="418">
        <v>9587</v>
      </c>
      <c r="F23" s="418"/>
      <c r="G23" s="295">
        <f>'ごみ搬入量内訳'!H23</f>
        <v>1372</v>
      </c>
      <c r="H23" s="295">
        <f>'ごみ搬入量内訳'!AG23</f>
        <v>700</v>
      </c>
      <c r="I23" s="295">
        <f>'資源化量内訳'!DX23</f>
        <v>51</v>
      </c>
      <c r="J23" s="294">
        <f t="shared" si="3"/>
        <v>2123</v>
      </c>
      <c r="K23" s="294">
        <f t="shared" si="4"/>
        <v>606.7005691211416</v>
      </c>
      <c r="L23" s="295">
        <f>IF($D23&gt;0,('ごみ搬入量内訳'!E23+I23)/$D23/365*10^6,0)</f>
        <v>446.6665047274348</v>
      </c>
      <c r="M23" s="295">
        <f>IF($D23&gt;0,'ごみ搬入量内訳'!F23/$D23/365*10^6,0)</f>
        <v>160.03406439370664</v>
      </c>
      <c r="N23" s="295">
        <f>'ごみ搬入量内訳'!AH23</f>
        <v>0</v>
      </c>
      <c r="O23" s="295">
        <f>'ごみ処理量内訳'!E23</f>
        <v>1778</v>
      </c>
      <c r="P23" s="295">
        <f>'ごみ処理量内訳'!N23</f>
        <v>0</v>
      </c>
      <c r="Q23" s="295">
        <f>'ごみ処理量内訳'!F23</f>
        <v>18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18</v>
      </c>
      <c r="X23" s="295">
        <f>'ごみ処理量内訳'!M23</f>
        <v>0</v>
      </c>
      <c r="Y23" s="295">
        <f>'資源化量内訳'!R23</f>
        <v>276</v>
      </c>
      <c r="Z23" s="295">
        <f>'資源化量内訳'!S23</f>
        <v>55</v>
      </c>
      <c r="AA23" s="295">
        <f>'資源化量内訳'!T23</f>
        <v>124</v>
      </c>
      <c r="AB23" s="295">
        <f>'資源化量内訳'!U23</f>
        <v>76</v>
      </c>
      <c r="AC23" s="295">
        <f>'資源化量内訳'!V23</f>
        <v>18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3</v>
      </c>
      <c r="AI23" s="294">
        <f t="shared" si="5"/>
        <v>2072</v>
      </c>
      <c r="AJ23" s="296">
        <f t="shared" si="6"/>
        <v>100</v>
      </c>
      <c r="AK23" s="295">
        <f>'資源化量内訳'!AP23</f>
        <v>0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12</v>
      </c>
      <c r="AR23" s="294">
        <f t="shared" si="7"/>
        <v>12</v>
      </c>
      <c r="AS23" s="296">
        <f t="shared" si="8"/>
        <v>15.967969853980216</v>
      </c>
      <c r="AT23" s="295">
        <f>'ごみ処理量内訳'!AI23</f>
        <v>0</v>
      </c>
      <c r="AU23" s="295">
        <f>'ごみ処理量内訳'!AJ23</f>
        <v>264</v>
      </c>
      <c r="AV23" s="295">
        <f>'ごみ処理量内訳'!AK23</f>
        <v>6</v>
      </c>
      <c r="AW23" s="294">
        <f t="shared" si="9"/>
        <v>270</v>
      </c>
    </row>
    <row r="24" spans="1:49" ht="13.5" customHeight="1">
      <c r="A24" s="415" t="s">
        <v>396</v>
      </c>
      <c r="B24" s="415">
        <v>42322</v>
      </c>
      <c r="C24" s="415" t="s">
        <v>419</v>
      </c>
      <c r="D24" s="294">
        <f t="shared" si="2"/>
        <v>15382</v>
      </c>
      <c r="E24" s="418">
        <v>15382</v>
      </c>
      <c r="F24" s="418"/>
      <c r="G24" s="295">
        <f>'ごみ搬入量内訳'!H24</f>
        <v>3409</v>
      </c>
      <c r="H24" s="295">
        <f>'ごみ搬入量内訳'!AG24</f>
        <v>1133</v>
      </c>
      <c r="I24" s="295">
        <f>'資源化量内訳'!DX24</f>
        <v>238</v>
      </c>
      <c r="J24" s="294">
        <f t="shared" si="3"/>
        <v>4780</v>
      </c>
      <c r="K24" s="294">
        <f t="shared" si="4"/>
        <v>851.3776109061828</v>
      </c>
      <c r="L24" s="295">
        <f>IF($D24&gt;0,('ごみ搬入量内訳'!E24+I24)/$D24/365*10^6,0)</f>
        <v>593.4707530417157</v>
      </c>
      <c r="M24" s="295">
        <f>IF($D24&gt;0,'ごみ搬入量内訳'!F24/$D24/365*10^6,0)</f>
        <v>257.9068578644671</v>
      </c>
      <c r="N24" s="295">
        <f>'ごみ搬入量内訳'!AH24</f>
        <v>0</v>
      </c>
      <c r="O24" s="295">
        <f>'ごみ処理量内訳'!E24</f>
        <v>3897</v>
      </c>
      <c r="P24" s="295">
        <f>'ごみ処理量内訳'!N24</f>
        <v>0</v>
      </c>
      <c r="Q24" s="295">
        <f>'ごみ処理量内訳'!F24</f>
        <v>39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39</v>
      </c>
      <c r="X24" s="295">
        <f>'ごみ処理量内訳'!M24</f>
        <v>0</v>
      </c>
      <c r="Y24" s="295">
        <f>'資源化量内訳'!R24</f>
        <v>606</v>
      </c>
      <c r="Z24" s="295">
        <f>'資源化量内訳'!S24</f>
        <v>121</v>
      </c>
      <c r="AA24" s="295">
        <f>'資源化量内訳'!T24</f>
        <v>271</v>
      </c>
      <c r="AB24" s="295">
        <f>'資源化量内訳'!U24</f>
        <v>165</v>
      </c>
      <c r="AC24" s="295">
        <f>'資源化量内訳'!V24</f>
        <v>40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9</v>
      </c>
      <c r="AI24" s="294">
        <f t="shared" si="5"/>
        <v>4542</v>
      </c>
      <c r="AJ24" s="296">
        <f t="shared" si="6"/>
        <v>100</v>
      </c>
      <c r="AK24" s="295">
        <f>'資源化量内訳'!AP24</f>
        <v>0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26</v>
      </c>
      <c r="AR24" s="294">
        <f t="shared" si="7"/>
        <v>26</v>
      </c>
      <c r="AS24" s="296">
        <f t="shared" si="8"/>
        <v>18.200836820083683</v>
      </c>
      <c r="AT24" s="295">
        <f>'ごみ処理量内訳'!AI24</f>
        <v>0</v>
      </c>
      <c r="AU24" s="295">
        <f>'ごみ処理量内訳'!AJ24</f>
        <v>578</v>
      </c>
      <c r="AV24" s="295">
        <f>'ごみ処理量内訳'!AK24</f>
        <v>13</v>
      </c>
      <c r="AW24" s="294">
        <f t="shared" si="9"/>
        <v>591</v>
      </c>
    </row>
    <row r="25" spans="1:49" ht="13.5" customHeight="1">
      <c r="A25" s="415" t="s">
        <v>396</v>
      </c>
      <c r="B25" s="415">
        <v>42323</v>
      </c>
      <c r="C25" s="415" t="s">
        <v>420</v>
      </c>
      <c r="D25" s="294">
        <f t="shared" si="2"/>
        <v>15565</v>
      </c>
      <c r="E25" s="418">
        <v>15565</v>
      </c>
      <c r="F25" s="418"/>
      <c r="G25" s="295">
        <f>'ごみ搬入量内訳'!H25</f>
        <v>2589</v>
      </c>
      <c r="H25" s="295">
        <f>'ごみ搬入量内訳'!AG25</f>
        <v>1150</v>
      </c>
      <c r="I25" s="295">
        <f>'資源化量内訳'!DX25</f>
        <v>0</v>
      </c>
      <c r="J25" s="294">
        <f t="shared" si="3"/>
        <v>3739</v>
      </c>
      <c r="K25" s="294">
        <f t="shared" si="4"/>
        <v>658.1327090548252</v>
      </c>
      <c r="L25" s="295">
        <f>IF($D25&gt;0,('ごみ搬入量内訳'!E25+I25)/$D25/365*10^6,0)</f>
        <v>496.19580284181666</v>
      </c>
      <c r="M25" s="295">
        <f>IF($D25&gt;0,'ごみ搬入量内訳'!F25/$D25/365*10^6,0)</f>
        <v>161.93690621300863</v>
      </c>
      <c r="N25" s="295">
        <f>'ごみ搬入量内訳'!AH25</f>
        <v>0</v>
      </c>
      <c r="O25" s="295">
        <f>'ごみ処理量内訳'!E25</f>
        <v>3208</v>
      </c>
      <c r="P25" s="295">
        <f>'ごみ処理量内訳'!N25</f>
        <v>0</v>
      </c>
      <c r="Q25" s="295">
        <f>'ごみ処理量内訳'!F25</f>
        <v>33</v>
      </c>
      <c r="R25" s="295">
        <f>'ごみ処理量内訳'!G25</f>
        <v>0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33</v>
      </c>
      <c r="X25" s="295">
        <f>'ごみ処理量内訳'!M25</f>
        <v>0</v>
      </c>
      <c r="Y25" s="295">
        <f>'資源化量内訳'!R25</f>
        <v>498</v>
      </c>
      <c r="Z25" s="295">
        <f>'資源化量内訳'!S25</f>
        <v>100</v>
      </c>
      <c r="AA25" s="295">
        <f>'資源化量内訳'!T25</f>
        <v>223</v>
      </c>
      <c r="AB25" s="295">
        <f>'資源化量内訳'!U25</f>
        <v>136</v>
      </c>
      <c r="AC25" s="295">
        <f>'資源化量内訳'!V25</f>
        <v>32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7</v>
      </c>
      <c r="AI25" s="294">
        <f t="shared" si="5"/>
        <v>3739</v>
      </c>
      <c r="AJ25" s="296">
        <f t="shared" si="6"/>
        <v>100</v>
      </c>
      <c r="AK25" s="295">
        <f>'資源化量内訳'!AP25</f>
        <v>0</v>
      </c>
      <c r="AL25" s="295">
        <f>'資源化量内訳'!BC25</f>
        <v>0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21</v>
      </c>
      <c r="AR25" s="294">
        <f t="shared" si="7"/>
        <v>21</v>
      </c>
      <c r="AS25" s="296">
        <f t="shared" si="8"/>
        <v>13.880716769189622</v>
      </c>
      <c r="AT25" s="295">
        <f>'ごみ処理量内訳'!AI25</f>
        <v>0</v>
      </c>
      <c r="AU25" s="295">
        <f>'ごみ処理量内訳'!AJ25</f>
        <v>475</v>
      </c>
      <c r="AV25" s="295">
        <f>'ごみ処理量内訳'!AK25</f>
        <v>12</v>
      </c>
      <c r="AW25" s="294">
        <f t="shared" si="9"/>
        <v>487</v>
      </c>
    </row>
    <row r="26" spans="1:49" ht="13.5" customHeight="1">
      <c r="A26" s="415" t="s">
        <v>396</v>
      </c>
      <c r="B26" s="415">
        <v>42383</v>
      </c>
      <c r="C26" s="415" t="s">
        <v>421</v>
      </c>
      <c r="D26" s="294">
        <f t="shared" si="2"/>
        <v>3312</v>
      </c>
      <c r="E26" s="418">
        <v>3159</v>
      </c>
      <c r="F26" s="418">
        <v>153</v>
      </c>
      <c r="G26" s="295">
        <f>'ごみ搬入量内訳'!H26</f>
        <v>1542</v>
      </c>
      <c r="H26" s="295">
        <f>'ごみ搬入量内訳'!AG26</f>
        <v>450</v>
      </c>
      <c r="I26" s="295">
        <f>'資源化量内訳'!DX26</f>
        <v>0</v>
      </c>
      <c r="J26" s="294">
        <f t="shared" si="3"/>
        <v>1992</v>
      </c>
      <c r="K26" s="294">
        <f t="shared" si="4"/>
        <v>1647.8062338693667</v>
      </c>
      <c r="L26" s="295">
        <f>IF($D26&gt;0,('ごみ搬入量内訳'!E26+I26)/$D26/365*10^6,0)</f>
        <v>1399.6426444312092</v>
      </c>
      <c r="M26" s="295">
        <f>IF($D26&gt;0,'ごみ搬入量内訳'!F26/$D26/365*10^6,0)</f>
        <v>248.16358943815766</v>
      </c>
      <c r="N26" s="295">
        <f>'ごみ搬入量内訳'!AH26</f>
        <v>40</v>
      </c>
      <c r="O26" s="295">
        <f>'ごみ処理量内訳'!E26</f>
        <v>1345</v>
      </c>
      <c r="P26" s="295">
        <f>'ごみ処理量内訳'!N26</f>
        <v>290</v>
      </c>
      <c r="Q26" s="295">
        <f>'ごみ処理量内訳'!F26</f>
        <v>337</v>
      </c>
      <c r="R26" s="295">
        <f>'ごみ処理量内訳'!G26</f>
        <v>0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337</v>
      </c>
      <c r="X26" s="295">
        <f>'ごみ処理量内訳'!M26</f>
        <v>0</v>
      </c>
      <c r="Y26" s="295">
        <f>'資源化量内訳'!R26</f>
        <v>20</v>
      </c>
      <c r="Z26" s="295">
        <f>'資源化量内訳'!S26</f>
        <v>0</v>
      </c>
      <c r="AA26" s="295">
        <f>'資源化量内訳'!T26</f>
        <v>0</v>
      </c>
      <c r="AB26" s="295">
        <f>'資源化量内訳'!U26</f>
        <v>20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1992</v>
      </c>
      <c r="AJ26" s="296">
        <f t="shared" si="6"/>
        <v>85.4417670682731</v>
      </c>
      <c r="AK26" s="295">
        <f>'資源化量内訳'!AP26</f>
        <v>0</v>
      </c>
      <c r="AL26" s="295">
        <f>'資源化量内訳'!BC26</f>
        <v>0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337</v>
      </c>
      <c r="AR26" s="294">
        <f t="shared" si="7"/>
        <v>337</v>
      </c>
      <c r="AS26" s="296">
        <f t="shared" si="8"/>
        <v>17.92168674698795</v>
      </c>
      <c r="AT26" s="295">
        <f>'ごみ処理量内訳'!AI26</f>
        <v>290</v>
      </c>
      <c r="AU26" s="295">
        <f>'ごみ処理量内訳'!AJ26</f>
        <v>134</v>
      </c>
      <c r="AV26" s="295">
        <f>'ごみ処理量内訳'!AK26</f>
        <v>0</v>
      </c>
      <c r="AW26" s="294">
        <f t="shared" si="9"/>
        <v>424</v>
      </c>
    </row>
    <row r="27" spans="1:49" ht="13.5" customHeight="1">
      <c r="A27" s="415" t="s">
        <v>396</v>
      </c>
      <c r="B27" s="415">
        <v>42388</v>
      </c>
      <c r="C27" s="415" t="s">
        <v>422</v>
      </c>
      <c r="D27" s="294">
        <f t="shared" si="2"/>
        <v>6097</v>
      </c>
      <c r="E27" s="418">
        <v>6097</v>
      </c>
      <c r="F27" s="418"/>
      <c r="G27" s="295">
        <f>'ごみ搬入量内訳'!H27</f>
        <v>1174</v>
      </c>
      <c r="H27" s="295">
        <f>'ごみ搬入量内訳'!AG27</f>
        <v>674</v>
      </c>
      <c r="I27" s="295">
        <f>'資源化量内訳'!DX27</f>
        <v>44</v>
      </c>
      <c r="J27" s="294">
        <f t="shared" si="3"/>
        <v>1892</v>
      </c>
      <c r="K27" s="294">
        <f t="shared" si="4"/>
        <v>850.1823263630664</v>
      </c>
      <c r="L27" s="295">
        <f>IF($D27&gt;0,('ごみ搬入量内訳'!E27+I27)/$D27/365*10^6,0)</f>
        <v>597.6440243461303</v>
      </c>
      <c r="M27" s="295">
        <f>IF($D27&gt;0,'ごみ搬入量内訳'!F27/$D27/365*10^6,0)</f>
        <v>252.53830201693626</v>
      </c>
      <c r="N27" s="295">
        <f>'ごみ搬入量内訳'!AH27</f>
        <v>0</v>
      </c>
      <c r="O27" s="295">
        <f>'ごみ処理量内訳'!E27</f>
        <v>1548</v>
      </c>
      <c r="P27" s="295">
        <f>'ごみ処理量内訳'!N27</f>
        <v>0</v>
      </c>
      <c r="Q27" s="295">
        <f>'ごみ処理量内訳'!F27</f>
        <v>300</v>
      </c>
      <c r="R27" s="295">
        <f>'ごみ処理量内訳'!G27</f>
        <v>166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134</v>
      </c>
      <c r="X27" s="295">
        <f>'ごみ処理量内訳'!M27</f>
        <v>0</v>
      </c>
      <c r="Y27" s="295">
        <f>'資源化量内訳'!R27</f>
        <v>0</v>
      </c>
      <c r="Z27" s="295">
        <f>'資源化量内訳'!S27</f>
        <v>0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1848</v>
      </c>
      <c r="AJ27" s="296">
        <f t="shared" si="6"/>
        <v>100</v>
      </c>
      <c r="AK27" s="295">
        <f>'資源化量内訳'!AP27</f>
        <v>113</v>
      </c>
      <c r="AL27" s="295">
        <f>'資源化量内訳'!BC27</f>
        <v>153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134</v>
      </c>
      <c r="AR27" s="294">
        <f t="shared" si="7"/>
        <v>400</v>
      </c>
      <c r="AS27" s="296">
        <f t="shared" si="8"/>
        <v>23.46723044397463</v>
      </c>
      <c r="AT27" s="295">
        <f>'ごみ処理量内訳'!AI27</f>
        <v>0</v>
      </c>
      <c r="AU27" s="295">
        <f>'ごみ処理量内訳'!AJ27</f>
        <v>62</v>
      </c>
      <c r="AV27" s="295">
        <f>'ごみ処理量内訳'!AK27</f>
        <v>0</v>
      </c>
      <c r="AW27" s="294">
        <f t="shared" si="9"/>
        <v>62</v>
      </c>
    </row>
    <row r="28" spans="1:49" ht="13.5" customHeight="1">
      <c r="A28" s="415" t="s">
        <v>396</v>
      </c>
      <c r="B28" s="415">
        <v>42389</v>
      </c>
      <c r="C28" s="415" t="s">
        <v>423</v>
      </c>
      <c r="D28" s="294">
        <f t="shared" si="2"/>
        <v>5541</v>
      </c>
      <c r="E28" s="418">
        <v>5541</v>
      </c>
      <c r="F28" s="418"/>
      <c r="G28" s="295">
        <f>'ごみ搬入量内訳'!H28</f>
        <v>1116</v>
      </c>
      <c r="H28" s="295">
        <f>'ごみ搬入量内訳'!AG28</f>
        <v>323</v>
      </c>
      <c r="I28" s="295">
        <f>'資源化量内訳'!DX28</f>
        <v>0</v>
      </c>
      <c r="J28" s="294">
        <f t="shared" si="3"/>
        <v>1439</v>
      </c>
      <c r="K28" s="294">
        <f t="shared" si="4"/>
        <v>711.5079865411763</v>
      </c>
      <c r="L28" s="295">
        <f>IF($D28&gt;0,('ごみ搬入量内訳'!E28+I28)/$D28/365*10^6,0)</f>
        <v>601.2464987033151</v>
      </c>
      <c r="M28" s="295">
        <f>IF($D28&gt;0,'ごみ搬入量内訳'!F28/$D28/365*10^6,0)</f>
        <v>110.26148783786124</v>
      </c>
      <c r="N28" s="295">
        <f>'ごみ搬入量内訳'!AH28</f>
        <v>0</v>
      </c>
      <c r="O28" s="295">
        <f>'ごみ処理量内訳'!E28</f>
        <v>1234</v>
      </c>
      <c r="P28" s="295">
        <f>'ごみ処理量内訳'!N28</f>
        <v>0</v>
      </c>
      <c r="Q28" s="295">
        <f>'ごみ処理量内訳'!F28</f>
        <v>205</v>
      </c>
      <c r="R28" s="295">
        <f>'ごみ処理量内訳'!G28</f>
        <v>93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112</v>
      </c>
      <c r="X28" s="295">
        <f>'ごみ処理量内訳'!M28</f>
        <v>0</v>
      </c>
      <c r="Y28" s="295">
        <f>'資源化量内訳'!R28</f>
        <v>0</v>
      </c>
      <c r="Z28" s="295">
        <f>'資源化量内訳'!S28</f>
        <v>0</v>
      </c>
      <c r="AA28" s="295">
        <f>'資源化量内訳'!T28</f>
        <v>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1439</v>
      </c>
      <c r="AJ28" s="296">
        <f t="shared" si="6"/>
        <v>100</v>
      </c>
      <c r="AK28" s="295">
        <f>'資源化量内訳'!AP28</f>
        <v>90</v>
      </c>
      <c r="AL28" s="295">
        <f>'資源化量内訳'!BC28</f>
        <v>80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112</v>
      </c>
      <c r="AR28" s="294">
        <f t="shared" si="7"/>
        <v>282</v>
      </c>
      <c r="AS28" s="296">
        <f t="shared" si="8"/>
        <v>19.59694232105629</v>
      </c>
      <c r="AT28" s="295">
        <f>'ごみ処理量内訳'!AI28</f>
        <v>0</v>
      </c>
      <c r="AU28" s="295">
        <f>'ごみ処理量内訳'!AJ28</f>
        <v>49</v>
      </c>
      <c r="AV28" s="295">
        <f>'ごみ処理量内訳'!AK28</f>
        <v>0</v>
      </c>
      <c r="AW28" s="294">
        <f t="shared" si="9"/>
        <v>49</v>
      </c>
    </row>
    <row r="29" spans="1:49" ht="13.5" customHeight="1">
      <c r="A29" s="415" t="s">
        <v>396</v>
      </c>
      <c r="B29" s="415">
        <v>42391</v>
      </c>
      <c r="C29" s="415" t="s">
        <v>424</v>
      </c>
      <c r="D29" s="294">
        <f t="shared" si="2"/>
        <v>13813</v>
      </c>
      <c r="E29" s="418">
        <v>13813</v>
      </c>
      <c r="F29" s="418"/>
      <c r="G29" s="295">
        <f>'ごみ搬入量内訳'!H29</f>
        <v>2425</v>
      </c>
      <c r="H29" s="295">
        <f>'ごみ搬入量内訳'!AG29</f>
        <v>2042</v>
      </c>
      <c r="I29" s="295">
        <f>'資源化量内訳'!DX29</f>
        <v>0</v>
      </c>
      <c r="J29" s="294">
        <f t="shared" si="3"/>
        <v>4467</v>
      </c>
      <c r="K29" s="294">
        <f t="shared" si="4"/>
        <v>886.0027629322784</v>
      </c>
      <c r="L29" s="295">
        <f>IF($D29&gt;0,('ごみ搬入量内訳'!E29+I29)/$D29/365*10^6,0)</f>
        <v>598.8006136764155</v>
      </c>
      <c r="M29" s="295">
        <f>IF($D29&gt;0,'ごみ搬入量内訳'!F29/$D29/365*10^6,0)</f>
        <v>287.20214925586276</v>
      </c>
      <c r="N29" s="295">
        <f>'ごみ搬入量内訳'!AH29</f>
        <v>0</v>
      </c>
      <c r="O29" s="295">
        <f>'ごみ処理量内訳'!E29</f>
        <v>3865</v>
      </c>
      <c r="P29" s="295">
        <f>'ごみ処理量内訳'!N29</f>
        <v>0</v>
      </c>
      <c r="Q29" s="295">
        <f>'ごみ処理量内訳'!F29</f>
        <v>602</v>
      </c>
      <c r="R29" s="295">
        <f>'ごみ処理量内訳'!G29</f>
        <v>291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311</v>
      </c>
      <c r="X29" s="295">
        <f>'ごみ処理量内訳'!M29</f>
        <v>0</v>
      </c>
      <c r="Y29" s="295">
        <f>'資源化量内訳'!R29</f>
        <v>0</v>
      </c>
      <c r="Z29" s="295">
        <f>'資源化量内訳'!S29</f>
        <v>0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4467</v>
      </c>
      <c r="AJ29" s="296">
        <f t="shared" si="6"/>
        <v>100</v>
      </c>
      <c r="AK29" s="295">
        <f>'資源化量内訳'!AP29</f>
        <v>292</v>
      </c>
      <c r="AL29" s="295">
        <f>'資源化量内訳'!BC29</f>
        <v>238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311</v>
      </c>
      <c r="AR29" s="294">
        <f t="shared" si="7"/>
        <v>841</v>
      </c>
      <c r="AS29" s="296">
        <f t="shared" si="8"/>
        <v>18.82695321244683</v>
      </c>
      <c r="AT29" s="295">
        <f>'ごみ処理量内訳'!AI29</f>
        <v>0</v>
      </c>
      <c r="AU29" s="295">
        <f>'ごみ処理量内訳'!AJ29</f>
        <v>155</v>
      </c>
      <c r="AV29" s="295">
        <f>'ごみ処理量内訳'!AK29</f>
        <v>0</v>
      </c>
      <c r="AW29" s="294">
        <f t="shared" si="9"/>
        <v>155</v>
      </c>
    </row>
    <row r="30" spans="1:49" ht="13.5" customHeight="1">
      <c r="A30" s="415" t="s">
        <v>396</v>
      </c>
      <c r="B30" s="415">
        <v>42411</v>
      </c>
      <c r="C30" s="415" t="s">
        <v>425</v>
      </c>
      <c r="D30" s="294">
        <f t="shared" si="2"/>
        <v>25543</v>
      </c>
      <c r="E30" s="418">
        <v>25543</v>
      </c>
      <c r="F30" s="418"/>
      <c r="G30" s="295">
        <f>'ごみ搬入量内訳'!H30</f>
        <v>7575</v>
      </c>
      <c r="H30" s="295">
        <f>'ごみ搬入量内訳'!AG30</f>
        <v>2148</v>
      </c>
      <c r="I30" s="295">
        <f>'資源化量内訳'!DX30</f>
        <v>0</v>
      </c>
      <c r="J30" s="294">
        <f t="shared" si="3"/>
        <v>9723</v>
      </c>
      <c r="K30" s="294">
        <f t="shared" si="4"/>
        <v>1042.8828314756906</v>
      </c>
      <c r="L30" s="295">
        <f>IF($D30&gt;0,('ごみ搬入量内訳'!E30+I30)/$D30/365*10^6,0)</f>
        <v>938.5194667707798</v>
      </c>
      <c r="M30" s="295">
        <f>IF($D30&gt;0,'ごみ搬入量内訳'!F30/$D30/365*10^6,0)</f>
        <v>104.36336470491071</v>
      </c>
      <c r="N30" s="295">
        <f>'ごみ搬入量内訳'!AH30</f>
        <v>0</v>
      </c>
      <c r="O30" s="295">
        <f>'ごみ処理量内訳'!E30</f>
        <v>7226</v>
      </c>
      <c r="P30" s="295">
        <f>'ごみ処理量内訳'!N30</f>
        <v>739</v>
      </c>
      <c r="Q30" s="295">
        <f>'ごみ処理量内訳'!F30</f>
        <v>1758</v>
      </c>
      <c r="R30" s="295">
        <f>'ごみ処理量内訳'!G30</f>
        <v>0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1324</v>
      </c>
      <c r="X30" s="295">
        <f>'ごみ処理量内訳'!M30</f>
        <v>434</v>
      </c>
      <c r="Y30" s="295">
        <f>'資源化量内訳'!R30</f>
        <v>0</v>
      </c>
      <c r="Z30" s="295">
        <f>'資源化量内訳'!S30</f>
        <v>0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9723</v>
      </c>
      <c r="AJ30" s="296">
        <f t="shared" si="6"/>
        <v>92.3994651856423</v>
      </c>
      <c r="AK30" s="295">
        <f>'資源化量内訳'!AP30</f>
        <v>0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960</v>
      </c>
      <c r="AR30" s="294">
        <f t="shared" si="7"/>
        <v>960</v>
      </c>
      <c r="AS30" s="296">
        <f t="shared" si="8"/>
        <v>9.873495834618945</v>
      </c>
      <c r="AT30" s="295">
        <f>'ごみ処理量内訳'!AI30</f>
        <v>739</v>
      </c>
      <c r="AU30" s="295">
        <f>'ごみ処理量内訳'!AJ30</f>
        <v>849</v>
      </c>
      <c r="AV30" s="295">
        <f>'ごみ処理量内訳'!AK30</f>
        <v>181</v>
      </c>
      <c r="AW30" s="294">
        <f t="shared" si="9"/>
        <v>1769</v>
      </c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長崎県</v>
      </c>
      <c r="B7" s="280">
        <f>INT(B8/1000)*1000</f>
        <v>42000</v>
      </c>
      <c r="C7" s="280" t="s">
        <v>354</v>
      </c>
      <c r="D7" s="278">
        <f>SUM(D8:D200)</f>
        <v>533766</v>
      </c>
      <c r="E7" s="278">
        <f>SUM(E8:E200)</f>
        <v>354747</v>
      </c>
      <c r="F7" s="278">
        <f aca="true" t="shared" si="0" ref="F7:BQ7">SUM(F8:F200)</f>
        <v>179019</v>
      </c>
      <c r="G7" s="278">
        <f t="shared" si="0"/>
        <v>533766</v>
      </c>
      <c r="H7" s="278">
        <f t="shared" si="0"/>
        <v>390461</v>
      </c>
      <c r="I7" s="278">
        <f t="shared" si="0"/>
        <v>267</v>
      </c>
      <c r="J7" s="278">
        <f t="shared" si="0"/>
        <v>0</v>
      </c>
      <c r="K7" s="278">
        <f t="shared" si="0"/>
        <v>241</v>
      </c>
      <c r="L7" s="278">
        <f t="shared" si="0"/>
        <v>26</v>
      </c>
      <c r="M7" s="278">
        <f t="shared" si="0"/>
        <v>318668</v>
      </c>
      <c r="N7" s="278">
        <f t="shared" si="0"/>
        <v>106035</v>
      </c>
      <c r="O7" s="278">
        <f t="shared" si="0"/>
        <v>162044</v>
      </c>
      <c r="P7" s="278">
        <f t="shared" si="0"/>
        <v>50589</v>
      </c>
      <c r="Q7" s="278">
        <f t="shared" si="0"/>
        <v>26206</v>
      </c>
      <c r="R7" s="278">
        <f t="shared" si="0"/>
        <v>10519</v>
      </c>
      <c r="S7" s="278">
        <f t="shared" si="0"/>
        <v>11965</v>
      </c>
      <c r="T7" s="278">
        <f t="shared" si="0"/>
        <v>3722</v>
      </c>
      <c r="U7" s="278">
        <f t="shared" si="0"/>
        <v>42211</v>
      </c>
      <c r="V7" s="278">
        <f t="shared" si="0"/>
        <v>17006</v>
      </c>
      <c r="W7" s="278">
        <f t="shared" si="0"/>
        <v>23641</v>
      </c>
      <c r="X7" s="278">
        <f t="shared" si="0"/>
        <v>1564</v>
      </c>
      <c r="Y7" s="278">
        <f t="shared" si="0"/>
        <v>1006</v>
      </c>
      <c r="Z7" s="278">
        <f t="shared" si="0"/>
        <v>311</v>
      </c>
      <c r="AA7" s="278">
        <f t="shared" si="0"/>
        <v>695</v>
      </c>
      <c r="AB7" s="278">
        <f t="shared" si="0"/>
        <v>0</v>
      </c>
      <c r="AC7" s="278">
        <f t="shared" si="0"/>
        <v>2103</v>
      </c>
      <c r="AD7" s="278">
        <f t="shared" si="0"/>
        <v>317</v>
      </c>
      <c r="AE7" s="278">
        <f t="shared" si="0"/>
        <v>1752</v>
      </c>
      <c r="AF7" s="278">
        <f t="shared" si="0"/>
        <v>34</v>
      </c>
      <c r="AG7" s="278">
        <f t="shared" si="0"/>
        <v>143305</v>
      </c>
      <c r="AH7" s="278">
        <f t="shared" si="0"/>
        <v>110</v>
      </c>
      <c r="AI7" s="278">
        <f t="shared" si="0"/>
        <v>10</v>
      </c>
      <c r="AJ7" s="278">
        <f t="shared" si="0"/>
        <v>5</v>
      </c>
      <c r="AK7" s="278">
        <f t="shared" si="0"/>
        <v>5</v>
      </c>
      <c r="AL7" s="278">
        <f t="shared" si="0"/>
        <v>0</v>
      </c>
      <c r="AM7" s="278">
        <f t="shared" si="0"/>
        <v>533766</v>
      </c>
      <c r="AN7" s="278">
        <f t="shared" si="0"/>
        <v>444764</v>
      </c>
      <c r="AO7" s="278">
        <f t="shared" si="0"/>
        <v>267</v>
      </c>
      <c r="AP7" s="278">
        <f t="shared" si="0"/>
        <v>318598</v>
      </c>
      <c r="AQ7" s="278">
        <f t="shared" si="0"/>
        <v>1454</v>
      </c>
      <c r="AR7" s="278">
        <f t="shared" si="0"/>
        <v>215</v>
      </c>
      <c r="AS7" s="278">
        <f t="shared" si="0"/>
        <v>0</v>
      </c>
      <c r="AT7" s="278">
        <f t="shared" si="0"/>
        <v>204</v>
      </c>
      <c r="AU7" s="278">
        <f t="shared" si="0"/>
        <v>124026</v>
      </c>
      <c r="AV7" s="278">
        <f t="shared" si="0"/>
        <v>7507</v>
      </c>
      <c r="AW7" s="278">
        <f t="shared" si="0"/>
        <v>0</v>
      </c>
      <c r="AX7" s="278">
        <f t="shared" si="0"/>
        <v>0</v>
      </c>
      <c r="AY7" s="278">
        <f t="shared" si="0"/>
        <v>3133</v>
      </c>
      <c r="AZ7" s="278">
        <f t="shared" si="0"/>
        <v>936</v>
      </c>
      <c r="BA7" s="278">
        <f t="shared" si="0"/>
        <v>0</v>
      </c>
      <c r="BB7" s="278">
        <f t="shared" si="0"/>
        <v>466</v>
      </c>
      <c r="BC7" s="278">
        <f t="shared" si="0"/>
        <v>2972</v>
      </c>
      <c r="BD7" s="278">
        <f t="shared" si="0"/>
        <v>1554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1214</v>
      </c>
      <c r="BI7" s="278">
        <f t="shared" si="0"/>
        <v>0</v>
      </c>
      <c r="BJ7" s="278">
        <f t="shared" si="0"/>
        <v>136</v>
      </c>
      <c r="BK7" s="278">
        <f t="shared" si="0"/>
        <v>204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415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415</v>
      </c>
      <c r="CI7" s="278">
        <f t="shared" si="1"/>
        <v>0</v>
      </c>
      <c r="CJ7" s="278">
        <f t="shared" si="1"/>
        <v>45083</v>
      </c>
      <c r="CK7" s="278">
        <f t="shared" si="1"/>
        <v>0</v>
      </c>
      <c r="CL7" s="278">
        <f t="shared" si="1"/>
        <v>0</v>
      </c>
      <c r="CM7" s="278">
        <f t="shared" si="1"/>
        <v>6162</v>
      </c>
      <c r="CN7" s="278">
        <f t="shared" si="1"/>
        <v>32211</v>
      </c>
      <c r="CO7" s="278">
        <f t="shared" si="1"/>
        <v>497</v>
      </c>
      <c r="CP7" s="278">
        <f t="shared" si="1"/>
        <v>279</v>
      </c>
      <c r="CQ7" s="278">
        <f t="shared" si="1"/>
        <v>5934</v>
      </c>
      <c r="CR7" s="278">
        <f t="shared" si="1"/>
        <v>943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0</v>
      </c>
      <c r="CW7" s="278">
        <f t="shared" si="1"/>
        <v>463</v>
      </c>
      <c r="CX7" s="278">
        <f t="shared" si="1"/>
        <v>46</v>
      </c>
      <c r="CY7" s="278">
        <f t="shared" si="1"/>
        <v>434</v>
      </c>
      <c r="CZ7" s="278">
        <f t="shared" si="1"/>
        <v>11274</v>
      </c>
      <c r="DA7" s="278">
        <f t="shared" si="1"/>
        <v>7924</v>
      </c>
      <c r="DB7" s="278">
        <f t="shared" si="1"/>
        <v>6</v>
      </c>
      <c r="DC7" s="278">
        <f t="shared" si="1"/>
        <v>3344</v>
      </c>
      <c r="DD7" s="278">
        <f t="shared" si="1"/>
        <v>22226</v>
      </c>
      <c r="DE7" s="278">
        <f t="shared" si="1"/>
        <v>0</v>
      </c>
      <c r="DF7" s="278">
        <f t="shared" si="1"/>
        <v>70</v>
      </c>
      <c r="DG7" s="278">
        <f t="shared" si="1"/>
        <v>15168</v>
      </c>
      <c r="DH7" s="278">
        <f t="shared" si="1"/>
        <v>0</v>
      </c>
      <c r="DI7" s="278">
        <f t="shared" si="1"/>
        <v>40</v>
      </c>
      <c r="DJ7" s="278">
        <f t="shared" si="1"/>
        <v>557</v>
      </c>
      <c r="DK7" s="278">
        <f t="shared" si="1"/>
        <v>6391</v>
      </c>
    </row>
    <row r="8" spans="1:115" s="267" customFormat="1" ht="13.5">
      <c r="A8" s="415" t="s">
        <v>396</v>
      </c>
      <c r="B8" s="415">
        <v>42201</v>
      </c>
      <c r="C8" s="415" t="s">
        <v>402</v>
      </c>
      <c r="D8" s="297">
        <f aca="true" t="shared" si="2" ref="D8:D30">SUM(E8:F8)</f>
        <v>183141</v>
      </c>
      <c r="E8" s="417">
        <v>122694</v>
      </c>
      <c r="F8" s="417">
        <v>60447</v>
      </c>
      <c r="G8" s="297">
        <f aca="true" t="shared" si="3" ref="G8:G30">SUM(H8,AG8)</f>
        <v>183141</v>
      </c>
      <c r="H8" s="297">
        <f aca="true" t="shared" si="4" ref="H8:H30">SUM(I8,M8,Q8,U8,Y8,AC8)</f>
        <v>167944</v>
      </c>
      <c r="I8" s="297">
        <f aca="true" t="shared" si="5" ref="I8:I30">SUM(J8:L8)</f>
        <v>0</v>
      </c>
      <c r="J8" s="417"/>
      <c r="K8" s="417"/>
      <c r="L8" s="417"/>
      <c r="M8" s="297">
        <f aca="true" t="shared" si="6" ref="M8:M30">SUM(N8:P8)</f>
        <v>129452</v>
      </c>
      <c r="N8" s="417">
        <v>65232</v>
      </c>
      <c r="O8" s="417">
        <v>23881</v>
      </c>
      <c r="P8" s="417">
        <v>40339</v>
      </c>
      <c r="Q8" s="297">
        <f aca="true" t="shared" si="7" ref="Q8:Q30">SUM(R8:T8)</f>
        <v>14812</v>
      </c>
      <c r="R8" s="417">
        <v>8531</v>
      </c>
      <c r="S8" s="417">
        <v>2859</v>
      </c>
      <c r="T8" s="417">
        <v>3422</v>
      </c>
      <c r="U8" s="297">
        <f aca="true" t="shared" si="8" ref="U8:U30">SUM(V8:X8)</f>
        <v>22886</v>
      </c>
      <c r="V8" s="417">
        <v>14261</v>
      </c>
      <c r="W8" s="417">
        <v>7136</v>
      </c>
      <c r="X8" s="417">
        <v>1489</v>
      </c>
      <c r="Y8" s="297">
        <f aca="true" t="shared" si="9" ref="Y8:Y30">SUM(Z8:AB8)</f>
        <v>237</v>
      </c>
      <c r="Z8" s="417">
        <v>237</v>
      </c>
      <c r="AA8" s="417"/>
      <c r="AB8" s="417"/>
      <c r="AC8" s="297">
        <f aca="true" t="shared" si="10" ref="AC8:AC30">SUM(AD8:AF8)</f>
        <v>557</v>
      </c>
      <c r="AD8" s="417"/>
      <c r="AE8" s="417">
        <v>557</v>
      </c>
      <c r="AF8" s="417"/>
      <c r="AG8" s="417">
        <v>15197</v>
      </c>
      <c r="AH8" s="417"/>
      <c r="AI8" s="297">
        <f aca="true" t="shared" si="11" ref="AI8:AI30">SUM(AJ8:AL8)</f>
        <v>0</v>
      </c>
      <c r="AJ8" s="417"/>
      <c r="AK8" s="417"/>
      <c r="AL8" s="417"/>
      <c r="AM8" s="297">
        <f aca="true" t="shared" si="12" ref="AM8:AM30">SUM(AN8,AV8,BD8,BL8,BT8,CB8,CJ8,CR8,CZ8,DD8)</f>
        <v>183141</v>
      </c>
      <c r="AN8" s="297">
        <f aca="true" t="shared" si="13" ref="AN8:AN30">SUM(AO8:AU8)</f>
        <v>140052</v>
      </c>
      <c r="AO8" s="278"/>
      <c r="AP8" s="278">
        <v>129452</v>
      </c>
      <c r="AQ8" s="278"/>
      <c r="AR8" s="278"/>
      <c r="AS8" s="278"/>
      <c r="AT8" s="278"/>
      <c r="AU8" s="278">
        <v>10600</v>
      </c>
      <c r="AV8" s="297">
        <f aca="true" t="shared" si="14" ref="AV8:AV30">SUM(AW8:BC8)</f>
        <v>0</v>
      </c>
      <c r="AW8" s="278"/>
      <c r="AX8" s="278"/>
      <c r="AY8" s="278"/>
      <c r="AZ8" s="278"/>
      <c r="BA8" s="278"/>
      <c r="BB8" s="278"/>
      <c r="BC8" s="278"/>
      <c r="BD8" s="297">
        <f aca="true" t="shared" si="15" ref="BD8:BD30">SUM(BE8:BK8)</f>
        <v>1108</v>
      </c>
      <c r="BE8" s="278"/>
      <c r="BF8" s="278"/>
      <c r="BG8" s="278"/>
      <c r="BH8" s="278">
        <v>1108</v>
      </c>
      <c r="BI8" s="278"/>
      <c r="BJ8" s="278"/>
      <c r="BK8" s="278"/>
      <c r="BL8" s="297">
        <f aca="true" t="shared" si="16" ref="BL8:BL30">SUM(BM8:BS8)</f>
        <v>0</v>
      </c>
      <c r="BM8" s="278"/>
      <c r="BN8" s="278"/>
      <c r="BO8" s="278"/>
      <c r="BP8" s="278"/>
      <c r="BQ8" s="278"/>
      <c r="BR8" s="278"/>
      <c r="BS8" s="278"/>
      <c r="BT8" s="297">
        <f aca="true" t="shared" si="17" ref="BT8:BT30">SUM(BU8:CA8)</f>
        <v>0</v>
      </c>
      <c r="BU8" s="278"/>
      <c r="BV8" s="278"/>
      <c r="BW8" s="278"/>
      <c r="BX8" s="278"/>
      <c r="BY8" s="278"/>
      <c r="BZ8" s="278"/>
      <c r="CA8" s="278"/>
      <c r="CB8" s="297">
        <f aca="true" t="shared" si="18" ref="CB8:CB30">SUM(CC8:CI8)</f>
        <v>0</v>
      </c>
      <c r="CC8" s="278"/>
      <c r="CD8" s="278"/>
      <c r="CE8" s="278"/>
      <c r="CF8" s="278"/>
      <c r="CG8" s="278"/>
      <c r="CH8" s="278"/>
      <c r="CI8" s="278"/>
      <c r="CJ8" s="297">
        <f aca="true" t="shared" si="19" ref="CJ8:CJ30">SUM(CK8:CQ8)</f>
        <v>22641</v>
      </c>
      <c r="CK8" s="278"/>
      <c r="CL8" s="278"/>
      <c r="CM8" s="278">
        <v>626</v>
      </c>
      <c r="CN8" s="278">
        <v>21778</v>
      </c>
      <c r="CO8" s="278">
        <v>237</v>
      </c>
      <c r="CP8" s="278"/>
      <c r="CQ8" s="278"/>
      <c r="CR8" s="297">
        <f aca="true" t="shared" si="20" ref="CR8:CR30">SUM(CS8:CY8)</f>
        <v>0</v>
      </c>
      <c r="CS8" s="278"/>
      <c r="CT8" s="278"/>
      <c r="CU8" s="278"/>
      <c r="CV8" s="278"/>
      <c r="CW8" s="278"/>
      <c r="CX8" s="278"/>
      <c r="CY8" s="278"/>
      <c r="CZ8" s="297">
        <f aca="true" t="shared" si="21" ref="CZ8:CZ30">SUM(DA8:DC8)</f>
        <v>0</v>
      </c>
      <c r="DA8" s="278"/>
      <c r="DB8" s="278"/>
      <c r="DC8" s="278"/>
      <c r="DD8" s="297">
        <f aca="true" t="shared" si="22" ref="DD8:DD30">SUM(DE8:DK8)</f>
        <v>19340</v>
      </c>
      <c r="DE8" s="278"/>
      <c r="DF8" s="278"/>
      <c r="DG8" s="278">
        <v>14186</v>
      </c>
      <c r="DH8" s="278"/>
      <c r="DI8" s="278"/>
      <c r="DJ8" s="278">
        <v>557</v>
      </c>
      <c r="DK8" s="278">
        <v>4597</v>
      </c>
    </row>
    <row r="9" spans="1:115" s="267" customFormat="1" ht="13.5">
      <c r="A9" s="415" t="s">
        <v>396</v>
      </c>
      <c r="B9" s="415">
        <v>42202</v>
      </c>
      <c r="C9" s="415" t="s">
        <v>404</v>
      </c>
      <c r="D9" s="297">
        <f t="shared" si="2"/>
        <v>103606</v>
      </c>
      <c r="E9" s="417">
        <v>49276</v>
      </c>
      <c r="F9" s="417">
        <v>54330</v>
      </c>
      <c r="G9" s="297">
        <f t="shared" si="3"/>
        <v>103606</v>
      </c>
      <c r="H9" s="297">
        <f t="shared" si="4"/>
        <v>40804</v>
      </c>
      <c r="I9" s="297">
        <f t="shared" si="5"/>
        <v>0</v>
      </c>
      <c r="J9" s="417"/>
      <c r="K9" s="417"/>
      <c r="L9" s="417"/>
      <c r="M9" s="297">
        <f t="shared" si="6"/>
        <v>35652</v>
      </c>
      <c r="N9" s="417">
        <v>4698</v>
      </c>
      <c r="O9" s="417">
        <v>30954</v>
      </c>
      <c r="P9" s="417"/>
      <c r="Q9" s="297">
        <f t="shared" si="7"/>
        <v>2125</v>
      </c>
      <c r="R9" s="417"/>
      <c r="S9" s="417">
        <v>2125</v>
      </c>
      <c r="T9" s="417"/>
      <c r="U9" s="297">
        <f t="shared" si="8"/>
        <v>2871</v>
      </c>
      <c r="V9" s="417"/>
      <c r="W9" s="417">
        <v>2871</v>
      </c>
      <c r="X9" s="417"/>
      <c r="Y9" s="297">
        <f t="shared" si="9"/>
        <v>0</v>
      </c>
      <c r="Z9" s="417"/>
      <c r="AA9" s="417"/>
      <c r="AB9" s="417"/>
      <c r="AC9" s="297">
        <f t="shared" si="10"/>
        <v>156</v>
      </c>
      <c r="AD9" s="417"/>
      <c r="AE9" s="417">
        <v>156</v>
      </c>
      <c r="AF9" s="417"/>
      <c r="AG9" s="417">
        <v>62802</v>
      </c>
      <c r="AH9" s="417"/>
      <c r="AI9" s="297">
        <f t="shared" si="11"/>
        <v>0</v>
      </c>
      <c r="AJ9" s="417"/>
      <c r="AK9" s="417"/>
      <c r="AL9" s="417"/>
      <c r="AM9" s="297">
        <f t="shared" si="12"/>
        <v>103606</v>
      </c>
      <c r="AN9" s="297">
        <f t="shared" si="13"/>
        <v>94112</v>
      </c>
      <c r="AO9" s="278"/>
      <c r="AP9" s="278">
        <v>35652</v>
      </c>
      <c r="AQ9" s="278"/>
      <c r="AR9" s="278">
        <v>215</v>
      </c>
      <c r="AS9" s="278"/>
      <c r="AT9" s="278"/>
      <c r="AU9" s="278">
        <v>58245</v>
      </c>
      <c r="AV9" s="297">
        <f t="shared" si="14"/>
        <v>4404</v>
      </c>
      <c r="AW9" s="278"/>
      <c r="AX9" s="278"/>
      <c r="AY9" s="278">
        <v>2125</v>
      </c>
      <c r="AZ9" s="278">
        <v>40</v>
      </c>
      <c r="BA9" s="278"/>
      <c r="BB9" s="278">
        <v>156</v>
      </c>
      <c r="BC9" s="278">
        <v>2083</v>
      </c>
      <c r="BD9" s="297">
        <f t="shared" si="15"/>
        <v>0</v>
      </c>
      <c r="BE9" s="278"/>
      <c r="BF9" s="278"/>
      <c r="BG9" s="278"/>
      <c r="BH9" s="278"/>
      <c r="BI9" s="278"/>
      <c r="BJ9" s="278"/>
      <c r="BK9" s="278"/>
      <c r="BL9" s="297">
        <f t="shared" si="16"/>
        <v>0</v>
      </c>
      <c r="BM9" s="278"/>
      <c r="BN9" s="278"/>
      <c r="BO9" s="278"/>
      <c r="BP9" s="278"/>
      <c r="BQ9" s="278"/>
      <c r="BR9" s="278"/>
      <c r="BS9" s="278"/>
      <c r="BT9" s="297">
        <f t="shared" si="17"/>
        <v>0</v>
      </c>
      <c r="BU9" s="278"/>
      <c r="BV9" s="278"/>
      <c r="BW9" s="278"/>
      <c r="BX9" s="278"/>
      <c r="BY9" s="278"/>
      <c r="BZ9" s="278"/>
      <c r="CA9" s="278"/>
      <c r="CB9" s="297">
        <f t="shared" si="18"/>
        <v>0</v>
      </c>
      <c r="CC9" s="278"/>
      <c r="CD9" s="278"/>
      <c r="CE9" s="278"/>
      <c r="CF9" s="278"/>
      <c r="CG9" s="278"/>
      <c r="CH9" s="278"/>
      <c r="CI9" s="278"/>
      <c r="CJ9" s="297">
        <f t="shared" si="19"/>
        <v>3115</v>
      </c>
      <c r="CK9" s="278"/>
      <c r="CL9" s="278"/>
      <c r="CM9" s="278"/>
      <c r="CN9" s="278">
        <v>830</v>
      </c>
      <c r="CO9" s="278"/>
      <c r="CP9" s="278"/>
      <c r="CQ9" s="278">
        <v>2285</v>
      </c>
      <c r="CR9" s="297">
        <f t="shared" si="20"/>
        <v>0</v>
      </c>
      <c r="CS9" s="278"/>
      <c r="CT9" s="278"/>
      <c r="CU9" s="278"/>
      <c r="CV9" s="278"/>
      <c r="CW9" s="278"/>
      <c r="CX9" s="278"/>
      <c r="CY9" s="278"/>
      <c r="CZ9" s="297">
        <f t="shared" si="21"/>
        <v>1786</v>
      </c>
      <c r="DA9" s="278">
        <v>1786</v>
      </c>
      <c r="DB9" s="278"/>
      <c r="DC9" s="278"/>
      <c r="DD9" s="297">
        <f t="shared" si="22"/>
        <v>189</v>
      </c>
      <c r="DE9" s="278"/>
      <c r="DF9" s="278"/>
      <c r="DG9" s="278"/>
      <c r="DH9" s="278"/>
      <c r="DI9" s="278"/>
      <c r="DJ9" s="278"/>
      <c r="DK9" s="278">
        <v>189</v>
      </c>
    </row>
    <row r="10" spans="1:115" s="267" customFormat="1" ht="13.5">
      <c r="A10" s="415" t="s">
        <v>396</v>
      </c>
      <c r="B10" s="415">
        <v>42203</v>
      </c>
      <c r="C10" s="415" t="s">
        <v>405</v>
      </c>
      <c r="D10" s="297">
        <f t="shared" si="2"/>
        <v>21449</v>
      </c>
      <c r="E10" s="417">
        <v>15342</v>
      </c>
      <c r="F10" s="417">
        <v>6107</v>
      </c>
      <c r="G10" s="297">
        <f t="shared" si="3"/>
        <v>21449</v>
      </c>
      <c r="H10" s="297">
        <f t="shared" si="4"/>
        <v>15157</v>
      </c>
      <c r="I10" s="297">
        <f t="shared" si="5"/>
        <v>0</v>
      </c>
      <c r="J10" s="417"/>
      <c r="K10" s="417"/>
      <c r="L10" s="417"/>
      <c r="M10" s="297">
        <f t="shared" si="6"/>
        <v>13172</v>
      </c>
      <c r="N10" s="417">
        <v>13172</v>
      </c>
      <c r="O10" s="417"/>
      <c r="P10" s="417"/>
      <c r="Q10" s="297">
        <f t="shared" si="7"/>
        <v>885</v>
      </c>
      <c r="R10" s="417">
        <v>885</v>
      </c>
      <c r="S10" s="417"/>
      <c r="T10" s="417"/>
      <c r="U10" s="297">
        <f t="shared" si="8"/>
        <v>1083</v>
      </c>
      <c r="V10" s="417">
        <v>1083</v>
      </c>
      <c r="W10" s="417"/>
      <c r="X10" s="417"/>
      <c r="Y10" s="297">
        <f t="shared" si="9"/>
        <v>17</v>
      </c>
      <c r="Z10" s="417">
        <v>17</v>
      </c>
      <c r="AA10" s="417"/>
      <c r="AB10" s="417"/>
      <c r="AC10" s="297">
        <f t="shared" si="10"/>
        <v>0</v>
      </c>
      <c r="AD10" s="417"/>
      <c r="AE10" s="417"/>
      <c r="AF10" s="417"/>
      <c r="AG10" s="417">
        <v>6292</v>
      </c>
      <c r="AH10" s="417"/>
      <c r="AI10" s="297">
        <f t="shared" si="11"/>
        <v>1</v>
      </c>
      <c r="AJ10" s="417">
        <v>1</v>
      </c>
      <c r="AK10" s="417"/>
      <c r="AL10" s="417"/>
      <c r="AM10" s="297">
        <f t="shared" si="12"/>
        <v>21449</v>
      </c>
      <c r="AN10" s="297">
        <f t="shared" si="13"/>
        <v>19056</v>
      </c>
      <c r="AO10" s="278"/>
      <c r="AP10" s="278">
        <v>13172</v>
      </c>
      <c r="AQ10" s="278"/>
      <c r="AR10" s="278"/>
      <c r="AS10" s="278"/>
      <c r="AT10" s="278"/>
      <c r="AU10" s="278">
        <v>5884</v>
      </c>
      <c r="AV10" s="297">
        <f t="shared" si="14"/>
        <v>0</v>
      </c>
      <c r="AW10" s="278"/>
      <c r="AX10" s="278"/>
      <c r="AY10" s="278"/>
      <c r="AZ10" s="278"/>
      <c r="BA10" s="278"/>
      <c r="BB10" s="278"/>
      <c r="BC10" s="278"/>
      <c r="BD10" s="297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7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7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7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7">
        <f t="shared" si="19"/>
        <v>2392</v>
      </c>
      <c r="CK10" s="278"/>
      <c r="CL10" s="278"/>
      <c r="CM10" s="278">
        <v>885</v>
      </c>
      <c r="CN10" s="278">
        <v>1083</v>
      </c>
      <c r="CO10" s="278">
        <v>16</v>
      </c>
      <c r="CP10" s="278"/>
      <c r="CQ10" s="278">
        <v>408</v>
      </c>
      <c r="CR10" s="297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7">
        <f t="shared" si="21"/>
        <v>1</v>
      </c>
      <c r="DA10" s="278"/>
      <c r="DB10" s="278">
        <v>1</v>
      </c>
      <c r="DC10" s="278"/>
      <c r="DD10" s="297">
        <f t="shared" si="22"/>
        <v>0</v>
      </c>
      <c r="DE10" s="278"/>
      <c r="DF10" s="278"/>
      <c r="DG10" s="278"/>
      <c r="DH10" s="278"/>
      <c r="DI10" s="278"/>
      <c r="DJ10" s="278"/>
      <c r="DK10" s="278"/>
    </row>
    <row r="11" spans="1:115" s="267" customFormat="1" ht="13.5">
      <c r="A11" s="415" t="s">
        <v>396</v>
      </c>
      <c r="B11" s="415">
        <v>42204</v>
      </c>
      <c r="C11" s="415" t="s">
        <v>406</v>
      </c>
      <c r="D11" s="297">
        <f t="shared" si="2"/>
        <v>53823</v>
      </c>
      <c r="E11" s="417">
        <v>33788</v>
      </c>
      <c r="F11" s="417">
        <v>20035</v>
      </c>
      <c r="G11" s="297">
        <f t="shared" si="3"/>
        <v>53823</v>
      </c>
      <c r="H11" s="297">
        <f t="shared" si="4"/>
        <v>31221</v>
      </c>
      <c r="I11" s="297">
        <f t="shared" si="5"/>
        <v>0</v>
      </c>
      <c r="J11" s="417"/>
      <c r="K11" s="417"/>
      <c r="L11" s="417"/>
      <c r="M11" s="297">
        <f t="shared" si="6"/>
        <v>28217</v>
      </c>
      <c r="N11" s="417"/>
      <c r="O11" s="417">
        <v>28217</v>
      </c>
      <c r="P11" s="417"/>
      <c r="Q11" s="297">
        <f t="shared" si="7"/>
        <v>2605</v>
      </c>
      <c r="R11" s="417"/>
      <c r="S11" s="417">
        <v>2605</v>
      </c>
      <c r="T11" s="417"/>
      <c r="U11" s="297">
        <f t="shared" si="8"/>
        <v>354</v>
      </c>
      <c r="V11" s="417"/>
      <c r="W11" s="417">
        <v>354</v>
      </c>
      <c r="X11" s="417"/>
      <c r="Y11" s="297">
        <f t="shared" si="9"/>
        <v>45</v>
      </c>
      <c r="Z11" s="417"/>
      <c r="AA11" s="417">
        <v>45</v>
      </c>
      <c r="AB11" s="417"/>
      <c r="AC11" s="297">
        <f t="shared" si="10"/>
        <v>0</v>
      </c>
      <c r="AD11" s="417"/>
      <c r="AE11" s="417"/>
      <c r="AF11" s="417"/>
      <c r="AG11" s="417">
        <v>22602</v>
      </c>
      <c r="AH11" s="417"/>
      <c r="AI11" s="297">
        <f t="shared" si="11"/>
        <v>5</v>
      </c>
      <c r="AJ11" s="417"/>
      <c r="AK11" s="417">
        <v>5</v>
      </c>
      <c r="AL11" s="417"/>
      <c r="AM11" s="297">
        <f t="shared" si="12"/>
        <v>53823</v>
      </c>
      <c r="AN11" s="297">
        <f t="shared" si="13"/>
        <v>49103</v>
      </c>
      <c r="AO11" s="278"/>
      <c r="AP11" s="278">
        <v>28217</v>
      </c>
      <c r="AQ11" s="278"/>
      <c r="AR11" s="278"/>
      <c r="AS11" s="278"/>
      <c r="AT11" s="278"/>
      <c r="AU11" s="278">
        <v>20886</v>
      </c>
      <c r="AV11" s="297">
        <f t="shared" si="14"/>
        <v>0</v>
      </c>
      <c r="AW11" s="278"/>
      <c r="AX11" s="278"/>
      <c r="AY11" s="278"/>
      <c r="AZ11" s="278"/>
      <c r="BA11" s="278"/>
      <c r="BB11" s="278"/>
      <c r="BC11" s="278"/>
      <c r="BD11" s="297">
        <f t="shared" si="15"/>
        <v>106</v>
      </c>
      <c r="BE11" s="278"/>
      <c r="BF11" s="278"/>
      <c r="BG11" s="278"/>
      <c r="BH11" s="278">
        <v>106</v>
      </c>
      <c r="BI11" s="278"/>
      <c r="BJ11" s="278"/>
      <c r="BK11" s="278"/>
      <c r="BL11" s="297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7">
        <f t="shared" si="17"/>
        <v>0</v>
      </c>
      <c r="BU11" s="278"/>
      <c r="BV11" s="278"/>
      <c r="BW11" s="278"/>
      <c r="BX11" s="278"/>
      <c r="BY11" s="278"/>
      <c r="BZ11" s="278"/>
      <c r="CA11" s="278"/>
      <c r="CB11" s="297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7">
        <f t="shared" si="19"/>
        <v>3031</v>
      </c>
      <c r="CK11" s="278"/>
      <c r="CL11" s="278"/>
      <c r="CM11" s="278">
        <v>2605</v>
      </c>
      <c r="CN11" s="278"/>
      <c r="CO11" s="278">
        <v>40</v>
      </c>
      <c r="CP11" s="278"/>
      <c r="CQ11" s="278">
        <v>386</v>
      </c>
      <c r="CR11" s="297">
        <f t="shared" si="20"/>
        <v>0</v>
      </c>
      <c r="CS11" s="278"/>
      <c r="CT11" s="278"/>
      <c r="CU11" s="278"/>
      <c r="CV11" s="278"/>
      <c r="CW11" s="278"/>
      <c r="CX11" s="278"/>
      <c r="CY11" s="278"/>
      <c r="CZ11" s="297">
        <f t="shared" si="21"/>
        <v>1523</v>
      </c>
      <c r="DA11" s="278">
        <v>248</v>
      </c>
      <c r="DB11" s="278">
        <v>5</v>
      </c>
      <c r="DC11" s="278">
        <v>1270</v>
      </c>
      <c r="DD11" s="297">
        <f t="shared" si="22"/>
        <v>60</v>
      </c>
      <c r="DE11" s="278"/>
      <c r="DF11" s="278"/>
      <c r="DG11" s="278"/>
      <c r="DH11" s="278"/>
      <c r="DI11" s="278"/>
      <c r="DJ11" s="278"/>
      <c r="DK11" s="278">
        <v>60</v>
      </c>
    </row>
    <row r="12" spans="1:115" s="267" customFormat="1" ht="13.5">
      <c r="A12" s="415" t="s">
        <v>396</v>
      </c>
      <c r="B12" s="415">
        <v>42205</v>
      </c>
      <c r="C12" s="415" t="s">
        <v>407</v>
      </c>
      <c r="D12" s="297">
        <f t="shared" si="2"/>
        <v>29045</v>
      </c>
      <c r="E12" s="417">
        <v>19645</v>
      </c>
      <c r="F12" s="417">
        <v>9400</v>
      </c>
      <c r="G12" s="297">
        <f t="shared" si="3"/>
        <v>29045</v>
      </c>
      <c r="H12" s="297">
        <f t="shared" si="4"/>
        <v>24708</v>
      </c>
      <c r="I12" s="297">
        <f t="shared" si="5"/>
        <v>0</v>
      </c>
      <c r="J12" s="417"/>
      <c r="K12" s="417"/>
      <c r="L12" s="417"/>
      <c r="M12" s="297">
        <f t="shared" si="6"/>
        <v>22315</v>
      </c>
      <c r="N12" s="417">
        <v>11131</v>
      </c>
      <c r="O12" s="417">
        <v>3820</v>
      </c>
      <c r="P12" s="417">
        <v>7364</v>
      </c>
      <c r="Q12" s="297">
        <f t="shared" si="7"/>
        <v>956</v>
      </c>
      <c r="R12" s="417"/>
      <c r="S12" s="417">
        <v>858</v>
      </c>
      <c r="T12" s="417">
        <v>98</v>
      </c>
      <c r="U12" s="297">
        <f t="shared" si="8"/>
        <v>1437</v>
      </c>
      <c r="V12" s="417"/>
      <c r="W12" s="417">
        <v>1369</v>
      </c>
      <c r="X12" s="417">
        <v>68</v>
      </c>
      <c r="Y12" s="297">
        <f t="shared" si="9"/>
        <v>0</v>
      </c>
      <c r="Z12" s="417"/>
      <c r="AA12" s="417"/>
      <c r="AB12" s="417"/>
      <c r="AC12" s="297">
        <f t="shared" si="10"/>
        <v>0</v>
      </c>
      <c r="AD12" s="417"/>
      <c r="AE12" s="417"/>
      <c r="AF12" s="417"/>
      <c r="AG12" s="417">
        <v>4337</v>
      </c>
      <c r="AH12" s="417"/>
      <c r="AI12" s="297">
        <f t="shared" si="11"/>
        <v>0</v>
      </c>
      <c r="AJ12" s="417"/>
      <c r="AK12" s="417"/>
      <c r="AL12" s="417"/>
      <c r="AM12" s="297">
        <f t="shared" si="12"/>
        <v>29045</v>
      </c>
      <c r="AN12" s="297">
        <f t="shared" si="13"/>
        <v>26270</v>
      </c>
      <c r="AO12" s="278"/>
      <c r="AP12" s="278">
        <v>22315</v>
      </c>
      <c r="AQ12" s="278">
        <v>956</v>
      </c>
      <c r="AR12" s="278"/>
      <c r="AS12" s="278"/>
      <c r="AT12" s="278"/>
      <c r="AU12" s="278">
        <v>2999</v>
      </c>
      <c r="AV12" s="297">
        <f t="shared" si="14"/>
        <v>896</v>
      </c>
      <c r="AW12" s="278"/>
      <c r="AX12" s="278"/>
      <c r="AY12" s="278"/>
      <c r="AZ12" s="278">
        <v>896</v>
      </c>
      <c r="BA12" s="278"/>
      <c r="BB12" s="278"/>
      <c r="BC12" s="278"/>
      <c r="BD12" s="297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7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7">
        <f t="shared" si="17"/>
        <v>0</v>
      </c>
      <c r="BU12" s="278"/>
      <c r="BV12" s="278"/>
      <c r="BW12" s="278"/>
      <c r="BX12" s="278"/>
      <c r="BY12" s="278"/>
      <c r="BZ12" s="278"/>
      <c r="CA12" s="278"/>
      <c r="CB12" s="297">
        <f t="shared" si="18"/>
        <v>0</v>
      </c>
      <c r="CC12" s="278"/>
      <c r="CD12" s="278"/>
      <c r="CE12" s="278"/>
      <c r="CF12" s="278"/>
      <c r="CG12" s="278"/>
      <c r="CH12" s="278"/>
      <c r="CI12" s="278"/>
      <c r="CJ12" s="297">
        <f t="shared" si="19"/>
        <v>0</v>
      </c>
      <c r="CK12" s="278"/>
      <c r="CL12" s="278"/>
      <c r="CM12" s="278"/>
      <c r="CN12" s="278"/>
      <c r="CO12" s="278"/>
      <c r="CP12" s="278"/>
      <c r="CQ12" s="278"/>
      <c r="CR12" s="297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7">
        <f t="shared" si="21"/>
        <v>1879</v>
      </c>
      <c r="DA12" s="278">
        <v>541</v>
      </c>
      <c r="DB12" s="278"/>
      <c r="DC12" s="278">
        <v>1338</v>
      </c>
      <c r="DD12" s="297">
        <f t="shared" si="22"/>
        <v>0</v>
      </c>
      <c r="DE12" s="278"/>
      <c r="DF12" s="278"/>
      <c r="DG12" s="278"/>
      <c r="DH12" s="278"/>
      <c r="DI12" s="278"/>
      <c r="DJ12" s="278"/>
      <c r="DK12" s="278"/>
    </row>
    <row r="13" spans="1:115" s="267" customFormat="1" ht="13.5">
      <c r="A13" s="415" t="s">
        <v>396</v>
      </c>
      <c r="B13" s="415">
        <v>42207</v>
      </c>
      <c r="C13" s="415" t="s">
        <v>408</v>
      </c>
      <c r="D13" s="297">
        <f t="shared" si="2"/>
        <v>9048</v>
      </c>
      <c r="E13" s="417">
        <v>7663</v>
      </c>
      <c r="F13" s="417">
        <v>1385</v>
      </c>
      <c r="G13" s="297">
        <f t="shared" si="3"/>
        <v>9048</v>
      </c>
      <c r="H13" s="297">
        <f t="shared" si="4"/>
        <v>8074</v>
      </c>
      <c r="I13" s="297">
        <f t="shared" si="5"/>
        <v>0</v>
      </c>
      <c r="J13" s="417"/>
      <c r="K13" s="417"/>
      <c r="L13" s="417"/>
      <c r="M13" s="297">
        <f t="shared" si="6"/>
        <v>7267</v>
      </c>
      <c r="N13" s="417"/>
      <c r="O13" s="417">
        <v>6164</v>
      </c>
      <c r="P13" s="417">
        <v>1103</v>
      </c>
      <c r="Q13" s="297">
        <f t="shared" si="7"/>
        <v>309</v>
      </c>
      <c r="R13" s="417"/>
      <c r="S13" s="417">
        <v>305</v>
      </c>
      <c r="T13" s="417">
        <v>4</v>
      </c>
      <c r="U13" s="297">
        <f t="shared" si="8"/>
        <v>451</v>
      </c>
      <c r="V13" s="417"/>
      <c r="W13" s="417">
        <v>449</v>
      </c>
      <c r="X13" s="417">
        <v>2</v>
      </c>
      <c r="Y13" s="297">
        <f t="shared" si="9"/>
        <v>0</v>
      </c>
      <c r="Z13" s="417"/>
      <c r="AA13" s="417"/>
      <c r="AB13" s="417"/>
      <c r="AC13" s="297">
        <f t="shared" si="10"/>
        <v>47</v>
      </c>
      <c r="AD13" s="417"/>
      <c r="AE13" s="417">
        <v>25</v>
      </c>
      <c r="AF13" s="417">
        <v>22</v>
      </c>
      <c r="AG13" s="417">
        <v>974</v>
      </c>
      <c r="AH13" s="417"/>
      <c r="AI13" s="297">
        <f t="shared" si="11"/>
        <v>0</v>
      </c>
      <c r="AJ13" s="417"/>
      <c r="AK13" s="417"/>
      <c r="AL13" s="417"/>
      <c r="AM13" s="297">
        <f t="shared" si="12"/>
        <v>9048</v>
      </c>
      <c r="AN13" s="297">
        <f t="shared" si="13"/>
        <v>8108</v>
      </c>
      <c r="AO13" s="278"/>
      <c r="AP13" s="278">
        <v>7267</v>
      </c>
      <c r="AQ13" s="278"/>
      <c r="AR13" s="278"/>
      <c r="AS13" s="278"/>
      <c r="AT13" s="278"/>
      <c r="AU13" s="278">
        <v>841</v>
      </c>
      <c r="AV13" s="297">
        <f t="shared" si="14"/>
        <v>0</v>
      </c>
      <c r="AW13" s="278"/>
      <c r="AX13" s="278"/>
      <c r="AY13" s="278"/>
      <c r="AZ13" s="278"/>
      <c r="BA13" s="278"/>
      <c r="BB13" s="278"/>
      <c r="BC13" s="278"/>
      <c r="BD13" s="297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7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7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7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7">
        <f t="shared" si="19"/>
        <v>921</v>
      </c>
      <c r="CK13" s="278"/>
      <c r="CL13" s="278"/>
      <c r="CM13" s="278">
        <v>295</v>
      </c>
      <c r="CN13" s="278">
        <v>451</v>
      </c>
      <c r="CO13" s="278"/>
      <c r="CP13" s="278">
        <v>47</v>
      </c>
      <c r="CQ13" s="278">
        <v>128</v>
      </c>
      <c r="CR13" s="297">
        <f t="shared" si="20"/>
        <v>0</v>
      </c>
      <c r="CS13" s="278"/>
      <c r="CT13" s="278"/>
      <c r="CU13" s="278"/>
      <c r="CV13" s="278"/>
      <c r="CW13" s="278"/>
      <c r="CX13" s="278"/>
      <c r="CY13" s="278"/>
      <c r="CZ13" s="297">
        <f t="shared" si="21"/>
        <v>0</v>
      </c>
      <c r="DA13" s="278"/>
      <c r="DB13" s="278"/>
      <c r="DC13" s="278"/>
      <c r="DD13" s="297">
        <f t="shared" si="22"/>
        <v>19</v>
      </c>
      <c r="DE13" s="278"/>
      <c r="DF13" s="278"/>
      <c r="DG13" s="278">
        <v>14</v>
      </c>
      <c r="DH13" s="278"/>
      <c r="DI13" s="278"/>
      <c r="DJ13" s="278"/>
      <c r="DK13" s="278">
        <v>5</v>
      </c>
    </row>
    <row r="14" spans="1:115" s="267" customFormat="1" ht="13.5">
      <c r="A14" s="415" t="s">
        <v>396</v>
      </c>
      <c r="B14" s="415">
        <v>42208</v>
      </c>
      <c r="C14" s="415" t="s">
        <v>409</v>
      </c>
      <c r="D14" s="297">
        <f t="shared" si="2"/>
        <v>6696</v>
      </c>
      <c r="E14" s="417">
        <v>6005</v>
      </c>
      <c r="F14" s="417">
        <v>691</v>
      </c>
      <c r="G14" s="297">
        <f t="shared" si="3"/>
        <v>6696</v>
      </c>
      <c r="H14" s="297">
        <f t="shared" si="4"/>
        <v>6266</v>
      </c>
      <c r="I14" s="297">
        <f t="shared" si="5"/>
        <v>0</v>
      </c>
      <c r="J14" s="417"/>
      <c r="K14" s="417"/>
      <c r="L14" s="417"/>
      <c r="M14" s="297">
        <f t="shared" si="6"/>
        <v>5595</v>
      </c>
      <c r="N14" s="417"/>
      <c r="O14" s="417">
        <v>5036</v>
      </c>
      <c r="P14" s="417">
        <v>559</v>
      </c>
      <c r="Q14" s="297">
        <f t="shared" si="7"/>
        <v>280</v>
      </c>
      <c r="R14" s="417"/>
      <c r="S14" s="417">
        <v>278</v>
      </c>
      <c r="T14" s="417">
        <v>2</v>
      </c>
      <c r="U14" s="297">
        <f t="shared" si="8"/>
        <v>345</v>
      </c>
      <c r="V14" s="417"/>
      <c r="W14" s="417">
        <v>340</v>
      </c>
      <c r="X14" s="417">
        <v>5</v>
      </c>
      <c r="Y14" s="297">
        <f t="shared" si="9"/>
        <v>0</v>
      </c>
      <c r="Z14" s="417"/>
      <c r="AA14" s="417"/>
      <c r="AB14" s="417"/>
      <c r="AC14" s="297">
        <f t="shared" si="10"/>
        <v>46</v>
      </c>
      <c r="AD14" s="417"/>
      <c r="AE14" s="417">
        <v>38</v>
      </c>
      <c r="AF14" s="417">
        <v>8</v>
      </c>
      <c r="AG14" s="417">
        <v>430</v>
      </c>
      <c r="AH14" s="417"/>
      <c r="AI14" s="297">
        <f t="shared" si="11"/>
        <v>0</v>
      </c>
      <c r="AJ14" s="417"/>
      <c r="AK14" s="417"/>
      <c r="AL14" s="417"/>
      <c r="AM14" s="297">
        <f t="shared" si="12"/>
        <v>6696</v>
      </c>
      <c r="AN14" s="297">
        <f t="shared" si="13"/>
        <v>5978</v>
      </c>
      <c r="AO14" s="278"/>
      <c r="AP14" s="278">
        <v>5595</v>
      </c>
      <c r="AQ14" s="278"/>
      <c r="AR14" s="278"/>
      <c r="AS14" s="278"/>
      <c r="AT14" s="278"/>
      <c r="AU14" s="278">
        <v>383</v>
      </c>
      <c r="AV14" s="297">
        <f t="shared" si="14"/>
        <v>0</v>
      </c>
      <c r="AW14" s="278"/>
      <c r="AX14" s="278"/>
      <c r="AY14" s="278"/>
      <c r="AZ14" s="278"/>
      <c r="BA14" s="278"/>
      <c r="BB14" s="278"/>
      <c r="BC14" s="278"/>
      <c r="BD14" s="297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7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7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7">
        <f t="shared" si="18"/>
        <v>0</v>
      </c>
      <c r="CC14" s="278"/>
      <c r="CD14" s="278"/>
      <c r="CE14" s="278"/>
      <c r="CF14" s="278"/>
      <c r="CG14" s="278"/>
      <c r="CH14" s="278"/>
      <c r="CI14" s="278"/>
      <c r="CJ14" s="297">
        <f t="shared" si="19"/>
        <v>648</v>
      </c>
      <c r="CK14" s="278"/>
      <c r="CL14" s="278"/>
      <c r="CM14" s="278">
        <v>236</v>
      </c>
      <c r="CN14" s="278">
        <v>319</v>
      </c>
      <c r="CO14" s="278"/>
      <c r="CP14" s="278">
        <v>46</v>
      </c>
      <c r="CQ14" s="278">
        <v>47</v>
      </c>
      <c r="CR14" s="297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7">
        <f t="shared" si="21"/>
        <v>26</v>
      </c>
      <c r="DA14" s="278">
        <v>26</v>
      </c>
      <c r="DB14" s="278"/>
      <c r="DC14" s="278"/>
      <c r="DD14" s="297">
        <f t="shared" si="22"/>
        <v>44</v>
      </c>
      <c r="DE14" s="278"/>
      <c r="DF14" s="278"/>
      <c r="DG14" s="278">
        <v>44</v>
      </c>
      <c r="DH14" s="278"/>
      <c r="DI14" s="278"/>
      <c r="DJ14" s="278"/>
      <c r="DK14" s="278"/>
    </row>
    <row r="15" spans="1:115" s="267" customFormat="1" ht="13.5">
      <c r="A15" s="415" t="s">
        <v>396</v>
      </c>
      <c r="B15" s="415">
        <v>42209</v>
      </c>
      <c r="C15" s="415" t="s">
        <v>410</v>
      </c>
      <c r="D15" s="297">
        <f t="shared" si="2"/>
        <v>12518</v>
      </c>
      <c r="E15" s="417">
        <v>9941</v>
      </c>
      <c r="F15" s="417">
        <v>2577</v>
      </c>
      <c r="G15" s="297">
        <f t="shared" si="3"/>
        <v>12518</v>
      </c>
      <c r="H15" s="297">
        <f t="shared" si="4"/>
        <v>8203</v>
      </c>
      <c r="I15" s="297">
        <f t="shared" si="5"/>
        <v>0</v>
      </c>
      <c r="J15" s="417"/>
      <c r="K15" s="417"/>
      <c r="L15" s="417"/>
      <c r="M15" s="297">
        <f t="shared" si="6"/>
        <v>7120</v>
      </c>
      <c r="N15" s="417"/>
      <c r="O15" s="417">
        <v>7120</v>
      </c>
      <c r="P15" s="417"/>
      <c r="Q15" s="297">
        <f t="shared" si="7"/>
        <v>449</v>
      </c>
      <c r="R15" s="417"/>
      <c r="S15" s="417">
        <v>449</v>
      </c>
      <c r="T15" s="417"/>
      <c r="U15" s="297">
        <f t="shared" si="8"/>
        <v>631</v>
      </c>
      <c r="V15" s="417"/>
      <c r="W15" s="417">
        <v>631</v>
      </c>
      <c r="X15" s="417"/>
      <c r="Y15" s="297">
        <f t="shared" si="9"/>
        <v>3</v>
      </c>
      <c r="Z15" s="417"/>
      <c r="AA15" s="417">
        <v>3</v>
      </c>
      <c r="AB15" s="417"/>
      <c r="AC15" s="297">
        <f t="shared" si="10"/>
        <v>0</v>
      </c>
      <c r="AD15" s="417"/>
      <c r="AE15" s="417"/>
      <c r="AF15" s="417"/>
      <c r="AG15" s="417">
        <v>4315</v>
      </c>
      <c r="AH15" s="417"/>
      <c r="AI15" s="297">
        <f t="shared" si="11"/>
        <v>0</v>
      </c>
      <c r="AJ15" s="417"/>
      <c r="AK15" s="417"/>
      <c r="AL15" s="417"/>
      <c r="AM15" s="297">
        <f t="shared" si="12"/>
        <v>12518</v>
      </c>
      <c r="AN15" s="297">
        <f t="shared" si="13"/>
        <v>9840</v>
      </c>
      <c r="AO15" s="278"/>
      <c r="AP15" s="278">
        <v>7120</v>
      </c>
      <c r="AQ15" s="278">
        <v>91</v>
      </c>
      <c r="AR15" s="278"/>
      <c r="AS15" s="278"/>
      <c r="AT15" s="278"/>
      <c r="AU15" s="278">
        <v>2629</v>
      </c>
      <c r="AV15" s="297">
        <f t="shared" si="14"/>
        <v>0</v>
      </c>
      <c r="AW15" s="278"/>
      <c r="AX15" s="278"/>
      <c r="AY15" s="278"/>
      <c r="AZ15" s="278"/>
      <c r="BA15" s="278"/>
      <c r="BB15" s="278"/>
      <c r="BC15" s="278"/>
      <c r="BD15" s="297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7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7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7">
        <f t="shared" si="18"/>
        <v>0</v>
      </c>
      <c r="CC15" s="278"/>
      <c r="CD15" s="278"/>
      <c r="CE15" s="278"/>
      <c r="CF15" s="278"/>
      <c r="CG15" s="278"/>
      <c r="CH15" s="278"/>
      <c r="CI15" s="278"/>
      <c r="CJ15" s="297">
        <f t="shared" si="19"/>
        <v>1924</v>
      </c>
      <c r="CK15" s="278"/>
      <c r="CL15" s="278"/>
      <c r="CM15" s="278"/>
      <c r="CN15" s="278">
        <v>631</v>
      </c>
      <c r="CO15" s="278">
        <v>3</v>
      </c>
      <c r="CP15" s="278"/>
      <c r="CQ15" s="278">
        <v>1290</v>
      </c>
      <c r="CR15" s="297">
        <f t="shared" si="20"/>
        <v>0</v>
      </c>
      <c r="CS15" s="278"/>
      <c r="CT15" s="278"/>
      <c r="CU15" s="278"/>
      <c r="CV15" s="278"/>
      <c r="CW15" s="278"/>
      <c r="CX15" s="278"/>
      <c r="CY15" s="278"/>
      <c r="CZ15" s="297">
        <f t="shared" si="21"/>
        <v>0</v>
      </c>
      <c r="DA15" s="278"/>
      <c r="DB15" s="278"/>
      <c r="DC15" s="278"/>
      <c r="DD15" s="297">
        <f t="shared" si="22"/>
        <v>754</v>
      </c>
      <c r="DE15" s="278"/>
      <c r="DF15" s="278"/>
      <c r="DG15" s="278">
        <v>358</v>
      </c>
      <c r="DH15" s="278"/>
      <c r="DI15" s="278"/>
      <c r="DJ15" s="278"/>
      <c r="DK15" s="278">
        <v>396</v>
      </c>
    </row>
    <row r="16" spans="1:115" s="267" customFormat="1" ht="13.5">
      <c r="A16" s="415" t="s">
        <v>396</v>
      </c>
      <c r="B16" s="415">
        <v>42210</v>
      </c>
      <c r="C16" s="415" t="s">
        <v>411</v>
      </c>
      <c r="D16" s="297">
        <f t="shared" si="2"/>
        <v>10162</v>
      </c>
      <c r="E16" s="417">
        <v>7130</v>
      </c>
      <c r="F16" s="417">
        <v>3032</v>
      </c>
      <c r="G16" s="297">
        <f t="shared" si="3"/>
        <v>10162</v>
      </c>
      <c r="H16" s="297">
        <f t="shared" si="4"/>
        <v>7229</v>
      </c>
      <c r="I16" s="297">
        <f t="shared" si="5"/>
        <v>0</v>
      </c>
      <c r="J16" s="417"/>
      <c r="K16" s="417"/>
      <c r="L16" s="417"/>
      <c r="M16" s="297">
        <f t="shared" si="6"/>
        <v>4152</v>
      </c>
      <c r="N16" s="417">
        <v>2132</v>
      </c>
      <c r="O16" s="417">
        <v>1921</v>
      </c>
      <c r="P16" s="417">
        <v>99</v>
      </c>
      <c r="Q16" s="297">
        <f t="shared" si="7"/>
        <v>436</v>
      </c>
      <c r="R16" s="417">
        <v>140</v>
      </c>
      <c r="S16" s="417">
        <v>296</v>
      </c>
      <c r="T16" s="417"/>
      <c r="U16" s="297">
        <f t="shared" si="8"/>
        <v>2612</v>
      </c>
      <c r="V16" s="417">
        <v>481</v>
      </c>
      <c r="W16" s="417">
        <v>2131</v>
      </c>
      <c r="X16" s="417"/>
      <c r="Y16" s="297">
        <f t="shared" si="9"/>
        <v>23</v>
      </c>
      <c r="Z16" s="417">
        <v>11</v>
      </c>
      <c r="AA16" s="417">
        <v>12</v>
      </c>
      <c r="AB16" s="417"/>
      <c r="AC16" s="297">
        <f t="shared" si="10"/>
        <v>6</v>
      </c>
      <c r="AD16" s="417">
        <v>6</v>
      </c>
      <c r="AE16" s="417"/>
      <c r="AF16" s="417"/>
      <c r="AG16" s="417">
        <v>2933</v>
      </c>
      <c r="AH16" s="417"/>
      <c r="AI16" s="297">
        <f t="shared" si="11"/>
        <v>0</v>
      </c>
      <c r="AJ16" s="417"/>
      <c r="AK16" s="417"/>
      <c r="AL16" s="417"/>
      <c r="AM16" s="297">
        <f t="shared" si="12"/>
        <v>10162</v>
      </c>
      <c r="AN16" s="297">
        <f t="shared" si="13"/>
        <v>6664</v>
      </c>
      <c r="AO16" s="278"/>
      <c r="AP16" s="278">
        <v>4152</v>
      </c>
      <c r="AQ16" s="278"/>
      <c r="AR16" s="278"/>
      <c r="AS16" s="278"/>
      <c r="AT16" s="278"/>
      <c r="AU16" s="278">
        <v>2512</v>
      </c>
      <c r="AV16" s="297">
        <f t="shared" si="14"/>
        <v>803</v>
      </c>
      <c r="AW16" s="278"/>
      <c r="AX16" s="278"/>
      <c r="AY16" s="278">
        <v>376</v>
      </c>
      <c r="AZ16" s="278"/>
      <c r="BA16" s="278"/>
      <c r="BB16" s="278">
        <v>6</v>
      </c>
      <c r="BC16" s="278">
        <v>421</v>
      </c>
      <c r="BD16" s="297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7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7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7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7">
        <f t="shared" si="19"/>
        <v>616</v>
      </c>
      <c r="CK16" s="278"/>
      <c r="CL16" s="278"/>
      <c r="CM16" s="278">
        <v>60</v>
      </c>
      <c r="CN16" s="278">
        <v>533</v>
      </c>
      <c r="CO16" s="278">
        <v>23</v>
      </c>
      <c r="CP16" s="278"/>
      <c r="CQ16" s="278"/>
      <c r="CR16" s="297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7">
        <f t="shared" si="21"/>
        <v>2079</v>
      </c>
      <c r="DA16" s="278">
        <v>2079</v>
      </c>
      <c r="DB16" s="278"/>
      <c r="DC16" s="278"/>
      <c r="DD16" s="297">
        <f t="shared" si="22"/>
        <v>0</v>
      </c>
      <c r="DE16" s="278"/>
      <c r="DF16" s="278"/>
      <c r="DG16" s="278"/>
      <c r="DH16" s="278"/>
      <c r="DI16" s="278"/>
      <c r="DJ16" s="278"/>
      <c r="DK16" s="278"/>
    </row>
    <row r="17" spans="1:115" s="267" customFormat="1" ht="13.5">
      <c r="A17" s="415" t="s">
        <v>396</v>
      </c>
      <c r="B17" s="415">
        <v>42211</v>
      </c>
      <c r="C17" s="415" t="s">
        <v>412</v>
      </c>
      <c r="D17" s="297">
        <f t="shared" si="2"/>
        <v>15275</v>
      </c>
      <c r="E17" s="417">
        <v>11919</v>
      </c>
      <c r="F17" s="417">
        <v>3356</v>
      </c>
      <c r="G17" s="297">
        <f t="shared" si="3"/>
        <v>15275</v>
      </c>
      <c r="H17" s="297">
        <f t="shared" si="4"/>
        <v>11919</v>
      </c>
      <c r="I17" s="297">
        <f t="shared" si="5"/>
        <v>0</v>
      </c>
      <c r="J17" s="417"/>
      <c r="K17" s="417"/>
      <c r="L17" s="417"/>
      <c r="M17" s="297">
        <f t="shared" si="6"/>
        <v>10347</v>
      </c>
      <c r="N17" s="417"/>
      <c r="O17" s="417">
        <v>10347</v>
      </c>
      <c r="P17" s="417"/>
      <c r="Q17" s="297">
        <f t="shared" si="7"/>
        <v>358</v>
      </c>
      <c r="R17" s="417"/>
      <c r="S17" s="417">
        <v>358</v>
      </c>
      <c r="T17" s="417"/>
      <c r="U17" s="297">
        <f t="shared" si="8"/>
        <v>1172</v>
      </c>
      <c r="V17" s="417"/>
      <c r="W17" s="417">
        <v>1172</v>
      </c>
      <c r="X17" s="417"/>
      <c r="Y17" s="297">
        <f t="shared" si="9"/>
        <v>0</v>
      </c>
      <c r="Z17" s="417"/>
      <c r="AA17" s="417"/>
      <c r="AB17" s="417"/>
      <c r="AC17" s="297">
        <f t="shared" si="10"/>
        <v>42</v>
      </c>
      <c r="AD17" s="417"/>
      <c r="AE17" s="417">
        <v>42</v>
      </c>
      <c r="AF17" s="417"/>
      <c r="AG17" s="417">
        <v>3356</v>
      </c>
      <c r="AH17" s="417">
        <v>30</v>
      </c>
      <c r="AI17" s="297">
        <f t="shared" si="11"/>
        <v>0</v>
      </c>
      <c r="AJ17" s="417"/>
      <c r="AK17" s="417"/>
      <c r="AL17" s="417"/>
      <c r="AM17" s="297">
        <f t="shared" si="12"/>
        <v>15275</v>
      </c>
      <c r="AN17" s="297">
        <f t="shared" si="13"/>
        <v>12996</v>
      </c>
      <c r="AO17" s="278"/>
      <c r="AP17" s="278">
        <v>10347</v>
      </c>
      <c r="AQ17" s="278"/>
      <c r="AR17" s="278"/>
      <c r="AS17" s="278"/>
      <c r="AT17" s="278">
        <v>23</v>
      </c>
      <c r="AU17" s="278">
        <v>2626</v>
      </c>
      <c r="AV17" s="297">
        <f t="shared" si="14"/>
        <v>0</v>
      </c>
      <c r="AW17" s="278"/>
      <c r="AX17" s="278"/>
      <c r="AY17" s="278"/>
      <c r="AZ17" s="278"/>
      <c r="BA17" s="278"/>
      <c r="BB17" s="278"/>
      <c r="BC17" s="278"/>
      <c r="BD17" s="297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7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7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7">
        <f t="shared" si="18"/>
        <v>0</v>
      </c>
      <c r="CC17" s="278"/>
      <c r="CD17" s="278"/>
      <c r="CE17" s="278"/>
      <c r="CF17" s="278"/>
      <c r="CG17" s="278"/>
      <c r="CH17" s="278"/>
      <c r="CI17" s="278"/>
      <c r="CJ17" s="297">
        <f t="shared" si="19"/>
        <v>1716</v>
      </c>
      <c r="CK17" s="278"/>
      <c r="CL17" s="278"/>
      <c r="CM17" s="278"/>
      <c r="CN17" s="278">
        <v>1172</v>
      </c>
      <c r="CO17" s="278"/>
      <c r="CP17" s="278">
        <v>19</v>
      </c>
      <c r="CQ17" s="278">
        <v>525</v>
      </c>
      <c r="CR17" s="297">
        <f t="shared" si="20"/>
        <v>0</v>
      </c>
      <c r="CS17" s="278"/>
      <c r="CT17" s="278"/>
      <c r="CU17" s="278"/>
      <c r="CV17" s="278"/>
      <c r="CW17" s="278"/>
      <c r="CX17" s="278"/>
      <c r="CY17" s="278"/>
      <c r="CZ17" s="297">
        <f t="shared" si="21"/>
        <v>0</v>
      </c>
      <c r="DA17" s="278"/>
      <c r="DB17" s="278"/>
      <c r="DC17" s="278"/>
      <c r="DD17" s="297">
        <f t="shared" si="22"/>
        <v>563</v>
      </c>
      <c r="DE17" s="278"/>
      <c r="DF17" s="278"/>
      <c r="DG17" s="278">
        <v>358</v>
      </c>
      <c r="DH17" s="278"/>
      <c r="DI17" s="278"/>
      <c r="DJ17" s="278"/>
      <c r="DK17" s="278">
        <v>205</v>
      </c>
    </row>
    <row r="18" spans="1:115" s="267" customFormat="1" ht="13.5">
      <c r="A18" s="415" t="s">
        <v>396</v>
      </c>
      <c r="B18" s="415">
        <v>42212</v>
      </c>
      <c r="C18" s="415" t="s">
        <v>413</v>
      </c>
      <c r="D18" s="297">
        <f t="shared" si="2"/>
        <v>8810</v>
      </c>
      <c r="E18" s="417">
        <v>7032</v>
      </c>
      <c r="F18" s="417">
        <v>1778</v>
      </c>
      <c r="G18" s="297">
        <f t="shared" si="3"/>
        <v>8810</v>
      </c>
      <c r="H18" s="297">
        <f t="shared" si="4"/>
        <v>7032</v>
      </c>
      <c r="I18" s="297">
        <f t="shared" si="5"/>
        <v>0</v>
      </c>
      <c r="J18" s="417"/>
      <c r="K18" s="417"/>
      <c r="L18" s="417"/>
      <c r="M18" s="297">
        <f t="shared" si="6"/>
        <v>4876</v>
      </c>
      <c r="N18" s="417"/>
      <c r="O18" s="417">
        <v>4876</v>
      </c>
      <c r="P18" s="417"/>
      <c r="Q18" s="297">
        <f t="shared" si="7"/>
        <v>102</v>
      </c>
      <c r="R18" s="417"/>
      <c r="S18" s="417">
        <v>102</v>
      </c>
      <c r="T18" s="417"/>
      <c r="U18" s="297">
        <f t="shared" si="8"/>
        <v>1215</v>
      </c>
      <c r="V18" s="417"/>
      <c r="W18" s="417">
        <v>1215</v>
      </c>
      <c r="X18" s="417"/>
      <c r="Y18" s="297">
        <f t="shared" si="9"/>
        <v>463</v>
      </c>
      <c r="Z18" s="417"/>
      <c r="AA18" s="417">
        <v>463</v>
      </c>
      <c r="AB18" s="417"/>
      <c r="AC18" s="297">
        <f t="shared" si="10"/>
        <v>376</v>
      </c>
      <c r="AD18" s="417"/>
      <c r="AE18" s="417">
        <v>376</v>
      </c>
      <c r="AF18" s="417"/>
      <c r="AG18" s="417">
        <v>1778</v>
      </c>
      <c r="AH18" s="417"/>
      <c r="AI18" s="297">
        <f t="shared" si="11"/>
        <v>0</v>
      </c>
      <c r="AJ18" s="417"/>
      <c r="AK18" s="417"/>
      <c r="AL18" s="417"/>
      <c r="AM18" s="297">
        <f t="shared" si="12"/>
        <v>8810</v>
      </c>
      <c r="AN18" s="297">
        <f t="shared" si="13"/>
        <v>6654</v>
      </c>
      <c r="AO18" s="278"/>
      <c r="AP18" s="278">
        <v>4876</v>
      </c>
      <c r="AQ18" s="278"/>
      <c r="AR18" s="278"/>
      <c r="AS18" s="278"/>
      <c r="AT18" s="278"/>
      <c r="AU18" s="278">
        <v>1778</v>
      </c>
      <c r="AV18" s="297">
        <f t="shared" si="14"/>
        <v>0</v>
      </c>
      <c r="AW18" s="278"/>
      <c r="AX18" s="278"/>
      <c r="AY18" s="278"/>
      <c r="AZ18" s="278"/>
      <c r="BA18" s="278"/>
      <c r="BB18" s="278"/>
      <c r="BC18" s="278"/>
      <c r="BD18" s="297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7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7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7">
        <f t="shared" si="18"/>
        <v>376</v>
      </c>
      <c r="CC18" s="278"/>
      <c r="CD18" s="278"/>
      <c r="CE18" s="278"/>
      <c r="CF18" s="278"/>
      <c r="CG18" s="278"/>
      <c r="CH18" s="278">
        <v>376</v>
      </c>
      <c r="CI18" s="278"/>
      <c r="CJ18" s="297">
        <f t="shared" si="19"/>
        <v>0</v>
      </c>
      <c r="CK18" s="278"/>
      <c r="CL18" s="278"/>
      <c r="CM18" s="278"/>
      <c r="CN18" s="278"/>
      <c r="CO18" s="278"/>
      <c r="CP18" s="278"/>
      <c r="CQ18" s="278"/>
      <c r="CR18" s="297">
        <f t="shared" si="20"/>
        <v>463</v>
      </c>
      <c r="CS18" s="278"/>
      <c r="CT18" s="278"/>
      <c r="CU18" s="278"/>
      <c r="CV18" s="278"/>
      <c r="CW18" s="278">
        <v>463</v>
      </c>
      <c r="CX18" s="278"/>
      <c r="CY18" s="278"/>
      <c r="CZ18" s="297">
        <f t="shared" si="21"/>
        <v>1215</v>
      </c>
      <c r="DA18" s="278">
        <v>1215</v>
      </c>
      <c r="DB18" s="278"/>
      <c r="DC18" s="278"/>
      <c r="DD18" s="297">
        <f t="shared" si="22"/>
        <v>102</v>
      </c>
      <c r="DE18" s="278"/>
      <c r="DF18" s="278"/>
      <c r="DG18" s="278">
        <v>102</v>
      </c>
      <c r="DH18" s="278"/>
      <c r="DI18" s="278"/>
      <c r="DJ18" s="278"/>
      <c r="DK18" s="278"/>
    </row>
    <row r="19" spans="1:115" s="267" customFormat="1" ht="13.5">
      <c r="A19" s="415" t="s">
        <v>396</v>
      </c>
      <c r="B19" s="415">
        <v>42213</v>
      </c>
      <c r="C19" s="415" t="s">
        <v>414</v>
      </c>
      <c r="D19" s="297">
        <f t="shared" si="2"/>
        <v>15119</v>
      </c>
      <c r="E19" s="417">
        <v>10222</v>
      </c>
      <c r="F19" s="417">
        <v>4897</v>
      </c>
      <c r="G19" s="297">
        <f t="shared" si="3"/>
        <v>15119</v>
      </c>
      <c r="H19" s="297">
        <f t="shared" si="4"/>
        <v>10028</v>
      </c>
      <c r="I19" s="297">
        <f t="shared" si="5"/>
        <v>241</v>
      </c>
      <c r="J19" s="417"/>
      <c r="K19" s="417">
        <v>241</v>
      </c>
      <c r="L19" s="417"/>
      <c r="M19" s="297">
        <f t="shared" si="6"/>
        <v>8365</v>
      </c>
      <c r="N19" s="417"/>
      <c r="O19" s="417">
        <v>8365</v>
      </c>
      <c r="P19" s="417"/>
      <c r="Q19" s="297">
        <f t="shared" si="7"/>
        <v>399</v>
      </c>
      <c r="R19" s="417"/>
      <c r="S19" s="417">
        <v>399</v>
      </c>
      <c r="T19" s="417"/>
      <c r="U19" s="297">
        <f t="shared" si="8"/>
        <v>971</v>
      </c>
      <c r="V19" s="417"/>
      <c r="W19" s="417">
        <v>971</v>
      </c>
      <c r="X19" s="417"/>
      <c r="Y19" s="297">
        <f t="shared" si="9"/>
        <v>52</v>
      </c>
      <c r="Z19" s="417"/>
      <c r="AA19" s="417">
        <v>52</v>
      </c>
      <c r="AB19" s="417"/>
      <c r="AC19" s="297">
        <f t="shared" si="10"/>
        <v>0</v>
      </c>
      <c r="AD19" s="417"/>
      <c r="AE19" s="417"/>
      <c r="AF19" s="417"/>
      <c r="AG19" s="417">
        <v>5091</v>
      </c>
      <c r="AH19" s="417"/>
      <c r="AI19" s="297">
        <f t="shared" si="11"/>
        <v>0</v>
      </c>
      <c r="AJ19" s="417"/>
      <c r="AK19" s="417"/>
      <c r="AL19" s="417"/>
      <c r="AM19" s="297">
        <f t="shared" si="12"/>
        <v>15119</v>
      </c>
      <c r="AN19" s="297">
        <f t="shared" si="13"/>
        <v>13646</v>
      </c>
      <c r="AO19" s="278">
        <v>241</v>
      </c>
      <c r="AP19" s="278">
        <v>8365</v>
      </c>
      <c r="AQ19" s="278"/>
      <c r="AR19" s="278"/>
      <c r="AS19" s="278"/>
      <c r="AT19" s="278"/>
      <c r="AU19" s="278">
        <v>5040</v>
      </c>
      <c r="AV19" s="297">
        <f t="shared" si="14"/>
        <v>0</v>
      </c>
      <c r="AW19" s="278"/>
      <c r="AX19" s="278"/>
      <c r="AY19" s="278"/>
      <c r="AZ19" s="278"/>
      <c r="BA19" s="278"/>
      <c r="BB19" s="278"/>
      <c r="BC19" s="278"/>
      <c r="BD19" s="297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7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7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7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7">
        <f t="shared" si="19"/>
        <v>1433</v>
      </c>
      <c r="CK19" s="278"/>
      <c r="CL19" s="278"/>
      <c r="CM19" s="278">
        <v>399</v>
      </c>
      <c r="CN19" s="278">
        <v>971</v>
      </c>
      <c r="CO19" s="278">
        <v>12</v>
      </c>
      <c r="CP19" s="278"/>
      <c r="CQ19" s="278">
        <v>51</v>
      </c>
      <c r="CR19" s="297">
        <f t="shared" si="20"/>
        <v>0</v>
      </c>
      <c r="CS19" s="278"/>
      <c r="CT19" s="278"/>
      <c r="CU19" s="278"/>
      <c r="CV19" s="278"/>
      <c r="CW19" s="278"/>
      <c r="CX19" s="278"/>
      <c r="CY19" s="278"/>
      <c r="CZ19" s="297">
        <f t="shared" si="21"/>
        <v>0</v>
      </c>
      <c r="DA19" s="278"/>
      <c r="DB19" s="278"/>
      <c r="DC19" s="278"/>
      <c r="DD19" s="297">
        <f t="shared" si="22"/>
        <v>40</v>
      </c>
      <c r="DE19" s="278"/>
      <c r="DF19" s="278"/>
      <c r="DG19" s="278"/>
      <c r="DH19" s="278"/>
      <c r="DI19" s="278">
        <v>40</v>
      </c>
      <c r="DJ19" s="278"/>
      <c r="DK19" s="278"/>
    </row>
    <row r="20" spans="1:115" s="267" customFormat="1" ht="13.5">
      <c r="A20" s="415" t="s">
        <v>396</v>
      </c>
      <c r="B20" s="415">
        <v>42214</v>
      </c>
      <c r="C20" s="415" t="s">
        <v>415</v>
      </c>
      <c r="D20" s="297">
        <f t="shared" si="2"/>
        <v>16480</v>
      </c>
      <c r="E20" s="417">
        <v>13814</v>
      </c>
      <c r="F20" s="417">
        <v>2666</v>
      </c>
      <c r="G20" s="297">
        <f t="shared" si="3"/>
        <v>16480</v>
      </c>
      <c r="H20" s="297">
        <f t="shared" si="4"/>
        <v>13786</v>
      </c>
      <c r="I20" s="297">
        <f t="shared" si="5"/>
        <v>0</v>
      </c>
      <c r="J20" s="417"/>
      <c r="K20" s="417"/>
      <c r="L20" s="417"/>
      <c r="M20" s="297">
        <f t="shared" si="6"/>
        <v>11714</v>
      </c>
      <c r="N20" s="417">
        <v>8819</v>
      </c>
      <c r="O20" s="417">
        <v>2220</v>
      </c>
      <c r="P20" s="417">
        <v>675</v>
      </c>
      <c r="Q20" s="297">
        <f t="shared" si="7"/>
        <v>420</v>
      </c>
      <c r="R20" s="417">
        <v>327</v>
      </c>
      <c r="S20" s="417">
        <v>93</v>
      </c>
      <c r="T20" s="417"/>
      <c r="U20" s="297">
        <f t="shared" si="8"/>
        <v>1627</v>
      </c>
      <c r="V20" s="417">
        <v>713</v>
      </c>
      <c r="W20" s="417">
        <v>914</v>
      </c>
      <c r="X20" s="417"/>
      <c r="Y20" s="297">
        <f t="shared" si="9"/>
        <v>25</v>
      </c>
      <c r="Z20" s="417"/>
      <c r="AA20" s="417">
        <v>25</v>
      </c>
      <c r="AB20" s="417"/>
      <c r="AC20" s="297">
        <f t="shared" si="10"/>
        <v>0</v>
      </c>
      <c r="AD20" s="417"/>
      <c r="AE20" s="417"/>
      <c r="AF20" s="417"/>
      <c r="AG20" s="417">
        <v>2694</v>
      </c>
      <c r="AH20" s="417">
        <v>40</v>
      </c>
      <c r="AI20" s="297">
        <f t="shared" si="11"/>
        <v>3</v>
      </c>
      <c r="AJ20" s="417">
        <v>3</v>
      </c>
      <c r="AK20" s="417"/>
      <c r="AL20" s="417"/>
      <c r="AM20" s="297">
        <f t="shared" si="12"/>
        <v>16480</v>
      </c>
      <c r="AN20" s="297">
        <f t="shared" si="13"/>
        <v>14387</v>
      </c>
      <c r="AO20" s="278"/>
      <c r="AP20" s="278">
        <v>11714</v>
      </c>
      <c r="AQ20" s="278"/>
      <c r="AR20" s="278"/>
      <c r="AS20" s="278"/>
      <c r="AT20" s="278"/>
      <c r="AU20" s="278">
        <v>2673</v>
      </c>
      <c r="AV20" s="297">
        <f t="shared" si="14"/>
        <v>0</v>
      </c>
      <c r="AW20" s="278"/>
      <c r="AX20" s="278"/>
      <c r="AY20" s="278"/>
      <c r="AZ20" s="278"/>
      <c r="BA20" s="278"/>
      <c r="BB20" s="278"/>
      <c r="BC20" s="278"/>
      <c r="BD20" s="297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7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7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7">
        <f t="shared" si="18"/>
        <v>0</v>
      </c>
      <c r="CC20" s="278"/>
      <c r="CD20" s="278"/>
      <c r="CE20" s="278"/>
      <c r="CF20" s="278"/>
      <c r="CG20" s="278"/>
      <c r="CH20" s="278"/>
      <c r="CI20" s="278"/>
      <c r="CJ20" s="297">
        <f t="shared" si="19"/>
        <v>2093</v>
      </c>
      <c r="CK20" s="278"/>
      <c r="CL20" s="278"/>
      <c r="CM20" s="278">
        <v>420</v>
      </c>
      <c r="CN20" s="278">
        <v>1627</v>
      </c>
      <c r="CO20" s="278">
        <v>25</v>
      </c>
      <c r="CP20" s="278"/>
      <c r="CQ20" s="278">
        <v>21</v>
      </c>
      <c r="CR20" s="297">
        <f t="shared" si="20"/>
        <v>0</v>
      </c>
      <c r="CS20" s="278"/>
      <c r="CT20" s="278"/>
      <c r="CU20" s="278"/>
      <c r="CV20" s="278"/>
      <c r="CW20" s="278"/>
      <c r="CX20" s="278"/>
      <c r="CY20" s="278"/>
      <c r="CZ20" s="297">
        <f t="shared" si="21"/>
        <v>0</v>
      </c>
      <c r="DA20" s="278"/>
      <c r="DB20" s="278"/>
      <c r="DC20" s="278"/>
      <c r="DD20" s="297">
        <f t="shared" si="22"/>
        <v>0</v>
      </c>
      <c r="DE20" s="278"/>
      <c r="DF20" s="278"/>
      <c r="DG20" s="278"/>
      <c r="DH20" s="278"/>
      <c r="DI20" s="278"/>
      <c r="DJ20" s="278"/>
      <c r="DK20" s="278"/>
    </row>
    <row r="21" spans="1:115" s="267" customFormat="1" ht="13.5">
      <c r="A21" s="415" t="s">
        <v>396</v>
      </c>
      <c r="B21" s="415">
        <v>42307</v>
      </c>
      <c r="C21" s="415" t="s">
        <v>416</v>
      </c>
      <c r="D21" s="297">
        <f t="shared" si="2"/>
        <v>11496</v>
      </c>
      <c r="E21" s="417">
        <v>10479</v>
      </c>
      <c r="F21" s="417">
        <v>1017</v>
      </c>
      <c r="G21" s="297">
        <f t="shared" si="3"/>
        <v>11496</v>
      </c>
      <c r="H21" s="297">
        <f t="shared" si="4"/>
        <v>10479</v>
      </c>
      <c r="I21" s="297">
        <f t="shared" si="5"/>
        <v>0</v>
      </c>
      <c r="J21" s="417"/>
      <c r="K21" s="417"/>
      <c r="L21" s="417"/>
      <c r="M21" s="297">
        <f t="shared" si="6"/>
        <v>7377</v>
      </c>
      <c r="N21" s="417"/>
      <c r="O21" s="417">
        <v>7377</v>
      </c>
      <c r="P21" s="417"/>
      <c r="Q21" s="297">
        <f t="shared" si="7"/>
        <v>695</v>
      </c>
      <c r="R21" s="417">
        <v>609</v>
      </c>
      <c r="S21" s="417">
        <v>86</v>
      </c>
      <c r="T21" s="417"/>
      <c r="U21" s="297">
        <f t="shared" si="8"/>
        <v>1869</v>
      </c>
      <c r="V21" s="417">
        <v>353</v>
      </c>
      <c r="W21" s="417">
        <v>1516</v>
      </c>
      <c r="X21" s="417"/>
      <c r="Y21" s="297">
        <f t="shared" si="9"/>
        <v>13</v>
      </c>
      <c r="Z21" s="417">
        <v>13</v>
      </c>
      <c r="AA21" s="417"/>
      <c r="AB21" s="417"/>
      <c r="AC21" s="297">
        <f t="shared" si="10"/>
        <v>525</v>
      </c>
      <c r="AD21" s="417">
        <v>304</v>
      </c>
      <c r="AE21" s="417">
        <v>221</v>
      </c>
      <c r="AF21" s="417"/>
      <c r="AG21" s="417">
        <v>1017</v>
      </c>
      <c r="AH21" s="417"/>
      <c r="AI21" s="297">
        <f t="shared" si="11"/>
        <v>0</v>
      </c>
      <c r="AJ21" s="417"/>
      <c r="AK21" s="417"/>
      <c r="AL21" s="417"/>
      <c r="AM21" s="297">
        <f t="shared" si="12"/>
        <v>11496</v>
      </c>
      <c r="AN21" s="297">
        <f t="shared" si="13"/>
        <v>8110</v>
      </c>
      <c r="AO21" s="278"/>
      <c r="AP21" s="278">
        <v>7377</v>
      </c>
      <c r="AQ21" s="278"/>
      <c r="AR21" s="278"/>
      <c r="AS21" s="278"/>
      <c r="AT21" s="278"/>
      <c r="AU21" s="278">
        <v>733</v>
      </c>
      <c r="AV21" s="297">
        <f t="shared" si="14"/>
        <v>854</v>
      </c>
      <c r="AW21" s="278"/>
      <c r="AX21" s="278"/>
      <c r="AY21" s="278">
        <v>470</v>
      </c>
      <c r="AZ21" s="278"/>
      <c r="BA21" s="278"/>
      <c r="BB21" s="278">
        <v>304</v>
      </c>
      <c r="BC21" s="278">
        <v>80</v>
      </c>
      <c r="BD21" s="297">
        <f t="shared" si="15"/>
        <v>340</v>
      </c>
      <c r="BE21" s="278"/>
      <c r="BF21" s="278"/>
      <c r="BG21" s="278"/>
      <c r="BH21" s="278"/>
      <c r="BI21" s="278"/>
      <c r="BJ21" s="278">
        <v>136</v>
      </c>
      <c r="BK21" s="278">
        <v>204</v>
      </c>
      <c r="BL21" s="297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7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7">
        <f t="shared" si="18"/>
        <v>39</v>
      </c>
      <c r="CC21" s="278"/>
      <c r="CD21" s="278"/>
      <c r="CE21" s="278"/>
      <c r="CF21" s="278"/>
      <c r="CG21" s="278"/>
      <c r="CH21" s="278">
        <v>39</v>
      </c>
      <c r="CI21" s="278"/>
      <c r="CJ21" s="297">
        <f t="shared" si="19"/>
        <v>923</v>
      </c>
      <c r="CK21" s="278"/>
      <c r="CL21" s="278"/>
      <c r="CM21" s="278">
        <v>139</v>
      </c>
      <c r="CN21" s="278">
        <v>771</v>
      </c>
      <c r="CO21" s="278">
        <v>13</v>
      </c>
      <c r="CP21" s="278"/>
      <c r="CQ21" s="278"/>
      <c r="CR21" s="297">
        <f t="shared" si="20"/>
        <v>46</v>
      </c>
      <c r="CS21" s="278"/>
      <c r="CT21" s="278"/>
      <c r="CU21" s="278"/>
      <c r="CV21" s="278"/>
      <c r="CW21" s="278"/>
      <c r="CX21" s="278">
        <v>46</v>
      </c>
      <c r="CY21" s="278"/>
      <c r="CZ21" s="297">
        <f t="shared" si="21"/>
        <v>1098</v>
      </c>
      <c r="DA21" s="278">
        <v>1098</v>
      </c>
      <c r="DB21" s="278"/>
      <c r="DC21" s="278"/>
      <c r="DD21" s="297">
        <f t="shared" si="22"/>
        <v>86</v>
      </c>
      <c r="DE21" s="278"/>
      <c r="DF21" s="278"/>
      <c r="DG21" s="278">
        <v>86</v>
      </c>
      <c r="DH21" s="278"/>
      <c r="DI21" s="278"/>
      <c r="DJ21" s="278"/>
      <c r="DK21" s="278"/>
    </row>
    <row r="22" spans="1:115" s="267" customFormat="1" ht="13.5">
      <c r="A22" s="415" t="s">
        <v>396</v>
      </c>
      <c r="B22" s="415">
        <v>42308</v>
      </c>
      <c r="C22" s="415" t="s">
        <v>417</v>
      </c>
      <c r="D22" s="297">
        <f t="shared" si="2"/>
        <v>7276</v>
      </c>
      <c r="E22" s="417">
        <v>6409</v>
      </c>
      <c r="F22" s="417">
        <v>867</v>
      </c>
      <c r="G22" s="297">
        <f t="shared" si="3"/>
        <v>7276</v>
      </c>
      <c r="H22" s="297">
        <f t="shared" si="4"/>
        <v>6409</v>
      </c>
      <c r="I22" s="297">
        <f t="shared" si="5"/>
        <v>0</v>
      </c>
      <c r="J22" s="417"/>
      <c r="K22" s="417"/>
      <c r="L22" s="417"/>
      <c r="M22" s="297">
        <f t="shared" si="6"/>
        <v>4535</v>
      </c>
      <c r="N22" s="417"/>
      <c r="O22" s="417">
        <v>4535</v>
      </c>
      <c r="P22" s="417"/>
      <c r="Q22" s="297">
        <f t="shared" si="7"/>
        <v>410</v>
      </c>
      <c r="R22" s="417"/>
      <c r="S22" s="417">
        <v>410</v>
      </c>
      <c r="T22" s="417"/>
      <c r="U22" s="297">
        <f t="shared" si="8"/>
        <v>1103</v>
      </c>
      <c r="V22" s="417"/>
      <c r="W22" s="417">
        <v>1103</v>
      </c>
      <c r="X22" s="417"/>
      <c r="Y22" s="297">
        <f t="shared" si="9"/>
        <v>95</v>
      </c>
      <c r="Z22" s="417"/>
      <c r="AA22" s="417">
        <v>95</v>
      </c>
      <c r="AB22" s="417"/>
      <c r="AC22" s="297">
        <f t="shared" si="10"/>
        <v>266</v>
      </c>
      <c r="AD22" s="417"/>
      <c r="AE22" s="417">
        <v>266</v>
      </c>
      <c r="AF22" s="417"/>
      <c r="AG22" s="417">
        <v>867</v>
      </c>
      <c r="AH22" s="417"/>
      <c r="AI22" s="297">
        <f t="shared" si="11"/>
        <v>0</v>
      </c>
      <c r="AJ22" s="417"/>
      <c r="AK22" s="417"/>
      <c r="AL22" s="417"/>
      <c r="AM22" s="297">
        <f t="shared" si="12"/>
        <v>7276</v>
      </c>
      <c r="AN22" s="297">
        <f t="shared" si="13"/>
        <v>5687</v>
      </c>
      <c r="AO22" s="278"/>
      <c r="AP22" s="278">
        <v>4535</v>
      </c>
      <c r="AQ22" s="278">
        <v>211</v>
      </c>
      <c r="AR22" s="278"/>
      <c r="AS22" s="278"/>
      <c r="AT22" s="278">
        <v>137</v>
      </c>
      <c r="AU22" s="278">
        <v>804</v>
      </c>
      <c r="AV22" s="297">
        <f t="shared" si="14"/>
        <v>0</v>
      </c>
      <c r="AW22" s="278"/>
      <c r="AX22" s="278"/>
      <c r="AY22" s="278"/>
      <c r="AZ22" s="278"/>
      <c r="BA22" s="278"/>
      <c r="BB22" s="278"/>
      <c r="BC22" s="278"/>
      <c r="BD22" s="297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7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7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7">
        <f t="shared" si="18"/>
        <v>0</v>
      </c>
      <c r="CC22" s="278"/>
      <c r="CD22" s="278"/>
      <c r="CE22" s="278"/>
      <c r="CF22" s="278"/>
      <c r="CG22" s="278"/>
      <c r="CH22" s="278"/>
      <c r="CI22" s="278"/>
      <c r="CJ22" s="297">
        <f t="shared" si="19"/>
        <v>1322</v>
      </c>
      <c r="CK22" s="278"/>
      <c r="CL22" s="278"/>
      <c r="CM22" s="278">
        <v>199</v>
      </c>
      <c r="CN22" s="278">
        <v>836</v>
      </c>
      <c r="CO22" s="278">
        <v>95</v>
      </c>
      <c r="CP22" s="278">
        <v>129</v>
      </c>
      <c r="CQ22" s="278">
        <v>63</v>
      </c>
      <c r="CR22" s="297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7">
        <f t="shared" si="21"/>
        <v>267</v>
      </c>
      <c r="DA22" s="278">
        <v>267</v>
      </c>
      <c r="DB22" s="278"/>
      <c r="DC22" s="278"/>
      <c r="DD22" s="297">
        <f t="shared" si="22"/>
        <v>0</v>
      </c>
      <c r="DE22" s="278"/>
      <c r="DF22" s="278"/>
      <c r="DG22" s="278"/>
      <c r="DH22" s="278"/>
      <c r="DI22" s="278"/>
      <c r="DJ22" s="278"/>
      <c r="DK22" s="278"/>
    </row>
    <row r="23" spans="1:115" s="267" customFormat="1" ht="13.5">
      <c r="A23" s="415" t="s">
        <v>396</v>
      </c>
      <c r="B23" s="415">
        <v>42321</v>
      </c>
      <c r="C23" s="415" t="s">
        <v>418</v>
      </c>
      <c r="D23" s="297">
        <f t="shared" si="2"/>
        <v>2072</v>
      </c>
      <c r="E23" s="417">
        <v>1512</v>
      </c>
      <c r="F23" s="417">
        <v>560</v>
      </c>
      <c r="G23" s="297">
        <f t="shared" si="3"/>
        <v>2072</v>
      </c>
      <c r="H23" s="297">
        <f t="shared" si="4"/>
        <v>1372</v>
      </c>
      <c r="I23" s="297">
        <f t="shared" si="5"/>
        <v>0</v>
      </c>
      <c r="J23" s="417"/>
      <c r="K23" s="417"/>
      <c r="L23" s="417"/>
      <c r="M23" s="297">
        <f t="shared" si="6"/>
        <v>1199</v>
      </c>
      <c r="N23" s="417"/>
      <c r="O23" s="417">
        <v>1199</v>
      </c>
      <c r="P23" s="417"/>
      <c r="Q23" s="297">
        <f t="shared" si="7"/>
        <v>84</v>
      </c>
      <c r="R23" s="417"/>
      <c r="S23" s="417">
        <v>84</v>
      </c>
      <c r="T23" s="417"/>
      <c r="U23" s="297">
        <f t="shared" si="8"/>
        <v>80</v>
      </c>
      <c r="V23" s="417"/>
      <c r="W23" s="417">
        <v>80</v>
      </c>
      <c r="X23" s="417"/>
      <c r="Y23" s="297">
        <f t="shared" si="9"/>
        <v>0</v>
      </c>
      <c r="Z23" s="417"/>
      <c r="AA23" s="417"/>
      <c r="AB23" s="417"/>
      <c r="AC23" s="297">
        <f t="shared" si="10"/>
        <v>9</v>
      </c>
      <c r="AD23" s="417"/>
      <c r="AE23" s="417">
        <v>9</v>
      </c>
      <c r="AF23" s="417"/>
      <c r="AG23" s="417">
        <v>700</v>
      </c>
      <c r="AH23" s="417"/>
      <c r="AI23" s="297">
        <f t="shared" si="11"/>
        <v>0</v>
      </c>
      <c r="AJ23" s="417"/>
      <c r="AK23" s="417"/>
      <c r="AL23" s="417"/>
      <c r="AM23" s="297">
        <f t="shared" si="12"/>
        <v>2072</v>
      </c>
      <c r="AN23" s="297">
        <f t="shared" si="13"/>
        <v>1778</v>
      </c>
      <c r="AO23" s="278"/>
      <c r="AP23" s="278">
        <v>1199</v>
      </c>
      <c r="AQ23" s="278"/>
      <c r="AR23" s="278"/>
      <c r="AS23" s="278"/>
      <c r="AT23" s="278">
        <v>9</v>
      </c>
      <c r="AU23" s="278">
        <v>570</v>
      </c>
      <c r="AV23" s="297">
        <f t="shared" si="14"/>
        <v>0</v>
      </c>
      <c r="AW23" s="278"/>
      <c r="AX23" s="278"/>
      <c r="AY23" s="278"/>
      <c r="AZ23" s="278"/>
      <c r="BA23" s="278"/>
      <c r="BB23" s="278"/>
      <c r="BC23" s="278"/>
      <c r="BD23" s="297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7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7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7">
        <f t="shared" si="18"/>
        <v>0</v>
      </c>
      <c r="CC23" s="278"/>
      <c r="CD23" s="278"/>
      <c r="CE23" s="278"/>
      <c r="CF23" s="278"/>
      <c r="CG23" s="278"/>
      <c r="CH23" s="278"/>
      <c r="CI23" s="278"/>
      <c r="CJ23" s="297">
        <f t="shared" si="19"/>
        <v>18</v>
      </c>
      <c r="CK23" s="278"/>
      <c r="CL23" s="278"/>
      <c r="CM23" s="278">
        <v>12</v>
      </c>
      <c r="CN23" s="278"/>
      <c r="CO23" s="278"/>
      <c r="CP23" s="278"/>
      <c r="CQ23" s="278">
        <v>6</v>
      </c>
      <c r="CR23" s="297">
        <f t="shared" si="20"/>
        <v>0</v>
      </c>
      <c r="CS23" s="278"/>
      <c r="CT23" s="278"/>
      <c r="CU23" s="278"/>
      <c r="CV23" s="278"/>
      <c r="CW23" s="278"/>
      <c r="CX23" s="278"/>
      <c r="CY23" s="278"/>
      <c r="CZ23" s="297">
        <f t="shared" si="21"/>
        <v>276</v>
      </c>
      <c r="DA23" s="278">
        <v>152</v>
      </c>
      <c r="DB23" s="278"/>
      <c r="DC23" s="278">
        <v>124</v>
      </c>
      <c r="DD23" s="297">
        <f t="shared" si="22"/>
        <v>0</v>
      </c>
      <c r="DE23" s="278"/>
      <c r="DF23" s="278"/>
      <c r="DG23" s="278"/>
      <c r="DH23" s="278"/>
      <c r="DI23" s="278"/>
      <c r="DJ23" s="278"/>
      <c r="DK23" s="278"/>
    </row>
    <row r="24" spans="1:115" s="267" customFormat="1" ht="13.5">
      <c r="A24" s="415" t="s">
        <v>396</v>
      </c>
      <c r="B24" s="415">
        <v>42322</v>
      </c>
      <c r="C24" s="415" t="s">
        <v>419</v>
      </c>
      <c r="D24" s="297">
        <f t="shared" si="2"/>
        <v>4542</v>
      </c>
      <c r="E24" s="417">
        <v>3094</v>
      </c>
      <c r="F24" s="417">
        <v>1448</v>
      </c>
      <c r="G24" s="297">
        <f t="shared" si="3"/>
        <v>4542</v>
      </c>
      <c r="H24" s="297">
        <f t="shared" si="4"/>
        <v>3409</v>
      </c>
      <c r="I24" s="297">
        <f t="shared" si="5"/>
        <v>26</v>
      </c>
      <c r="J24" s="417"/>
      <c r="K24" s="417"/>
      <c r="L24" s="417">
        <v>26</v>
      </c>
      <c r="M24" s="297">
        <f t="shared" si="6"/>
        <v>2896</v>
      </c>
      <c r="N24" s="417"/>
      <c r="O24" s="417">
        <v>2446</v>
      </c>
      <c r="P24" s="417">
        <v>450</v>
      </c>
      <c r="Q24" s="297">
        <f t="shared" si="7"/>
        <v>327</v>
      </c>
      <c r="R24" s="417"/>
      <c r="S24" s="417">
        <v>131</v>
      </c>
      <c r="T24" s="417">
        <v>196</v>
      </c>
      <c r="U24" s="297">
        <f t="shared" si="8"/>
        <v>140</v>
      </c>
      <c r="V24" s="417"/>
      <c r="W24" s="417">
        <v>140</v>
      </c>
      <c r="X24" s="417"/>
      <c r="Y24" s="297">
        <f t="shared" si="9"/>
        <v>0</v>
      </c>
      <c r="Z24" s="417"/>
      <c r="AA24" s="417"/>
      <c r="AB24" s="417"/>
      <c r="AC24" s="297">
        <f t="shared" si="10"/>
        <v>20</v>
      </c>
      <c r="AD24" s="417">
        <v>1</v>
      </c>
      <c r="AE24" s="417">
        <v>15</v>
      </c>
      <c r="AF24" s="417">
        <v>4</v>
      </c>
      <c r="AG24" s="417">
        <v>1133</v>
      </c>
      <c r="AH24" s="417"/>
      <c r="AI24" s="297">
        <f t="shared" si="11"/>
        <v>1</v>
      </c>
      <c r="AJ24" s="417">
        <v>1</v>
      </c>
      <c r="AK24" s="417"/>
      <c r="AL24" s="417"/>
      <c r="AM24" s="297">
        <f t="shared" si="12"/>
        <v>4542</v>
      </c>
      <c r="AN24" s="297">
        <f t="shared" si="13"/>
        <v>3897</v>
      </c>
      <c r="AO24" s="278">
        <v>26</v>
      </c>
      <c r="AP24" s="278">
        <v>2896</v>
      </c>
      <c r="AQ24" s="278">
        <v>196</v>
      </c>
      <c r="AR24" s="278"/>
      <c r="AS24" s="278"/>
      <c r="AT24" s="278">
        <v>20</v>
      </c>
      <c r="AU24" s="278">
        <v>759</v>
      </c>
      <c r="AV24" s="297">
        <f t="shared" si="14"/>
        <v>0</v>
      </c>
      <c r="AW24" s="278"/>
      <c r="AX24" s="278"/>
      <c r="AY24" s="278"/>
      <c r="AZ24" s="278"/>
      <c r="BA24" s="278"/>
      <c r="BB24" s="278"/>
      <c r="BC24" s="278"/>
      <c r="BD24" s="297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7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7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7">
        <f t="shared" si="18"/>
        <v>0</v>
      </c>
      <c r="CC24" s="278"/>
      <c r="CD24" s="278"/>
      <c r="CE24" s="278"/>
      <c r="CF24" s="278"/>
      <c r="CG24" s="278"/>
      <c r="CH24" s="278"/>
      <c r="CI24" s="278"/>
      <c r="CJ24" s="297">
        <f t="shared" si="19"/>
        <v>39</v>
      </c>
      <c r="CK24" s="278"/>
      <c r="CL24" s="278"/>
      <c r="CM24" s="278">
        <v>23</v>
      </c>
      <c r="CN24" s="278"/>
      <c r="CO24" s="278"/>
      <c r="CP24" s="278"/>
      <c r="CQ24" s="278">
        <v>16</v>
      </c>
      <c r="CR24" s="297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7">
        <f t="shared" si="21"/>
        <v>606</v>
      </c>
      <c r="DA24" s="278">
        <v>248</v>
      </c>
      <c r="DB24" s="278"/>
      <c r="DC24" s="278">
        <v>358</v>
      </c>
      <c r="DD24" s="297">
        <f t="shared" si="22"/>
        <v>0</v>
      </c>
      <c r="DE24" s="278"/>
      <c r="DF24" s="278"/>
      <c r="DG24" s="278"/>
      <c r="DH24" s="278"/>
      <c r="DI24" s="278"/>
      <c r="DJ24" s="278"/>
      <c r="DK24" s="278"/>
    </row>
    <row r="25" spans="1:115" s="267" customFormat="1" ht="13.5">
      <c r="A25" s="415" t="s">
        <v>396</v>
      </c>
      <c r="B25" s="415">
        <v>42323</v>
      </c>
      <c r="C25" s="415" t="s">
        <v>420</v>
      </c>
      <c r="D25" s="297">
        <f t="shared" si="2"/>
        <v>3739</v>
      </c>
      <c r="E25" s="417">
        <v>2819</v>
      </c>
      <c r="F25" s="417">
        <v>920</v>
      </c>
      <c r="G25" s="297">
        <f t="shared" si="3"/>
        <v>3739</v>
      </c>
      <c r="H25" s="297">
        <f t="shared" si="4"/>
        <v>2589</v>
      </c>
      <c r="I25" s="297">
        <f t="shared" si="5"/>
        <v>0</v>
      </c>
      <c r="J25" s="417"/>
      <c r="K25" s="417"/>
      <c r="L25" s="417"/>
      <c r="M25" s="297">
        <f t="shared" si="6"/>
        <v>2307</v>
      </c>
      <c r="N25" s="417"/>
      <c r="O25" s="417">
        <v>2307</v>
      </c>
      <c r="P25" s="417"/>
      <c r="Q25" s="297">
        <f t="shared" si="7"/>
        <v>132</v>
      </c>
      <c r="R25" s="417"/>
      <c r="S25" s="417">
        <v>132</v>
      </c>
      <c r="T25" s="417"/>
      <c r="U25" s="297">
        <f t="shared" si="8"/>
        <v>135</v>
      </c>
      <c r="V25" s="417"/>
      <c r="W25" s="417">
        <v>135</v>
      </c>
      <c r="X25" s="417"/>
      <c r="Y25" s="297">
        <f t="shared" si="9"/>
        <v>0</v>
      </c>
      <c r="Z25" s="417"/>
      <c r="AA25" s="417"/>
      <c r="AB25" s="417"/>
      <c r="AC25" s="297">
        <f t="shared" si="10"/>
        <v>15</v>
      </c>
      <c r="AD25" s="417"/>
      <c r="AE25" s="417">
        <v>15</v>
      </c>
      <c r="AF25" s="417"/>
      <c r="AG25" s="417">
        <v>1150</v>
      </c>
      <c r="AH25" s="417"/>
      <c r="AI25" s="297">
        <f t="shared" si="11"/>
        <v>0</v>
      </c>
      <c r="AJ25" s="417"/>
      <c r="AK25" s="417"/>
      <c r="AL25" s="417"/>
      <c r="AM25" s="297">
        <f t="shared" si="12"/>
        <v>3739</v>
      </c>
      <c r="AN25" s="297">
        <f t="shared" si="13"/>
        <v>3208</v>
      </c>
      <c r="AO25" s="278"/>
      <c r="AP25" s="278">
        <v>2307</v>
      </c>
      <c r="AQ25" s="278"/>
      <c r="AR25" s="278"/>
      <c r="AS25" s="278"/>
      <c r="AT25" s="278">
        <v>15</v>
      </c>
      <c r="AU25" s="278">
        <v>886</v>
      </c>
      <c r="AV25" s="297">
        <f t="shared" si="14"/>
        <v>0</v>
      </c>
      <c r="AW25" s="278"/>
      <c r="AX25" s="278"/>
      <c r="AY25" s="278"/>
      <c r="AZ25" s="278"/>
      <c r="BA25" s="278"/>
      <c r="BB25" s="278"/>
      <c r="BC25" s="278"/>
      <c r="BD25" s="297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7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7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7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7">
        <f t="shared" si="19"/>
        <v>33</v>
      </c>
      <c r="CK25" s="278"/>
      <c r="CL25" s="278"/>
      <c r="CM25" s="278">
        <v>23</v>
      </c>
      <c r="CN25" s="278"/>
      <c r="CO25" s="278"/>
      <c r="CP25" s="278"/>
      <c r="CQ25" s="278">
        <v>10</v>
      </c>
      <c r="CR25" s="297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7">
        <f t="shared" si="21"/>
        <v>498</v>
      </c>
      <c r="DA25" s="278">
        <v>244</v>
      </c>
      <c r="DB25" s="278"/>
      <c r="DC25" s="278">
        <v>254</v>
      </c>
      <c r="DD25" s="297">
        <f t="shared" si="22"/>
        <v>0</v>
      </c>
      <c r="DE25" s="278"/>
      <c r="DF25" s="278"/>
      <c r="DG25" s="278"/>
      <c r="DH25" s="278"/>
      <c r="DI25" s="278"/>
      <c r="DJ25" s="278"/>
      <c r="DK25" s="278"/>
    </row>
    <row r="26" spans="1:115" s="267" customFormat="1" ht="13.5">
      <c r="A26" s="415" t="s">
        <v>396</v>
      </c>
      <c r="B26" s="415">
        <v>42383</v>
      </c>
      <c r="C26" s="415" t="s">
        <v>421</v>
      </c>
      <c r="D26" s="297">
        <f t="shared" si="2"/>
        <v>1992</v>
      </c>
      <c r="E26" s="417">
        <v>1692</v>
      </c>
      <c r="F26" s="417">
        <v>300</v>
      </c>
      <c r="G26" s="297">
        <f t="shared" si="3"/>
        <v>1992</v>
      </c>
      <c r="H26" s="297">
        <f t="shared" si="4"/>
        <v>1542</v>
      </c>
      <c r="I26" s="297">
        <f t="shared" si="5"/>
        <v>0</v>
      </c>
      <c r="J26" s="417"/>
      <c r="K26" s="417"/>
      <c r="L26" s="417"/>
      <c r="M26" s="297">
        <f t="shared" si="6"/>
        <v>1415</v>
      </c>
      <c r="N26" s="417"/>
      <c r="O26" s="417">
        <v>1415</v>
      </c>
      <c r="P26" s="417"/>
      <c r="Q26" s="297">
        <f t="shared" si="7"/>
        <v>20</v>
      </c>
      <c r="R26" s="417"/>
      <c r="S26" s="417">
        <v>20</v>
      </c>
      <c r="T26" s="417"/>
      <c r="U26" s="297">
        <f t="shared" si="8"/>
        <v>74</v>
      </c>
      <c r="V26" s="417">
        <v>20</v>
      </c>
      <c r="W26" s="417">
        <v>54</v>
      </c>
      <c r="X26" s="417"/>
      <c r="Y26" s="297">
        <f t="shared" si="9"/>
        <v>33</v>
      </c>
      <c r="Z26" s="417">
        <v>33</v>
      </c>
      <c r="AA26" s="417"/>
      <c r="AB26" s="417"/>
      <c r="AC26" s="297">
        <f t="shared" si="10"/>
        <v>0</v>
      </c>
      <c r="AD26" s="417"/>
      <c r="AE26" s="417"/>
      <c r="AF26" s="417"/>
      <c r="AG26" s="417">
        <v>450</v>
      </c>
      <c r="AH26" s="417">
        <v>40</v>
      </c>
      <c r="AI26" s="297">
        <f t="shared" si="11"/>
        <v>0</v>
      </c>
      <c r="AJ26" s="417"/>
      <c r="AK26" s="417"/>
      <c r="AL26" s="417"/>
      <c r="AM26" s="297">
        <f t="shared" si="12"/>
        <v>1992</v>
      </c>
      <c r="AN26" s="297">
        <f t="shared" si="13"/>
        <v>1345</v>
      </c>
      <c r="AO26" s="278"/>
      <c r="AP26" s="278">
        <v>1345</v>
      </c>
      <c r="AQ26" s="278"/>
      <c r="AR26" s="278"/>
      <c r="AS26" s="278"/>
      <c r="AT26" s="278"/>
      <c r="AU26" s="278"/>
      <c r="AV26" s="297">
        <f t="shared" si="14"/>
        <v>0</v>
      </c>
      <c r="AW26" s="278"/>
      <c r="AX26" s="278"/>
      <c r="AY26" s="278"/>
      <c r="AZ26" s="278"/>
      <c r="BA26" s="278"/>
      <c r="BB26" s="278"/>
      <c r="BC26" s="278"/>
      <c r="BD26" s="297">
        <f t="shared" si="15"/>
        <v>0</v>
      </c>
      <c r="BE26" s="278"/>
      <c r="BF26" s="278"/>
      <c r="BG26" s="278"/>
      <c r="BH26" s="278"/>
      <c r="BI26" s="278"/>
      <c r="BJ26" s="278"/>
      <c r="BK26" s="278"/>
      <c r="BL26" s="297">
        <f t="shared" si="16"/>
        <v>0</v>
      </c>
      <c r="BM26" s="278"/>
      <c r="BN26" s="278"/>
      <c r="BO26" s="278"/>
      <c r="BP26" s="278"/>
      <c r="BQ26" s="278"/>
      <c r="BR26" s="278"/>
      <c r="BS26" s="278"/>
      <c r="BT26" s="297">
        <f t="shared" si="17"/>
        <v>0</v>
      </c>
      <c r="BU26" s="278"/>
      <c r="BV26" s="278"/>
      <c r="BW26" s="278"/>
      <c r="BX26" s="278"/>
      <c r="BY26" s="278"/>
      <c r="BZ26" s="278"/>
      <c r="CA26" s="278"/>
      <c r="CB26" s="297">
        <f t="shared" si="18"/>
        <v>0</v>
      </c>
      <c r="CC26" s="278"/>
      <c r="CD26" s="278"/>
      <c r="CE26" s="278"/>
      <c r="CF26" s="278"/>
      <c r="CG26" s="278"/>
      <c r="CH26" s="278"/>
      <c r="CI26" s="278"/>
      <c r="CJ26" s="297">
        <f t="shared" si="19"/>
        <v>337</v>
      </c>
      <c r="CK26" s="278"/>
      <c r="CL26" s="278"/>
      <c r="CM26" s="278"/>
      <c r="CN26" s="278">
        <v>54</v>
      </c>
      <c r="CO26" s="278">
        <v>33</v>
      </c>
      <c r="CP26" s="278"/>
      <c r="CQ26" s="278">
        <v>250</v>
      </c>
      <c r="CR26" s="297">
        <f t="shared" si="20"/>
        <v>0</v>
      </c>
      <c r="CS26" s="278"/>
      <c r="CT26" s="278"/>
      <c r="CU26" s="278"/>
      <c r="CV26" s="278"/>
      <c r="CW26" s="278"/>
      <c r="CX26" s="278"/>
      <c r="CY26" s="278"/>
      <c r="CZ26" s="297">
        <f t="shared" si="21"/>
        <v>20</v>
      </c>
      <c r="DA26" s="278">
        <v>20</v>
      </c>
      <c r="DB26" s="278"/>
      <c r="DC26" s="278"/>
      <c r="DD26" s="297">
        <f t="shared" si="22"/>
        <v>290</v>
      </c>
      <c r="DE26" s="278"/>
      <c r="DF26" s="278">
        <v>70</v>
      </c>
      <c r="DG26" s="278">
        <v>20</v>
      </c>
      <c r="DH26" s="278"/>
      <c r="DI26" s="278"/>
      <c r="DJ26" s="278"/>
      <c r="DK26" s="278">
        <v>200</v>
      </c>
    </row>
    <row r="27" spans="1:115" s="267" customFormat="1" ht="13.5">
      <c r="A27" s="415" t="s">
        <v>396</v>
      </c>
      <c r="B27" s="415">
        <v>42388</v>
      </c>
      <c r="C27" s="415" t="s">
        <v>422</v>
      </c>
      <c r="D27" s="297">
        <f t="shared" si="2"/>
        <v>1848</v>
      </c>
      <c r="E27" s="417">
        <v>1286</v>
      </c>
      <c r="F27" s="417">
        <v>562</v>
      </c>
      <c r="G27" s="297">
        <f t="shared" si="3"/>
        <v>1848</v>
      </c>
      <c r="H27" s="297">
        <f t="shared" si="4"/>
        <v>1174</v>
      </c>
      <c r="I27" s="297">
        <f t="shared" si="5"/>
        <v>0</v>
      </c>
      <c r="J27" s="417"/>
      <c r="K27" s="417"/>
      <c r="L27" s="417"/>
      <c r="M27" s="297">
        <f t="shared" si="6"/>
        <v>1012</v>
      </c>
      <c r="N27" s="417"/>
      <c r="O27" s="417">
        <v>1012</v>
      </c>
      <c r="P27" s="417"/>
      <c r="Q27" s="297">
        <f t="shared" si="7"/>
        <v>48</v>
      </c>
      <c r="R27" s="417"/>
      <c r="S27" s="417">
        <v>48</v>
      </c>
      <c r="T27" s="417"/>
      <c r="U27" s="297">
        <f t="shared" si="8"/>
        <v>114</v>
      </c>
      <c r="V27" s="417"/>
      <c r="W27" s="417">
        <v>114</v>
      </c>
      <c r="X27" s="417"/>
      <c r="Y27" s="297">
        <f t="shared" si="9"/>
        <v>0</v>
      </c>
      <c r="Z27" s="417"/>
      <c r="AA27" s="417"/>
      <c r="AB27" s="417"/>
      <c r="AC27" s="297">
        <f t="shared" si="10"/>
        <v>0</v>
      </c>
      <c r="AD27" s="417"/>
      <c r="AE27" s="417"/>
      <c r="AF27" s="417"/>
      <c r="AG27" s="417">
        <v>674</v>
      </c>
      <c r="AH27" s="417"/>
      <c r="AI27" s="297">
        <f t="shared" si="11"/>
        <v>0</v>
      </c>
      <c r="AJ27" s="417"/>
      <c r="AK27" s="417"/>
      <c r="AL27" s="417"/>
      <c r="AM27" s="297">
        <f t="shared" si="12"/>
        <v>1848</v>
      </c>
      <c r="AN27" s="297">
        <f t="shared" si="13"/>
        <v>1548</v>
      </c>
      <c r="AO27" s="278"/>
      <c r="AP27" s="278">
        <v>1012</v>
      </c>
      <c r="AQ27" s="278"/>
      <c r="AR27" s="278"/>
      <c r="AS27" s="278"/>
      <c r="AT27" s="278"/>
      <c r="AU27" s="278">
        <v>536</v>
      </c>
      <c r="AV27" s="297">
        <f t="shared" si="14"/>
        <v>166</v>
      </c>
      <c r="AW27" s="278"/>
      <c r="AX27" s="278"/>
      <c r="AY27" s="278">
        <v>48</v>
      </c>
      <c r="AZ27" s="278"/>
      <c r="BA27" s="278"/>
      <c r="BB27" s="278"/>
      <c r="BC27" s="278">
        <v>118</v>
      </c>
      <c r="BD27" s="297">
        <f t="shared" si="15"/>
        <v>0</v>
      </c>
      <c r="BE27" s="278"/>
      <c r="BF27" s="278"/>
      <c r="BG27" s="278"/>
      <c r="BH27" s="278"/>
      <c r="BI27" s="278"/>
      <c r="BJ27" s="278"/>
      <c r="BK27" s="278"/>
      <c r="BL27" s="297">
        <f t="shared" si="16"/>
        <v>0</v>
      </c>
      <c r="BM27" s="278"/>
      <c r="BN27" s="278"/>
      <c r="BO27" s="278"/>
      <c r="BP27" s="278"/>
      <c r="BQ27" s="278"/>
      <c r="BR27" s="278"/>
      <c r="BS27" s="278"/>
      <c r="BT27" s="297">
        <f t="shared" si="17"/>
        <v>0</v>
      </c>
      <c r="BU27" s="278"/>
      <c r="BV27" s="278"/>
      <c r="BW27" s="278"/>
      <c r="BX27" s="278"/>
      <c r="BY27" s="278"/>
      <c r="BZ27" s="278"/>
      <c r="CA27" s="278"/>
      <c r="CB27" s="297">
        <f t="shared" si="18"/>
        <v>0</v>
      </c>
      <c r="CC27" s="278"/>
      <c r="CD27" s="278"/>
      <c r="CE27" s="278"/>
      <c r="CF27" s="278"/>
      <c r="CG27" s="278"/>
      <c r="CH27" s="278"/>
      <c r="CI27" s="278"/>
      <c r="CJ27" s="297">
        <f t="shared" si="19"/>
        <v>134</v>
      </c>
      <c r="CK27" s="278"/>
      <c r="CL27" s="278"/>
      <c r="CM27" s="278"/>
      <c r="CN27" s="278">
        <v>114</v>
      </c>
      <c r="CO27" s="278"/>
      <c r="CP27" s="278"/>
      <c r="CQ27" s="278">
        <v>20</v>
      </c>
      <c r="CR27" s="297">
        <f t="shared" si="20"/>
        <v>0</v>
      </c>
      <c r="CS27" s="278"/>
      <c r="CT27" s="278"/>
      <c r="CU27" s="278"/>
      <c r="CV27" s="278"/>
      <c r="CW27" s="278"/>
      <c r="CX27" s="278"/>
      <c r="CY27" s="278"/>
      <c r="CZ27" s="297">
        <f t="shared" si="21"/>
        <v>0</v>
      </c>
      <c r="DA27" s="278"/>
      <c r="DB27" s="278"/>
      <c r="DC27" s="278"/>
      <c r="DD27" s="297">
        <f t="shared" si="22"/>
        <v>0</v>
      </c>
      <c r="DE27" s="278"/>
      <c r="DF27" s="278"/>
      <c r="DG27" s="278"/>
      <c r="DH27" s="278"/>
      <c r="DI27" s="278"/>
      <c r="DJ27" s="278"/>
      <c r="DK27" s="278"/>
    </row>
    <row r="28" spans="1:115" s="267" customFormat="1" ht="13.5">
      <c r="A28" s="415" t="s">
        <v>396</v>
      </c>
      <c r="B28" s="415">
        <v>42389</v>
      </c>
      <c r="C28" s="415" t="s">
        <v>423</v>
      </c>
      <c r="D28" s="297">
        <f t="shared" si="2"/>
        <v>1439</v>
      </c>
      <c r="E28" s="417">
        <v>1216</v>
      </c>
      <c r="F28" s="417">
        <v>223</v>
      </c>
      <c r="G28" s="297">
        <f t="shared" si="3"/>
        <v>1439</v>
      </c>
      <c r="H28" s="297">
        <f t="shared" si="4"/>
        <v>1116</v>
      </c>
      <c r="I28" s="297">
        <f t="shared" si="5"/>
        <v>0</v>
      </c>
      <c r="J28" s="417"/>
      <c r="K28" s="417"/>
      <c r="L28" s="417"/>
      <c r="M28" s="297">
        <f t="shared" si="6"/>
        <v>984</v>
      </c>
      <c r="N28" s="417"/>
      <c r="O28" s="417">
        <v>984</v>
      </c>
      <c r="P28" s="417"/>
      <c r="Q28" s="297">
        <f t="shared" si="7"/>
        <v>39</v>
      </c>
      <c r="R28" s="417"/>
      <c r="S28" s="417">
        <v>39</v>
      </c>
      <c r="T28" s="417"/>
      <c r="U28" s="297">
        <f t="shared" si="8"/>
        <v>93</v>
      </c>
      <c r="V28" s="417"/>
      <c r="W28" s="417">
        <v>93</v>
      </c>
      <c r="X28" s="417"/>
      <c r="Y28" s="297">
        <f t="shared" si="9"/>
        <v>0</v>
      </c>
      <c r="Z28" s="417"/>
      <c r="AA28" s="417"/>
      <c r="AB28" s="417"/>
      <c r="AC28" s="297">
        <f t="shared" si="10"/>
        <v>0</v>
      </c>
      <c r="AD28" s="417"/>
      <c r="AE28" s="417"/>
      <c r="AF28" s="417"/>
      <c r="AG28" s="417">
        <v>323</v>
      </c>
      <c r="AH28" s="417"/>
      <c r="AI28" s="297">
        <f t="shared" si="11"/>
        <v>0</v>
      </c>
      <c r="AJ28" s="417"/>
      <c r="AK28" s="417"/>
      <c r="AL28" s="417"/>
      <c r="AM28" s="297">
        <f t="shared" si="12"/>
        <v>1439</v>
      </c>
      <c r="AN28" s="297">
        <f t="shared" si="13"/>
        <v>1234</v>
      </c>
      <c r="AO28" s="278"/>
      <c r="AP28" s="278">
        <v>984</v>
      </c>
      <c r="AQ28" s="278"/>
      <c r="AR28" s="278"/>
      <c r="AS28" s="278"/>
      <c r="AT28" s="278"/>
      <c r="AU28" s="278">
        <v>250</v>
      </c>
      <c r="AV28" s="297">
        <f t="shared" si="14"/>
        <v>93</v>
      </c>
      <c r="AW28" s="278"/>
      <c r="AX28" s="278"/>
      <c r="AY28" s="278">
        <v>39</v>
      </c>
      <c r="AZ28" s="278"/>
      <c r="BA28" s="278"/>
      <c r="BB28" s="278"/>
      <c r="BC28" s="278">
        <v>54</v>
      </c>
      <c r="BD28" s="297">
        <f t="shared" si="15"/>
        <v>0</v>
      </c>
      <c r="BE28" s="278"/>
      <c r="BF28" s="278"/>
      <c r="BG28" s="278"/>
      <c r="BH28" s="278"/>
      <c r="BI28" s="278"/>
      <c r="BJ28" s="278"/>
      <c r="BK28" s="278"/>
      <c r="BL28" s="297">
        <f t="shared" si="16"/>
        <v>0</v>
      </c>
      <c r="BM28" s="278"/>
      <c r="BN28" s="278"/>
      <c r="BO28" s="278"/>
      <c r="BP28" s="278"/>
      <c r="BQ28" s="278"/>
      <c r="BR28" s="278"/>
      <c r="BS28" s="278"/>
      <c r="BT28" s="297">
        <f t="shared" si="17"/>
        <v>0</v>
      </c>
      <c r="BU28" s="278"/>
      <c r="BV28" s="278"/>
      <c r="BW28" s="278"/>
      <c r="BX28" s="278"/>
      <c r="BY28" s="278"/>
      <c r="BZ28" s="278"/>
      <c r="CA28" s="278"/>
      <c r="CB28" s="297">
        <f t="shared" si="18"/>
        <v>0</v>
      </c>
      <c r="CC28" s="278"/>
      <c r="CD28" s="278"/>
      <c r="CE28" s="278"/>
      <c r="CF28" s="278"/>
      <c r="CG28" s="278"/>
      <c r="CH28" s="278"/>
      <c r="CI28" s="278"/>
      <c r="CJ28" s="297">
        <f t="shared" si="19"/>
        <v>112</v>
      </c>
      <c r="CK28" s="278"/>
      <c r="CL28" s="278"/>
      <c r="CM28" s="278"/>
      <c r="CN28" s="278">
        <v>93</v>
      </c>
      <c r="CO28" s="278"/>
      <c r="CP28" s="278"/>
      <c r="CQ28" s="278">
        <v>19</v>
      </c>
      <c r="CR28" s="297">
        <f t="shared" si="20"/>
        <v>0</v>
      </c>
      <c r="CS28" s="278"/>
      <c r="CT28" s="278"/>
      <c r="CU28" s="278"/>
      <c r="CV28" s="278"/>
      <c r="CW28" s="278"/>
      <c r="CX28" s="278"/>
      <c r="CY28" s="278"/>
      <c r="CZ28" s="297">
        <f t="shared" si="21"/>
        <v>0</v>
      </c>
      <c r="DA28" s="278"/>
      <c r="DB28" s="278"/>
      <c r="DC28" s="278"/>
      <c r="DD28" s="297">
        <f t="shared" si="22"/>
        <v>0</v>
      </c>
      <c r="DE28" s="278"/>
      <c r="DF28" s="278"/>
      <c r="DG28" s="278"/>
      <c r="DH28" s="278"/>
      <c r="DI28" s="278"/>
      <c r="DJ28" s="278"/>
      <c r="DK28" s="278"/>
    </row>
    <row r="29" spans="1:115" s="267" customFormat="1" ht="13.5">
      <c r="A29" s="415" t="s">
        <v>396</v>
      </c>
      <c r="B29" s="415">
        <v>42391</v>
      </c>
      <c r="C29" s="415" t="s">
        <v>424</v>
      </c>
      <c r="D29" s="297">
        <f t="shared" si="2"/>
        <v>4467</v>
      </c>
      <c r="E29" s="417">
        <v>3019</v>
      </c>
      <c r="F29" s="417">
        <v>1448</v>
      </c>
      <c r="G29" s="297">
        <f t="shared" si="3"/>
        <v>4467</v>
      </c>
      <c r="H29" s="297">
        <f t="shared" si="4"/>
        <v>2425</v>
      </c>
      <c r="I29" s="297">
        <f t="shared" si="5"/>
        <v>0</v>
      </c>
      <c r="J29" s="417"/>
      <c r="K29" s="417"/>
      <c r="L29" s="417"/>
      <c r="M29" s="297">
        <f t="shared" si="6"/>
        <v>2122</v>
      </c>
      <c r="N29" s="417"/>
      <c r="O29" s="417">
        <v>2122</v>
      </c>
      <c r="P29" s="417"/>
      <c r="Q29" s="297">
        <f t="shared" si="7"/>
        <v>75</v>
      </c>
      <c r="R29" s="417"/>
      <c r="S29" s="417">
        <v>75</v>
      </c>
      <c r="T29" s="417"/>
      <c r="U29" s="297">
        <f t="shared" si="8"/>
        <v>228</v>
      </c>
      <c r="V29" s="417"/>
      <c r="W29" s="417">
        <v>228</v>
      </c>
      <c r="X29" s="417"/>
      <c r="Y29" s="297">
        <f t="shared" si="9"/>
        <v>0</v>
      </c>
      <c r="Z29" s="417"/>
      <c r="AA29" s="417"/>
      <c r="AB29" s="417"/>
      <c r="AC29" s="297">
        <f t="shared" si="10"/>
        <v>0</v>
      </c>
      <c r="AD29" s="417"/>
      <c r="AE29" s="417"/>
      <c r="AF29" s="417"/>
      <c r="AG29" s="417">
        <v>2042</v>
      </c>
      <c r="AH29" s="417"/>
      <c r="AI29" s="297">
        <f t="shared" si="11"/>
        <v>0</v>
      </c>
      <c r="AJ29" s="417"/>
      <c r="AK29" s="417"/>
      <c r="AL29" s="417"/>
      <c r="AM29" s="297">
        <f t="shared" si="12"/>
        <v>4467</v>
      </c>
      <c r="AN29" s="297">
        <f t="shared" si="13"/>
        <v>3865</v>
      </c>
      <c r="AO29" s="278"/>
      <c r="AP29" s="278">
        <v>2122</v>
      </c>
      <c r="AQ29" s="278"/>
      <c r="AR29" s="278"/>
      <c r="AS29" s="278"/>
      <c r="AT29" s="278"/>
      <c r="AU29" s="278">
        <v>1743</v>
      </c>
      <c r="AV29" s="297">
        <f t="shared" si="14"/>
        <v>291</v>
      </c>
      <c r="AW29" s="278"/>
      <c r="AX29" s="278"/>
      <c r="AY29" s="278">
        <v>75</v>
      </c>
      <c r="AZ29" s="278"/>
      <c r="BA29" s="278"/>
      <c r="BB29" s="278"/>
      <c r="BC29" s="278">
        <v>216</v>
      </c>
      <c r="BD29" s="297">
        <f t="shared" si="15"/>
        <v>0</v>
      </c>
      <c r="BE29" s="278"/>
      <c r="BF29" s="278"/>
      <c r="BG29" s="278"/>
      <c r="BH29" s="278"/>
      <c r="BI29" s="278"/>
      <c r="BJ29" s="278"/>
      <c r="BK29" s="278"/>
      <c r="BL29" s="297">
        <f t="shared" si="16"/>
        <v>0</v>
      </c>
      <c r="BM29" s="278"/>
      <c r="BN29" s="278"/>
      <c r="BO29" s="278"/>
      <c r="BP29" s="278"/>
      <c r="BQ29" s="278"/>
      <c r="BR29" s="278"/>
      <c r="BS29" s="278"/>
      <c r="BT29" s="297">
        <f t="shared" si="17"/>
        <v>0</v>
      </c>
      <c r="BU29" s="278"/>
      <c r="BV29" s="278"/>
      <c r="BW29" s="278"/>
      <c r="BX29" s="278"/>
      <c r="BY29" s="278"/>
      <c r="BZ29" s="278"/>
      <c r="CA29" s="278"/>
      <c r="CB29" s="297">
        <f t="shared" si="18"/>
        <v>0</v>
      </c>
      <c r="CC29" s="278"/>
      <c r="CD29" s="278"/>
      <c r="CE29" s="278"/>
      <c r="CF29" s="278"/>
      <c r="CG29" s="278"/>
      <c r="CH29" s="278"/>
      <c r="CI29" s="278"/>
      <c r="CJ29" s="297">
        <f t="shared" si="19"/>
        <v>311</v>
      </c>
      <c r="CK29" s="278"/>
      <c r="CL29" s="278"/>
      <c r="CM29" s="278"/>
      <c r="CN29" s="278">
        <v>228</v>
      </c>
      <c r="CO29" s="278"/>
      <c r="CP29" s="278"/>
      <c r="CQ29" s="278">
        <v>83</v>
      </c>
      <c r="CR29" s="297">
        <f t="shared" si="20"/>
        <v>0</v>
      </c>
      <c r="CS29" s="278"/>
      <c r="CT29" s="278"/>
      <c r="CU29" s="278"/>
      <c r="CV29" s="278"/>
      <c r="CW29" s="278"/>
      <c r="CX29" s="278"/>
      <c r="CY29" s="278"/>
      <c r="CZ29" s="297">
        <f t="shared" si="21"/>
        <v>0</v>
      </c>
      <c r="DA29" s="278"/>
      <c r="DB29" s="278"/>
      <c r="DC29" s="278"/>
      <c r="DD29" s="297">
        <f t="shared" si="22"/>
        <v>0</v>
      </c>
      <c r="DE29" s="278"/>
      <c r="DF29" s="278"/>
      <c r="DG29" s="278"/>
      <c r="DH29" s="278"/>
      <c r="DI29" s="278"/>
      <c r="DJ29" s="278"/>
      <c r="DK29" s="278"/>
    </row>
    <row r="30" spans="1:115" s="267" customFormat="1" ht="13.5">
      <c r="A30" s="415" t="s">
        <v>396</v>
      </c>
      <c r="B30" s="415">
        <v>42411</v>
      </c>
      <c r="C30" s="415" t="s">
        <v>425</v>
      </c>
      <c r="D30" s="297">
        <f t="shared" si="2"/>
        <v>9723</v>
      </c>
      <c r="E30" s="417">
        <v>8750</v>
      </c>
      <c r="F30" s="417">
        <v>973</v>
      </c>
      <c r="G30" s="297">
        <f t="shared" si="3"/>
        <v>9723</v>
      </c>
      <c r="H30" s="297">
        <f t="shared" si="4"/>
        <v>7575</v>
      </c>
      <c r="I30" s="297">
        <f t="shared" si="5"/>
        <v>0</v>
      </c>
      <c r="J30" s="417"/>
      <c r="K30" s="417"/>
      <c r="L30" s="417"/>
      <c r="M30" s="297">
        <f t="shared" si="6"/>
        <v>6577</v>
      </c>
      <c r="N30" s="417">
        <v>851</v>
      </c>
      <c r="O30" s="417">
        <v>5726</v>
      </c>
      <c r="P30" s="417"/>
      <c r="Q30" s="297">
        <f t="shared" si="7"/>
        <v>240</v>
      </c>
      <c r="R30" s="417">
        <v>27</v>
      </c>
      <c r="S30" s="417">
        <v>213</v>
      </c>
      <c r="T30" s="417"/>
      <c r="U30" s="297">
        <f t="shared" si="8"/>
        <v>720</v>
      </c>
      <c r="V30" s="417">
        <v>95</v>
      </c>
      <c r="W30" s="417">
        <v>625</v>
      </c>
      <c r="X30" s="417"/>
      <c r="Y30" s="297">
        <f t="shared" si="9"/>
        <v>0</v>
      </c>
      <c r="Z30" s="417"/>
      <c r="AA30" s="417"/>
      <c r="AB30" s="417"/>
      <c r="AC30" s="297">
        <f t="shared" si="10"/>
        <v>38</v>
      </c>
      <c r="AD30" s="417">
        <v>6</v>
      </c>
      <c r="AE30" s="417">
        <v>32</v>
      </c>
      <c r="AF30" s="417"/>
      <c r="AG30" s="417">
        <v>2148</v>
      </c>
      <c r="AH30" s="417"/>
      <c r="AI30" s="297">
        <f t="shared" si="11"/>
        <v>0</v>
      </c>
      <c r="AJ30" s="417"/>
      <c r="AK30" s="417"/>
      <c r="AL30" s="417"/>
      <c r="AM30" s="297">
        <f t="shared" si="12"/>
        <v>9723</v>
      </c>
      <c r="AN30" s="297">
        <f t="shared" si="13"/>
        <v>7226</v>
      </c>
      <c r="AO30" s="278"/>
      <c r="AP30" s="278">
        <v>6577</v>
      </c>
      <c r="AQ30" s="278"/>
      <c r="AR30" s="278"/>
      <c r="AS30" s="278"/>
      <c r="AT30" s="278"/>
      <c r="AU30" s="278">
        <v>649</v>
      </c>
      <c r="AV30" s="297">
        <f t="shared" si="14"/>
        <v>0</v>
      </c>
      <c r="AW30" s="278"/>
      <c r="AX30" s="278"/>
      <c r="AY30" s="278"/>
      <c r="AZ30" s="278"/>
      <c r="BA30" s="278"/>
      <c r="BB30" s="278"/>
      <c r="BC30" s="278"/>
      <c r="BD30" s="297">
        <f t="shared" si="15"/>
        <v>0</v>
      </c>
      <c r="BE30" s="278"/>
      <c r="BF30" s="278"/>
      <c r="BG30" s="278"/>
      <c r="BH30" s="278"/>
      <c r="BI30" s="278"/>
      <c r="BJ30" s="278"/>
      <c r="BK30" s="278"/>
      <c r="BL30" s="297">
        <f t="shared" si="16"/>
        <v>0</v>
      </c>
      <c r="BM30" s="278"/>
      <c r="BN30" s="278"/>
      <c r="BO30" s="278"/>
      <c r="BP30" s="278"/>
      <c r="BQ30" s="278"/>
      <c r="BR30" s="278"/>
      <c r="BS30" s="278"/>
      <c r="BT30" s="297">
        <f t="shared" si="17"/>
        <v>0</v>
      </c>
      <c r="BU30" s="278"/>
      <c r="BV30" s="278"/>
      <c r="BW30" s="278"/>
      <c r="BX30" s="278"/>
      <c r="BY30" s="278"/>
      <c r="BZ30" s="278"/>
      <c r="CA30" s="278"/>
      <c r="CB30" s="297">
        <f t="shared" si="18"/>
        <v>0</v>
      </c>
      <c r="CC30" s="278"/>
      <c r="CD30" s="278"/>
      <c r="CE30" s="278"/>
      <c r="CF30" s="278"/>
      <c r="CG30" s="278"/>
      <c r="CH30" s="278"/>
      <c r="CI30" s="278"/>
      <c r="CJ30" s="297">
        <f t="shared" si="19"/>
        <v>1324</v>
      </c>
      <c r="CK30" s="278"/>
      <c r="CL30" s="278"/>
      <c r="CM30" s="278">
        <v>240</v>
      </c>
      <c r="CN30" s="278">
        <v>720</v>
      </c>
      <c r="CO30" s="278"/>
      <c r="CP30" s="278">
        <v>38</v>
      </c>
      <c r="CQ30" s="278">
        <v>326</v>
      </c>
      <c r="CR30" s="297">
        <f t="shared" si="20"/>
        <v>434</v>
      </c>
      <c r="CS30" s="278"/>
      <c r="CT30" s="278"/>
      <c r="CU30" s="278"/>
      <c r="CV30" s="278"/>
      <c r="CW30" s="278"/>
      <c r="CX30" s="278"/>
      <c r="CY30" s="278">
        <v>434</v>
      </c>
      <c r="CZ30" s="297">
        <f t="shared" si="21"/>
        <v>0</v>
      </c>
      <c r="DA30" s="278"/>
      <c r="DB30" s="278"/>
      <c r="DC30" s="278"/>
      <c r="DD30" s="297">
        <f t="shared" si="22"/>
        <v>739</v>
      </c>
      <c r="DE30" s="278"/>
      <c r="DF30" s="278"/>
      <c r="DG30" s="278"/>
      <c r="DH30" s="278"/>
      <c r="DI30" s="278"/>
      <c r="DJ30" s="278"/>
      <c r="DK30" s="278">
        <v>739</v>
      </c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長崎県</v>
      </c>
      <c r="B7" s="280">
        <f>INT(B8/1000)*1000</f>
        <v>42000</v>
      </c>
      <c r="C7" s="280" t="s">
        <v>354</v>
      </c>
      <c r="D7" s="278">
        <f>SUM(D8:D200)</f>
        <v>533766</v>
      </c>
      <c r="E7" s="278">
        <f>SUM(E8:E200)</f>
        <v>444764</v>
      </c>
      <c r="F7" s="278">
        <f aca="true" t="shared" si="0" ref="F7:AR7">SUM(F8:F200)</f>
        <v>55502</v>
      </c>
      <c r="G7" s="278">
        <f t="shared" si="0"/>
        <v>7507</v>
      </c>
      <c r="H7" s="278">
        <f t="shared" si="0"/>
        <v>1554</v>
      </c>
      <c r="I7" s="278">
        <f t="shared" si="0"/>
        <v>0</v>
      </c>
      <c r="J7" s="278">
        <f t="shared" si="0"/>
        <v>0</v>
      </c>
      <c r="K7" s="278">
        <f t="shared" si="0"/>
        <v>415</v>
      </c>
      <c r="L7" s="278">
        <f t="shared" si="0"/>
        <v>45083</v>
      </c>
      <c r="M7" s="278">
        <f t="shared" si="0"/>
        <v>943</v>
      </c>
      <c r="N7" s="278">
        <f t="shared" si="0"/>
        <v>22226</v>
      </c>
      <c r="O7" s="278">
        <f t="shared" si="0"/>
        <v>11274</v>
      </c>
      <c r="P7" s="278">
        <f t="shared" si="0"/>
        <v>6522</v>
      </c>
      <c r="Q7" s="278">
        <f t="shared" si="0"/>
        <v>1790</v>
      </c>
      <c r="R7" s="278">
        <f t="shared" si="0"/>
        <v>688</v>
      </c>
      <c r="S7" s="278">
        <f t="shared" si="0"/>
        <v>545</v>
      </c>
      <c r="T7" s="278">
        <f t="shared" si="0"/>
        <v>551</v>
      </c>
      <c r="U7" s="278">
        <f t="shared" si="0"/>
        <v>747</v>
      </c>
      <c r="V7" s="278">
        <f t="shared" si="0"/>
        <v>0</v>
      </c>
      <c r="W7" s="278">
        <f t="shared" si="0"/>
        <v>0</v>
      </c>
      <c r="X7" s="278">
        <f t="shared" si="0"/>
        <v>431</v>
      </c>
      <c r="Y7" s="278">
        <f t="shared" si="0"/>
        <v>450876</v>
      </c>
      <c r="Z7" s="278">
        <f t="shared" si="0"/>
        <v>444764</v>
      </c>
      <c r="AA7" s="278">
        <f t="shared" si="0"/>
        <v>4068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1147</v>
      </c>
      <c r="AG7" s="278">
        <f t="shared" si="0"/>
        <v>897</v>
      </c>
      <c r="AH7" s="278">
        <f t="shared" si="0"/>
        <v>70599</v>
      </c>
      <c r="AI7" s="278">
        <f t="shared" si="0"/>
        <v>22226</v>
      </c>
      <c r="AJ7" s="278">
        <f t="shared" si="0"/>
        <v>42951</v>
      </c>
      <c r="AK7" s="278">
        <f t="shared" si="0"/>
        <v>5422</v>
      </c>
      <c r="AL7" s="278">
        <f t="shared" si="0"/>
        <v>356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5020</v>
      </c>
      <c r="AR7" s="278">
        <f t="shared" si="0"/>
        <v>46</v>
      </c>
    </row>
    <row r="8" spans="1:44" s="267" customFormat="1" ht="13.5">
      <c r="A8" s="415" t="s">
        <v>396</v>
      </c>
      <c r="B8" s="415">
        <v>42201</v>
      </c>
      <c r="C8" s="415" t="s">
        <v>402</v>
      </c>
      <c r="D8" s="297">
        <f aca="true" t="shared" si="1" ref="D8:D30">SUM(E8:F8,N8:O8)</f>
        <v>183141</v>
      </c>
      <c r="E8" s="297">
        <f aca="true" t="shared" si="2" ref="E8:E30">Z8</f>
        <v>140052</v>
      </c>
      <c r="F8" s="297">
        <f aca="true" t="shared" si="3" ref="F8:F30">SUM(G8:M8)</f>
        <v>23749</v>
      </c>
      <c r="G8" s="278"/>
      <c r="H8" s="278">
        <v>1108</v>
      </c>
      <c r="I8" s="278"/>
      <c r="J8" s="278"/>
      <c r="K8" s="278"/>
      <c r="L8" s="278">
        <v>22641</v>
      </c>
      <c r="M8" s="278"/>
      <c r="N8" s="297">
        <f aca="true" t="shared" si="4" ref="N8:N30">AI8</f>
        <v>19340</v>
      </c>
      <c r="O8" s="298">
        <f>'資源化量内訳'!R8</f>
        <v>0</v>
      </c>
      <c r="P8" s="298">
        <f>'資源化量内訳'!S8</f>
        <v>0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30">SUM(Z8:AG8)</f>
        <v>140181</v>
      </c>
      <c r="Z8" s="278">
        <v>140052</v>
      </c>
      <c r="AA8" s="278"/>
      <c r="AB8" s="278"/>
      <c r="AC8" s="278"/>
      <c r="AD8" s="278"/>
      <c r="AE8" s="278"/>
      <c r="AF8" s="278">
        <v>129</v>
      </c>
      <c r="AG8" s="278"/>
      <c r="AH8" s="297">
        <f aca="true" t="shared" si="6" ref="AH8:AH30">SUM(AI8:AK8)</f>
        <v>40184</v>
      </c>
      <c r="AI8" s="278">
        <v>19340</v>
      </c>
      <c r="AJ8" s="278">
        <v>18207</v>
      </c>
      <c r="AK8" s="297">
        <f aca="true" t="shared" si="7" ref="AK8:AK30">SUM(AL8:AR8)</f>
        <v>2637</v>
      </c>
      <c r="AL8" s="278"/>
      <c r="AM8" s="278"/>
      <c r="AN8" s="278"/>
      <c r="AO8" s="278"/>
      <c r="AP8" s="278"/>
      <c r="AQ8" s="278">
        <v>2637</v>
      </c>
      <c r="AR8" s="278"/>
    </row>
    <row r="9" spans="1:44" s="267" customFormat="1" ht="13.5">
      <c r="A9" s="415" t="s">
        <v>396</v>
      </c>
      <c r="B9" s="415">
        <v>42202</v>
      </c>
      <c r="C9" s="415" t="s">
        <v>404</v>
      </c>
      <c r="D9" s="297">
        <f t="shared" si="1"/>
        <v>103606</v>
      </c>
      <c r="E9" s="297">
        <f t="shared" si="2"/>
        <v>94112</v>
      </c>
      <c r="F9" s="297">
        <f t="shared" si="3"/>
        <v>7519</v>
      </c>
      <c r="G9" s="278">
        <v>4404</v>
      </c>
      <c r="H9" s="278"/>
      <c r="I9" s="278"/>
      <c r="J9" s="278"/>
      <c r="K9" s="278"/>
      <c r="L9" s="278">
        <v>3115</v>
      </c>
      <c r="M9" s="278"/>
      <c r="N9" s="297">
        <f t="shared" si="4"/>
        <v>189</v>
      </c>
      <c r="O9" s="298">
        <f>'資源化量内訳'!R9</f>
        <v>1786</v>
      </c>
      <c r="P9" s="298">
        <f>'資源化量内訳'!S9</f>
        <v>1477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309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97228</v>
      </c>
      <c r="Z9" s="278">
        <v>94112</v>
      </c>
      <c r="AA9" s="278">
        <v>3116</v>
      </c>
      <c r="AB9" s="278"/>
      <c r="AC9" s="278"/>
      <c r="AD9" s="278"/>
      <c r="AE9" s="278"/>
      <c r="AF9" s="278"/>
      <c r="AG9" s="278"/>
      <c r="AH9" s="297">
        <f t="shared" si="6"/>
        <v>15132</v>
      </c>
      <c r="AI9" s="278">
        <v>189</v>
      </c>
      <c r="AJ9" s="278">
        <v>14899</v>
      </c>
      <c r="AK9" s="297">
        <f t="shared" si="7"/>
        <v>44</v>
      </c>
      <c r="AL9" s="278">
        <v>44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396</v>
      </c>
      <c r="B10" s="415">
        <v>42203</v>
      </c>
      <c r="C10" s="415" t="s">
        <v>405</v>
      </c>
      <c r="D10" s="297">
        <f t="shared" si="1"/>
        <v>21449</v>
      </c>
      <c r="E10" s="297">
        <f t="shared" si="2"/>
        <v>19056</v>
      </c>
      <c r="F10" s="297">
        <f t="shared" si="3"/>
        <v>2392</v>
      </c>
      <c r="G10" s="278"/>
      <c r="H10" s="278"/>
      <c r="I10" s="278"/>
      <c r="J10" s="278"/>
      <c r="K10" s="278"/>
      <c r="L10" s="278">
        <v>2392</v>
      </c>
      <c r="M10" s="278"/>
      <c r="N10" s="297">
        <f t="shared" si="4"/>
        <v>0</v>
      </c>
      <c r="O10" s="298">
        <f>'資源化量内訳'!R10</f>
        <v>1</v>
      </c>
      <c r="P10" s="298">
        <f>'資源化量内訳'!S10</f>
        <v>0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1</v>
      </c>
      <c r="Y10" s="297">
        <f t="shared" si="5"/>
        <v>19086</v>
      </c>
      <c r="Z10" s="278">
        <v>19056</v>
      </c>
      <c r="AA10" s="278"/>
      <c r="AB10" s="278"/>
      <c r="AC10" s="278"/>
      <c r="AD10" s="278"/>
      <c r="AE10" s="278"/>
      <c r="AF10" s="278">
        <v>30</v>
      </c>
      <c r="AG10" s="278"/>
      <c r="AH10" s="297">
        <f t="shared" si="6"/>
        <v>622</v>
      </c>
      <c r="AI10" s="278"/>
      <c r="AJ10" s="278"/>
      <c r="AK10" s="297">
        <f t="shared" si="7"/>
        <v>622</v>
      </c>
      <c r="AL10" s="278"/>
      <c r="AM10" s="278"/>
      <c r="AN10" s="278"/>
      <c r="AO10" s="278"/>
      <c r="AP10" s="278"/>
      <c r="AQ10" s="278">
        <v>622</v>
      </c>
      <c r="AR10" s="278"/>
    </row>
    <row r="11" spans="1:44" s="267" customFormat="1" ht="13.5">
      <c r="A11" s="415" t="s">
        <v>396</v>
      </c>
      <c r="B11" s="415">
        <v>42204</v>
      </c>
      <c r="C11" s="415" t="s">
        <v>406</v>
      </c>
      <c r="D11" s="297">
        <f t="shared" si="1"/>
        <v>53823</v>
      </c>
      <c r="E11" s="297">
        <f t="shared" si="2"/>
        <v>49103</v>
      </c>
      <c r="F11" s="297">
        <f t="shared" si="3"/>
        <v>3137</v>
      </c>
      <c r="G11" s="278"/>
      <c r="H11" s="278">
        <v>106</v>
      </c>
      <c r="I11" s="278"/>
      <c r="J11" s="278"/>
      <c r="K11" s="278"/>
      <c r="L11" s="278">
        <v>3031</v>
      </c>
      <c r="M11" s="278"/>
      <c r="N11" s="297">
        <f t="shared" si="4"/>
        <v>60</v>
      </c>
      <c r="O11" s="298">
        <f>'資源化量内訳'!R11</f>
        <v>1523</v>
      </c>
      <c r="P11" s="298">
        <f>'資源化量内訳'!S11</f>
        <v>0</v>
      </c>
      <c r="Q11" s="298">
        <f>'資源化量内訳'!T11</f>
        <v>904</v>
      </c>
      <c r="R11" s="298">
        <f>'資源化量内訳'!U11</f>
        <v>0</v>
      </c>
      <c r="S11" s="298">
        <f>'資源化量内訳'!V11</f>
        <v>248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371</v>
      </c>
      <c r="Y11" s="297">
        <f t="shared" si="5"/>
        <v>49327</v>
      </c>
      <c r="Z11" s="278">
        <v>49103</v>
      </c>
      <c r="AA11" s="278"/>
      <c r="AB11" s="278"/>
      <c r="AC11" s="278"/>
      <c r="AD11" s="278"/>
      <c r="AE11" s="278"/>
      <c r="AF11" s="278">
        <v>224</v>
      </c>
      <c r="AG11" s="278"/>
      <c r="AH11" s="297">
        <f t="shared" si="6"/>
        <v>534</v>
      </c>
      <c r="AI11" s="278">
        <v>60</v>
      </c>
      <c r="AJ11" s="278"/>
      <c r="AK11" s="297">
        <f t="shared" si="7"/>
        <v>474</v>
      </c>
      <c r="AL11" s="278"/>
      <c r="AM11" s="278"/>
      <c r="AN11" s="278"/>
      <c r="AO11" s="278"/>
      <c r="AP11" s="278"/>
      <c r="AQ11" s="278">
        <v>474</v>
      </c>
      <c r="AR11" s="278"/>
    </row>
    <row r="12" spans="1:44" s="267" customFormat="1" ht="13.5">
      <c r="A12" s="415" t="s">
        <v>396</v>
      </c>
      <c r="B12" s="415">
        <v>42205</v>
      </c>
      <c r="C12" s="415" t="s">
        <v>407</v>
      </c>
      <c r="D12" s="297">
        <f t="shared" si="1"/>
        <v>29045</v>
      </c>
      <c r="E12" s="297">
        <f t="shared" si="2"/>
        <v>26270</v>
      </c>
      <c r="F12" s="297">
        <f t="shared" si="3"/>
        <v>896</v>
      </c>
      <c r="G12" s="278">
        <v>896</v>
      </c>
      <c r="H12" s="278"/>
      <c r="I12" s="278"/>
      <c r="J12" s="278"/>
      <c r="K12" s="278"/>
      <c r="L12" s="278"/>
      <c r="M12" s="278"/>
      <c r="N12" s="297">
        <f t="shared" si="4"/>
        <v>0</v>
      </c>
      <c r="O12" s="298">
        <f>'資源化量内訳'!R12</f>
        <v>1879</v>
      </c>
      <c r="P12" s="298">
        <f>'資源化量内訳'!S12</f>
        <v>1006</v>
      </c>
      <c r="Q12" s="298">
        <f>'資源化量内訳'!T12</f>
        <v>0</v>
      </c>
      <c r="R12" s="298">
        <f>'資源化量内訳'!U12</f>
        <v>33</v>
      </c>
      <c r="S12" s="298">
        <f>'資源化量内訳'!V12</f>
        <v>138</v>
      </c>
      <c r="T12" s="298">
        <f>'資源化量内訳'!W12</f>
        <v>314</v>
      </c>
      <c r="U12" s="298">
        <f>'資源化量内訳'!X12</f>
        <v>348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40</v>
      </c>
      <c r="Y12" s="297">
        <f t="shared" si="5"/>
        <v>26270</v>
      </c>
      <c r="Z12" s="278">
        <v>26270</v>
      </c>
      <c r="AA12" s="278"/>
      <c r="AB12" s="278"/>
      <c r="AC12" s="278"/>
      <c r="AD12" s="278"/>
      <c r="AE12" s="278"/>
      <c r="AF12" s="278"/>
      <c r="AG12" s="278"/>
      <c r="AH12" s="297">
        <f t="shared" si="6"/>
        <v>3477</v>
      </c>
      <c r="AI12" s="278"/>
      <c r="AJ12" s="278">
        <v>3477</v>
      </c>
      <c r="AK12" s="297">
        <f t="shared" si="7"/>
        <v>0</v>
      </c>
      <c r="AL12" s="278"/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396</v>
      </c>
      <c r="B13" s="415">
        <v>42207</v>
      </c>
      <c r="C13" s="415" t="s">
        <v>408</v>
      </c>
      <c r="D13" s="297">
        <f t="shared" si="1"/>
        <v>9048</v>
      </c>
      <c r="E13" s="297">
        <f t="shared" si="2"/>
        <v>8108</v>
      </c>
      <c r="F13" s="297">
        <f t="shared" si="3"/>
        <v>921</v>
      </c>
      <c r="G13" s="278"/>
      <c r="H13" s="278"/>
      <c r="I13" s="278"/>
      <c r="J13" s="278"/>
      <c r="K13" s="278"/>
      <c r="L13" s="278">
        <v>921</v>
      </c>
      <c r="M13" s="278"/>
      <c r="N13" s="297">
        <f t="shared" si="4"/>
        <v>19</v>
      </c>
      <c r="O13" s="298">
        <f>'資源化量内訳'!R13</f>
        <v>0</v>
      </c>
      <c r="P13" s="298">
        <f>'資源化量内訳'!S13</f>
        <v>0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8284</v>
      </c>
      <c r="Z13" s="278">
        <v>8108</v>
      </c>
      <c r="AA13" s="278"/>
      <c r="AB13" s="278"/>
      <c r="AC13" s="278"/>
      <c r="AD13" s="278"/>
      <c r="AE13" s="278"/>
      <c r="AF13" s="278">
        <v>176</v>
      </c>
      <c r="AG13" s="278"/>
      <c r="AH13" s="297">
        <f t="shared" si="6"/>
        <v>351</v>
      </c>
      <c r="AI13" s="278">
        <v>19</v>
      </c>
      <c r="AJ13" s="278">
        <v>325</v>
      </c>
      <c r="AK13" s="297">
        <f t="shared" si="7"/>
        <v>7</v>
      </c>
      <c r="AL13" s="278"/>
      <c r="AM13" s="278"/>
      <c r="AN13" s="278"/>
      <c r="AO13" s="278"/>
      <c r="AP13" s="278"/>
      <c r="AQ13" s="278">
        <v>7</v>
      </c>
      <c r="AR13" s="278"/>
    </row>
    <row r="14" spans="1:44" s="267" customFormat="1" ht="13.5">
      <c r="A14" s="415" t="s">
        <v>396</v>
      </c>
      <c r="B14" s="415">
        <v>42208</v>
      </c>
      <c r="C14" s="415" t="s">
        <v>409</v>
      </c>
      <c r="D14" s="297">
        <f t="shared" si="1"/>
        <v>6696</v>
      </c>
      <c r="E14" s="297">
        <f t="shared" si="2"/>
        <v>5978</v>
      </c>
      <c r="F14" s="297">
        <f t="shared" si="3"/>
        <v>648</v>
      </c>
      <c r="G14" s="278"/>
      <c r="H14" s="278"/>
      <c r="I14" s="278"/>
      <c r="J14" s="278"/>
      <c r="K14" s="278"/>
      <c r="L14" s="278">
        <v>648</v>
      </c>
      <c r="M14" s="278"/>
      <c r="N14" s="297">
        <f t="shared" si="4"/>
        <v>44</v>
      </c>
      <c r="O14" s="298">
        <f>'資源化量内訳'!R14</f>
        <v>26</v>
      </c>
      <c r="P14" s="298">
        <f>'資源化量内訳'!S14</f>
        <v>0</v>
      </c>
      <c r="Q14" s="298">
        <f>'資源化量内訳'!T14</f>
        <v>25</v>
      </c>
      <c r="R14" s="298">
        <f>'資源化量内訳'!U14</f>
        <v>0</v>
      </c>
      <c r="S14" s="298">
        <f>'資源化量内訳'!V14</f>
        <v>1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6114</v>
      </c>
      <c r="Z14" s="278">
        <v>5978</v>
      </c>
      <c r="AA14" s="278"/>
      <c r="AB14" s="278"/>
      <c r="AC14" s="278"/>
      <c r="AD14" s="278"/>
      <c r="AE14" s="278"/>
      <c r="AF14" s="278">
        <v>136</v>
      </c>
      <c r="AG14" s="278"/>
      <c r="AH14" s="297">
        <f t="shared" si="6"/>
        <v>351</v>
      </c>
      <c r="AI14" s="278">
        <v>44</v>
      </c>
      <c r="AJ14" s="278">
        <v>307</v>
      </c>
      <c r="AK14" s="297">
        <f t="shared" si="7"/>
        <v>0</v>
      </c>
      <c r="AL14" s="278"/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396</v>
      </c>
      <c r="B15" s="415">
        <v>42209</v>
      </c>
      <c r="C15" s="415" t="s">
        <v>410</v>
      </c>
      <c r="D15" s="297">
        <f t="shared" si="1"/>
        <v>12518</v>
      </c>
      <c r="E15" s="297">
        <f t="shared" si="2"/>
        <v>9840</v>
      </c>
      <c r="F15" s="297">
        <f t="shared" si="3"/>
        <v>1924</v>
      </c>
      <c r="G15" s="278"/>
      <c r="H15" s="278"/>
      <c r="I15" s="278"/>
      <c r="J15" s="278"/>
      <c r="K15" s="278"/>
      <c r="L15" s="278">
        <v>1924</v>
      </c>
      <c r="M15" s="278"/>
      <c r="N15" s="297">
        <f t="shared" si="4"/>
        <v>754</v>
      </c>
      <c r="O15" s="298">
        <f>'資源化量内訳'!R15</f>
        <v>0</v>
      </c>
      <c r="P15" s="298">
        <f>'資源化量内訳'!S15</f>
        <v>0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9840</v>
      </c>
      <c r="Z15" s="278">
        <v>9840</v>
      </c>
      <c r="AA15" s="278"/>
      <c r="AB15" s="278"/>
      <c r="AC15" s="278"/>
      <c r="AD15" s="278"/>
      <c r="AE15" s="278"/>
      <c r="AF15" s="278"/>
      <c r="AG15" s="278"/>
      <c r="AH15" s="297">
        <f t="shared" si="6"/>
        <v>1419</v>
      </c>
      <c r="AI15" s="278">
        <v>754</v>
      </c>
      <c r="AJ15" s="278">
        <v>665</v>
      </c>
      <c r="AK15" s="297">
        <f t="shared" si="7"/>
        <v>0</v>
      </c>
      <c r="AL15" s="278"/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396</v>
      </c>
      <c r="B16" s="415">
        <v>42210</v>
      </c>
      <c r="C16" s="415" t="s">
        <v>411</v>
      </c>
      <c r="D16" s="297">
        <f t="shared" si="1"/>
        <v>10162</v>
      </c>
      <c r="E16" s="297">
        <f t="shared" si="2"/>
        <v>6664</v>
      </c>
      <c r="F16" s="297">
        <f t="shared" si="3"/>
        <v>1419</v>
      </c>
      <c r="G16" s="278">
        <v>803</v>
      </c>
      <c r="H16" s="278"/>
      <c r="I16" s="278"/>
      <c r="J16" s="278"/>
      <c r="K16" s="278"/>
      <c r="L16" s="278">
        <v>616</v>
      </c>
      <c r="M16" s="278"/>
      <c r="N16" s="297">
        <f t="shared" si="4"/>
        <v>0</v>
      </c>
      <c r="O16" s="298">
        <f>'資源化量内訳'!R16</f>
        <v>2079</v>
      </c>
      <c r="P16" s="298">
        <f>'資源化量内訳'!S16</f>
        <v>2049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30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7130</v>
      </c>
      <c r="Z16" s="278">
        <v>6664</v>
      </c>
      <c r="AA16" s="278">
        <v>466</v>
      </c>
      <c r="AB16" s="278"/>
      <c r="AC16" s="278"/>
      <c r="AD16" s="278"/>
      <c r="AE16" s="278"/>
      <c r="AF16" s="278"/>
      <c r="AG16" s="278"/>
      <c r="AH16" s="297">
        <f t="shared" si="6"/>
        <v>913</v>
      </c>
      <c r="AI16" s="278"/>
      <c r="AJ16" s="278">
        <v>905</v>
      </c>
      <c r="AK16" s="297">
        <f t="shared" si="7"/>
        <v>8</v>
      </c>
      <c r="AL16" s="278">
        <v>8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396</v>
      </c>
      <c r="B17" s="415">
        <v>42211</v>
      </c>
      <c r="C17" s="415" t="s">
        <v>412</v>
      </c>
      <c r="D17" s="297">
        <f t="shared" si="1"/>
        <v>15275</v>
      </c>
      <c r="E17" s="297">
        <f t="shared" si="2"/>
        <v>12996</v>
      </c>
      <c r="F17" s="297">
        <f t="shared" si="3"/>
        <v>1716</v>
      </c>
      <c r="G17" s="278"/>
      <c r="H17" s="278"/>
      <c r="I17" s="278"/>
      <c r="J17" s="278"/>
      <c r="K17" s="278"/>
      <c r="L17" s="278">
        <v>1716</v>
      </c>
      <c r="M17" s="278"/>
      <c r="N17" s="297">
        <f t="shared" si="4"/>
        <v>563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13095</v>
      </c>
      <c r="Z17" s="278">
        <v>12996</v>
      </c>
      <c r="AA17" s="278"/>
      <c r="AB17" s="278"/>
      <c r="AC17" s="278"/>
      <c r="AD17" s="278"/>
      <c r="AE17" s="278"/>
      <c r="AF17" s="278">
        <v>99</v>
      </c>
      <c r="AG17" s="278"/>
      <c r="AH17" s="297">
        <f t="shared" si="6"/>
        <v>1219</v>
      </c>
      <c r="AI17" s="278">
        <v>563</v>
      </c>
      <c r="AJ17" s="278">
        <v>656</v>
      </c>
      <c r="AK17" s="297">
        <f t="shared" si="7"/>
        <v>0</v>
      </c>
      <c r="AL17" s="278"/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396</v>
      </c>
      <c r="B18" s="415">
        <v>42212</v>
      </c>
      <c r="C18" s="415" t="s">
        <v>413</v>
      </c>
      <c r="D18" s="297">
        <f t="shared" si="1"/>
        <v>8810</v>
      </c>
      <c r="E18" s="297">
        <f t="shared" si="2"/>
        <v>6654</v>
      </c>
      <c r="F18" s="297">
        <f t="shared" si="3"/>
        <v>839</v>
      </c>
      <c r="G18" s="278"/>
      <c r="H18" s="278"/>
      <c r="I18" s="278"/>
      <c r="J18" s="278"/>
      <c r="K18" s="278">
        <v>376</v>
      </c>
      <c r="L18" s="278"/>
      <c r="M18" s="278">
        <v>463</v>
      </c>
      <c r="N18" s="297">
        <f t="shared" si="4"/>
        <v>102</v>
      </c>
      <c r="O18" s="298">
        <f>'資源化量内訳'!R18</f>
        <v>1215</v>
      </c>
      <c r="P18" s="298">
        <f>'資源化量内訳'!S18</f>
        <v>474</v>
      </c>
      <c r="Q18" s="298">
        <f>'資源化量内訳'!T18</f>
        <v>149</v>
      </c>
      <c r="R18" s="298">
        <f>'資源化量内訳'!U18</f>
        <v>258</v>
      </c>
      <c r="S18" s="298">
        <f>'資源化量内訳'!V18</f>
        <v>68</v>
      </c>
      <c r="T18" s="298">
        <f>'資源化量内訳'!W18</f>
        <v>237</v>
      </c>
      <c r="U18" s="298">
        <f>'資源化量内訳'!X18</f>
        <v>29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7117</v>
      </c>
      <c r="Z18" s="278">
        <v>6654</v>
      </c>
      <c r="AA18" s="278"/>
      <c r="AB18" s="278"/>
      <c r="AC18" s="278"/>
      <c r="AD18" s="278"/>
      <c r="AE18" s="278"/>
      <c r="AF18" s="278"/>
      <c r="AG18" s="278">
        <v>463</v>
      </c>
      <c r="AH18" s="297">
        <f t="shared" si="6"/>
        <v>102</v>
      </c>
      <c r="AI18" s="278">
        <v>102</v>
      </c>
      <c r="AJ18" s="278"/>
      <c r="AK18" s="297">
        <f t="shared" si="7"/>
        <v>0</v>
      </c>
      <c r="AL18" s="278"/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396</v>
      </c>
      <c r="B19" s="415">
        <v>42213</v>
      </c>
      <c r="C19" s="415" t="s">
        <v>414</v>
      </c>
      <c r="D19" s="297">
        <f t="shared" si="1"/>
        <v>15119</v>
      </c>
      <c r="E19" s="297">
        <f t="shared" si="2"/>
        <v>13646</v>
      </c>
      <c r="F19" s="297">
        <f t="shared" si="3"/>
        <v>1433</v>
      </c>
      <c r="G19" s="278"/>
      <c r="H19" s="278"/>
      <c r="I19" s="278"/>
      <c r="J19" s="278"/>
      <c r="K19" s="278"/>
      <c r="L19" s="278">
        <v>1433</v>
      </c>
      <c r="M19" s="278"/>
      <c r="N19" s="297">
        <f t="shared" si="4"/>
        <v>40</v>
      </c>
      <c r="O19" s="298">
        <f>'資源化量内訳'!R19</f>
        <v>0</v>
      </c>
      <c r="P19" s="298">
        <f>'資源化量内訳'!S19</f>
        <v>0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13697</v>
      </c>
      <c r="Z19" s="278">
        <v>13646</v>
      </c>
      <c r="AA19" s="278"/>
      <c r="AB19" s="278"/>
      <c r="AC19" s="278"/>
      <c r="AD19" s="278"/>
      <c r="AE19" s="278"/>
      <c r="AF19" s="278">
        <v>51</v>
      </c>
      <c r="AG19" s="278"/>
      <c r="AH19" s="297">
        <f t="shared" si="6"/>
        <v>370</v>
      </c>
      <c r="AI19" s="278">
        <v>40</v>
      </c>
      <c r="AJ19" s="278"/>
      <c r="AK19" s="297">
        <f t="shared" si="7"/>
        <v>330</v>
      </c>
      <c r="AL19" s="278"/>
      <c r="AM19" s="278"/>
      <c r="AN19" s="278"/>
      <c r="AO19" s="278"/>
      <c r="AP19" s="278"/>
      <c r="AQ19" s="278">
        <v>330</v>
      </c>
      <c r="AR19" s="278"/>
    </row>
    <row r="20" spans="1:44" s="267" customFormat="1" ht="13.5">
      <c r="A20" s="415" t="s">
        <v>396</v>
      </c>
      <c r="B20" s="415">
        <v>42214</v>
      </c>
      <c r="C20" s="415" t="s">
        <v>415</v>
      </c>
      <c r="D20" s="297">
        <f t="shared" si="1"/>
        <v>16480</v>
      </c>
      <c r="E20" s="297">
        <f t="shared" si="2"/>
        <v>14387</v>
      </c>
      <c r="F20" s="297">
        <f t="shared" si="3"/>
        <v>2093</v>
      </c>
      <c r="G20" s="278"/>
      <c r="H20" s="278"/>
      <c r="I20" s="278"/>
      <c r="J20" s="278"/>
      <c r="K20" s="278"/>
      <c r="L20" s="278">
        <v>2093</v>
      </c>
      <c r="M20" s="278"/>
      <c r="N20" s="297">
        <f t="shared" si="4"/>
        <v>0</v>
      </c>
      <c r="O20" s="298">
        <f>'資源化量内訳'!R20</f>
        <v>0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14403</v>
      </c>
      <c r="Z20" s="278">
        <v>14387</v>
      </c>
      <c r="AA20" s="278"/>
      <c r="AB20" s="278"/>
      <c r="AC20" s="278"/>
      <c r="AD20" s="278"/>
      <c r="AE20" s="278"/>
      <c r="AF20" s="278">
        <v>16</v>
      </c>
      <c r="AG20" s="278"/>
      <c r="AH20" s="297">
        <f t="shared" si="6"/>
        <v>414</v>
      </c>
      <c r="AI20" s="278"/>
      <c r="AJ20" s="278"/>
      <c r="AK20" s="297">
        <f t="shared" si="7"/>
        <v>414</v>
      </c>
      <c r="AL20" s="278"/>
      <c r="AM20" s="278"/>
      <c r="AN20" s="278"/>
      <c r="AO20" s="278"/>
      <c r="AP20" s="278"/>
      <c r="AQ20" s="278">
        <v>414</v>
      </c>
      <c r="AR20" s="278"/>
    </row>
    <row r="21" spans="1:44" s="267" customFormat="1" ht="13.5">
      <c r="A21" s="415" t="s">
        <v>396</v>
      </c>
      <c r="B21" s="415">
        <v>42307</v>
      </c>
      <c r="C21" s="415" t="s">
        <v>416</v>
      </c>
      <c r="D21" s="297">
        <f t="shared" si="1"/>
        <v>11496</v>
      </c>
      <c r="E21" s="297">
        <f t="shared" si="2"/>
        <v>8110</v>
      </c>
      <c r="F21" s="297">
        <f t="shared" si="3"/>
        <v>2202</v>
      </c>
      <c r="G21" s="278">
        <v>854</v>
      </c>
      <c r="H21" s="278">
        <v>340</v>
      </c>
      <c r="I21" s="278"/>
      <c r="J21" s="278"/>
      <c r="K21" s="278">
        <v>39</v>
      </c>
      <c r="L21" s="278">
        <v>923</v>
      </c>
      <c r="M21" s="278">
        <v>46</v>
      </c>
      <c r="N21" s="297">
        <f t="shared" si="4"/>
        <v>86</v>
      </c>
      <c r="O21" s="298">
        <f>'資源化量内訳'!R21</f>
        <v>1098</v>
      </c>
      <c r="P21" s="298">
        <f>'資源化量内訳'!S21</f>
        <v>973</v>
      </c>
      <c r="Q21" s="298">
        <f>'資源化量内訳'!T21</f>
        <v>94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31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8620</v>
      </c>
      <c r="Z21" s="278">
        <v>8110</v>
      </c>
      <c r="AA21" s="278">
        <v>407</v>
      </c>
      <c r="AB21" s="278"/>
      <c r="AC21" s="278"/>
      <c r="AD21" s="278"/>
      <c r="AE21" s="278"/>
      <c r="AF21" s="278">
        <v>103</v>
      </c>
      <c r="AG21" s="278"/>
      <c r="AH21" s="297">
        <f t="shared" si="6"/>
        <v>1380</v>
      </c>
      <c r="AI21" s="278">
        <v>86</v>
      </c>
      <c r="AJ21" s="278">
        <v>944</v>
      </c>
      <c r="AK21" s="297">
        <f t="shared" si="7"/>
        <v>350</v>
      </c>
      <c r="AL21" s="278">
        <v>304</v>
      </c>
      <c r="AM21" s="278"/>
      <c r="AN21" s="278"/>
      <c r="AO21" s="278"/>
      <c r="AP21" s="278"/>
      <c r="AQ21" s="278"/>
      <c r="AR21" s="278">
        <v>46</v>
      </c>
    </row>
    <row r="22" spans="1:44" s="267" customFormat="1" ht="13.5">
      <c r="A22" s="415" t="s">
        <v>396</v>
      </c>
      <c r="B22" s="415">
        <v>42308</v>
      </c>
      <c r="C22" s="415" t="s">
        <v>417</v>
      </c>
      <c r="D22" s="297">
        <f t="shared" si="1"/>
        <v>7276</v>
      </c>
      <c r="E22" s="297">
        <f t="shared" si="2"/>
        <v>5687</v>
      </c>
      <c r="F22" s="297">
        <f t="shared" si="3"/>
        <v>1322</v>
      </c>
      <c r="G22" s="278"/>
      <c r="H22" s="278"/>
      <c r="I22" s="278"/>
      <c r="J22" s="278"/>
      <c r="K22" s="278"/>
      <c r="L22" s="278">
        <v>1322</v>
      </c>
      <c r="M22" s="278"/>
      <c r="N22" s="297">
        <f t="shared" si="4"/>
        <v>0</v>
      </c>
      <c r="O22" s="298">
        <f>'資源化量内訳'!R22</f>
        <v>267</v>
      </c>
      <c r="P22" s="298">
        <f>'資源化量内訳'!S22</f>
        <v>267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5687</v>
      </c>
      <c r="Z22" s="278">
        <v>5687</v>
      </c>
      <c r="AA22" s="278"/>
      <c r="AB22" s="278"/>
      <c r="AC22" s="278"/>
      <c r="AD22" s="278"/>
      <c r="AE22" s="278"/>
      <c r="AF22" s="278"/>
      <c r="AG22" s="278"/>
      <c r="AH22" s="297">
        <f t="shared" si="6"/>
        <v>324</v>
      </c>
      <c r="AI22" s="278"/>
      <c r="AJ22" s="278"/>
      <c r="AK22" s="297">
        <f t="shared" si="7"/>
        <v>324</v>
      </c>
      <c r="AL22" s="278"/>
      <c r="AM22" s="278"/>
      <c r="AN22" s="278"/>
      <c r="AO22" s="278"/>
      <c r="AP22" s="278"/>
      <c r="AQ22" s="278">
        <v>324</v>
      </c>
      <c r="AR22" s="278"/>
    </row>
    <row r="23" spans="1:44" s="267" customFormat="1" ht="13.5">
      <c r="A23" s="415" t="s">
        <v>396</v>
      </c>
      <c r="B23" s="415">
        <v>42321</v>
      </c>
      <c r="C23" s="415" t="s">
        <v>418</v>
      </c>
      <c r="D23" s="297">
        <f t="shared" si="1"/>
        <v>2072</v>
      </c>
      <c r="E23" s="297">
        <f t="shared" si="2"/>
        <v>1778</v>
      </c>
      <c r="F23" s="297">
        <f t="shared" si="3"/>
        <v>18</v>
      </c>
      <c r="G23" s="278"/>
      <c r="H23" s="278"/>
      <c r="I23" s="278"/>
      <c r="J23" s="278"/>
      <c r="K23" s="278"/>
      <c r="L23" s="278">
        <v>18</v>
      </c>
      <c r="M23" s="278"/>
      <c r="N23" s="297">
        <f t="shared" si="4"/>
        <v>0</v>
      </c>
      <c r="O23" s="298">
        <f>'資源化量内訳'!R23</f>
        <v>276</v>
      </c>
      <c r="P23" s="298">
        <f>'資源化量内訳'!S23</f>
        <v>55</v>
      </c>
      <c r="Q23" s="298">
        <f>'資源化量内訳'!T23</f>
        <v>124</v>
      </c>
      <c r="R23" s="298">
        <f>'資源化量内訳'!U23</f>
        <v>76</v>
      </c>
      <c r="S23" s="298">
        <f>'資源化量内訳'!V23</f>
        <v>18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3</v>
      </c>
      <c r="Y23" s="297">
        <f t="shared" si="5"/>
        <v>1778</v>
      </c>
      <c r="Z23" s="278">
        <v>1778</v>
      </c>
      <c r="AA23" s="278"/>
      <c r="AB23" s="278"/>
      <c r="AC23" s="278"/>
      <c r="AD23" s="278"/>
      <c r="AE23" s="278"/>
      <c r="AF23" s="278"/>
      <c r="AG23" s="278"/>
      <c r="AH23" s="297">
        <f t="shared" si="6"/>
        <v>270</v>
      </c>
      <c r="AI23" s="278"/>
      <c r="AJ23" s="278">
        <v>264</v>
      </c>
      <c r="AK23" s="297">
        <f t="shared" si="7"/>
        <v>6</v>
      </c>
      <c r="AL23" s="278"/>
      <c r="AM23" s="278"/>
      <c r="AN23" s="278"/>
      <c r="AO23" s="278"/>
      <c r="AP23" s="278"/>
      <c r="AQ23" s="278">
        <v>6</v>
      </c>
      <c r="AR23" s="278"/>
    </row>
    <row r="24" spans="1:44" s="267" customFormat="1" ht="13.5">
      <c r="A24" s="415" t="s">
        <v>396</v>
      </c>
      <c r="B24" s="415">
        <v>42322</v>
      </c>
      <c r="C24" s="415" t="s">
        <v>419</v>
      </c>
      <c r="D24" s="297">
        <f t="shared" si="1"/>
        <v>4542</v>
      </c>
      <c r="E24" s="297">
        <f t="shared" si="2"/>
        <v>3897</v>
      </c>
      <c r="F24" s="297">
        <f t="shared" si="3"/>
        <v>39</v>
      </c>
      <c r="G24" s="278"/>
      <c r="H24" s="278"/>
      <c r="I24" s="278"/>
      <c r="J24" s="278"/>
      <c r="K24" s="278"/>
      <c r="L24" s="278">
        <v>39</v>
      </c>
      <c r="M24" s="278"/>
      <c r="N24" s="297">
        <f t="shared" si="4"/>
        <v>0</v>
      </c>
      <c r="O24" s="298">
        <f>'資源化量内訳'!R24</f>
        <v>606</v>
      </c>
      <c r="P24" s="298">
        <f>'資源化量内訳'!S24</f>
        <v>121</v>
      </c>
      <c r="Q24" s="298">
        <f>'資源化量内訳'!T24</f>
        <v>271</v>
      </c>
      <c r="R24" s="298">
        <f>'資源化量内訳'!U24</f>
        <v>165</v>
      </c>
      <c r="S24" s="298">
        <f>'資源化量内訳'!V24</f>
        <v>40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9</v>
      </c>
      <c r="Y24" s="297">
        <f t="shared" si="5"/>
        <v>3897</v>
      </c>
      <c r="Z24" s="278">
        <v>3897</v>
      </c>
      <c r="AA24" s="278"/>
      <c r="AB24" s="278"/>
      <c r="AC24" s="278"/>
      <c r="AD24" s="278"/>
      <c r="AE24" s="278"/>
      <c r="AF24" s="278"/>
      <c r="AG24" s="278"/>
      <c r="AH24" s="297">
        <f t="shared" si="6"/>
        <v>591</v>
      </c>
      <c r="AI24" s="278"/>
      <c r="AJ24" s="278">
        <v>578</v>
      </c>
      <c r="AK24" s="297">
        <f t="shared" si="7"/>
        <v>13</v>
      </c>
      <c r="AL24" s="278"/>
      <c r="AM24" s="278"/>
      <c r="AN24" s="278"/>
      <c r="AO24" s="278"/>
      <c r="AP24" s="278"/>
      <c r="AQ24" s="278">
        <v>13</v>
      </c>
      <c r="AR24" s="278"/>
    </row>
    <row r="25" spans="1:44" s="267" customFormat="1" ht="13.5">
      <c r="A25" s="415" t="s">
        <v>396</v>
      </c>
      <c r="B25" s="415">
        <v>42323</v>
      </c>
      <c r="C25" s="415" t="s">
        <v>420</v>
      </c>
      <c r="D25" s="297">
        <f t="shared" si="1"/>
        <v>3739</v>
      </c>
      <c r="E25" s="297">
        <f t="shared" si="2"/>
        <v>3208</v>
      </c>
      <c r="F25" s="297">
        <f t="shared" si="3"/>
        <v>33</v>
      </c>
      <c r="G25" s="278"/>
      <c r="H25" s="278"/>
      <c r="I25" s="278"/>
      <c r="J25" s="278"/>
      <c r="K25" s="278"/>
      <c r="L25" s="278">
        <v>33</v>
      </c>
      <c r="M25" s="278"/>
      <c r="N25" s="297">
        <f t="shared" si="4"/>
        <v>0</v>
      </c>
      <c r="O25" s="298">
        <f>'資源化量内訳'!R25</f>
        <v>498</v>
      </c>
      <c r="P25" s="298">
        <f>'資源化量内訳'!S25</f>
        <v>100</v>
      </c>
      <c r="Q25" s="298">
        <f>'資源化量内訳'!T25</f>
        <v>223</v>
      </c>
      <c r="R25" s="298">
        <f>'資源化量内訳'!U25</f>
        <v>136</v>
      </c>
      <c r="S25" s="298">
        <f>'資源化量内訳'!V25</f>
        <v>32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7</v>
      </c>
      <c r="Y25" s="297">
        <f t="shared" si="5"/>
        <v>3208</v>
      </c>
      <c r="Z25" s="278">
        <v>3208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487</v>
      </c>
      <c r="AI25" s="278"/>
      <c r="AJ25" s="278">
        <v>475</v>
      </c>
      <c r="AK25" s="297">
        <f t="shared" si="7"/>
        <v>12</v>
      </c>
      <c r="AL25" s="278"/>
      <c r="AM25" s="278"/>
      <c r="AN25" s="278"/>
      <c r="AO25" s="278"/>
      <c r="AP25" s="278"/>
      <c r="AQ25" s="278">
        <v>12</v>
      </c>
      <c r="AR25" s="278"/>
    </row>
    <row r="26" spans="1:44" s="267" customFormat="1" ht="13.5">
      <c r="A26" s="415" t="s">
        <v>396</v>
      </c>
      <c r="B26" s="415">
        <v>42383</v>
      </c>
      <c r="C26" s="415" t="s">
        <v>421</v>
      </c>
      <c r="D26" s="297">
        <f t="shared" si="1"/>
        <v>1992</v>
      </c>
      <c r="E26" s="297">
        <f t="shared" si="2"/>
        <v>1345</v>
      </c>
      <c r="F26" s="297">
        <f t="shared" si="3"/>
        <v>337</v>
      </c>
      <c r="G26" s="278"/>
      <c r="H26" s="278"/>
      <c r="I26" s="278"/>
      <c r="J26" s="278"/>
      <c r="K26" s="278"/>
      <c r="L26" s="278">
        <v>337</v>
      </c>
      <c r="M26" s="278"/>
      <c r="N26" s="297">
        <f t="shared" si="4"/>
        <v>290</v>
      </c>
      <c r="O26" s="298">
        <f>'資源化量内訳'!R26</f>
        <v>20</v>
      </c>
      <c r="P26" s="298">
        <f>'資源化量内訳'!S26</f>
        <v>0</v>
      </c>
      <c r="Q26" s="298">
        <f>'資源化量内訳'!T26</f>
        <v>0</v>
      </c>
      <c r="R26" s="298">
        <f>'資源化量内訳'!U26</f>
        <v>20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1345</v>
      </c>
      <c r="Z26" s="278">
        <v>1345</v>
      </c>
      <c r="AA26" s="278"/>
      <c r="AB26" s="278"/>
      <c r="AC26" s="278"/>
      <c r="AD26" s="278"/>
      <c r="AE26" s="278"/>
      <c r="AF26" s="278"/>
      <c r="AG26" s="278"/>
      <c r="AH26" s="297">
        <f t="shared" si="6"/>
        <v>424</v>
      </c>
      <c r="AI26" s="278">
        <v>290</v>
      </c>
      <c r="AJ26" s="278">
        <v>134</v>
      </c>
      <c r="AK26" s="297">
        <f t="shared" si="7"/>
        <v>0</v>
      </c>
      <c r="AL26" s="278"/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396</v>
      </c>
      <c r="B27" s="415">
        <v>42388</v>
      </c>
      <c r="C27" s="415" t="s">
        <v>422</v>
      </c>
      <c r="D27" s="297">
        <f t="shared" si="1"/>
        <v>1848</v>
      </c>
      <c r="E27" s="297">
        <f t="shared" si="2"/>
        <v>1548</v>
      </c>
      <c r="F27" s="297">
        <f t="shared" si="3"/>
        <v>300</v>
      </c>
      <c r="G27" s="278">
        <v>166</v>
      </c>
      <c r="H27" s="278"/>
      <c r="I27" s="278"/>
      <c r="J27" s="278"/>
      <c r="K27" s="278"/>
      <c r="L27" s="278">
        <v>134</v>
      </c>
      <c r="M27" s="278"/>
      <c r="N27" s="297">
        <f t="shared" si="4"/>
        <v>0</v>
      </c>
      <c r="O27" s="298">
        <f>'資源化量内訳'!R27</f>
        <v>0</v>
      </c>
      <c r="P27" s="298">
        <f>'資源化量内訳'!S27</f>
        <v>0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1561</v>
      </c>
      <c r="Z27" s="278">
        <v>1548</v>
      </c>
      <c r="AA27" s="278">
        <v>13</v>
      </c>
      <c r="AB27" s="278"/>
      <c r="AC27" s="278"/>
      <c r="AD27" s="278"/>
      <c r="AE27" s="278"/>
      <c r="AF27" s="278"/>
      <c r="AG27" s="278"/>
      <c r="AH27" s="297">
        <f t="shared" si="6"/>
        <v>62</v>
      </c>
      <c r="AI27" s="278"/>
      <c r="AJ27" s="278">
        <v>62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396</v>
      </c>
      <c r="B28" s="415">
        <v>42389</v>
      </c>
      <c r="C28" s="415" t="s">
        <v>423</v>
      </c>
      <c r="D28" s="297">
        <f t="shared" si="1"/>
        <v>1439</v>
      </c>
      <c r="E28" s="297">
        <f t="shared" si="2"/>
        <v>1234</v>
      </c>
      <c r="F28" s="297">
        <f t="shared" si="3"/>
        <v>205</v>
      </c>
      <c r="G28" s="278">
        <v>93</v>
      </c>
      <c r="H28" s="278"/>
      <c r="I28" s="278"/>
      <c r="J28" s="278"/>
      <c r="K28" s="278"/>
      <c r="L28" s="278">
        <v>112</v>
      </c>
      <c r="M28" s="278"/>
      <c r="N28" s="297">
        <f t="shared" si="4"/>
        <v>0</v>
      </c>
      <c r="O28" s="298">
        <f>'資源化量内訳'!R28</f>
        <v>0</v>
      </c>
      <c r="P28" s="298">
        <f>'資源化量内訳'!S28</f>
        <v>0</v>
      </c>
      <c r="Q28" s="298">
        <f>'資源化量内訳'!T28</f>
        <v>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1247</v>
      </c>
      <c r="Z28" s="278">
        <v>1234</v>
      </c>
      <c r="AA28" s="278">
        <v>13</v>
      </c>
      <c r="AB28" s="278"/>
      <c r="AC28" s="278"/>
      <c r="AD28" s="278"/>
      <c r="AE28" s="278"/>
      <c r="AF28" s="278"/>
      <c r="AG28" s="278"/>
      <c r="AH28" s="297">
        <f t="shared" si="6"/>
        <v>49</v>
      </c>
      <c r="AI28" s="278"/>
      <c r="AJ28" s="278">
        <v>49</v>
      </c>
      <c r="AK28" s="297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396</v>
      </c>
      <c r="B29" s="415">
        <v>42391</v>
      </c>
      <c r="C29" s="415" t="s">
        <v>424</v>
      </c>
      <c r="D29" s="297">
        <f t="shared" si="1"/>
        <v>4467</v>
      </c>
      <c r="E29" s="297">
        <f t="shared" si="2"/>
        <v>3865</v>
      </c>
      <c r="F29" s="297">
        <f t="shared" si="3"/>
        <v>602</v>
      </c>
      <c r="G29" s="278">
        <v>291</v>
      </c>
      <c r="H29" s="278"/>
      <c r="I29" s="278"/>
      <c r="J29" s="278"/>
      <c r="K29" s="278"/>
      <c r="L29" s="278">
        <v>311</v>
      </c>
      <c r="M29" s="278"/>
      <c r="N29" s="297">
        <f t="shared" si="4"/>
        <v>0</v>
      </c>
      <c r="O29" s="298">
        <f>'資源化量内訳'!R29</f>
        <v>0</v>
      </c>
      <c r="P29" s="298">
        <f>'資源化量内訳'!S29</f>
        <v>0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3918</v>
      </c>
      <c r="Z29" s="278">
        <v>3865</v>
      </c>
      <c r="AA29" s="278">
        <v>53</v>
      </c>
      <c r="AB29" s="278"/>
      <c r="AC29" s="278"/>
      <c r="AD29" s="278"/>
      <c r="AE29" s="278"/>
      <c r="AF29" s="278"/>
      <c r="AG29" s="278"/>
      <c r="AH29" s="297">
        <f t="shared" si="6"/>
        <v>155</v>
      </c>
      <c r="AI29" s="278"/>
      <c r="AJ29" s="278">
        <v>155</v>
      </c>
      <c r="AK29" s="297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396</v>
      </c>
      <c r="B30" s="415">
        <v>42411</v>
      </c>
      <c r="C30" s="415" t="s">
        <v>425</v>
      </c>
      <c r="D30" s="297">
        <f t="shared" si="1"/>
        <v>9723</v>
      </c>
      <c r="E30" s="297">
        <f t="shared" si="2"/>
        <v>7226</v>
      </c>
      <c r="F30" s="297">
        <f t="shared" si="3"/>
        <v>1758</v>
      </c>
      <c r="G30" s="278"/>
      <c r="H30" s="278"/>
      <c r="I30" s="278"/>
      <c r="J30" s="278"/>
      <c r="K30" s="278"/>
      <c r="L30" s="278">
        <v>1324</v>
      </c>
      <c r="M30" s="278">
        <v>434</v>
      </c>
      <c r="N30" s="297">
        <f t="shared" si="4"/>
        <v>739</v>
      </c>
      <c r="O30" s="298">
        <f>'資源化量内訳'!R30</f>
        <v>0</v>
      </c>
      <c r="P30" s="298">
        <f>'資源化量内訳'!S30</f>
        <v>0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7843</v>
      </c>
      <c r="Z30" s="278">
        <v>7226</v>
      </c>
      <c r="AA30" s="278"/>
      <c r="AB30" s="278"/>
      <c r="AC30" s="278"/>
      <c r="AD30" s="278"/>
      <c r="AE30" s="278"/>
      <c r="AF30" s="278">
        <v>183</v>
      </c>
      <c r="AG30" s="278">
        <v>434</v>
      </c>
      <c r="AH30" s="297">
        <f t="shared" si="6"/>
        <v>1769</v>
      </c>
      <c r="AI30" s="278">
        <v>739</v>
      </c>
      <c r="AJ30" s="278">
        <v>849</v>
      </c>
      <c r="AK30" s="297">
        <f t="shared" si="7"/>
        <v>181</v>
      </c>
      <c r="AL30" s="278"/>
      <c r="AM30" s="278"/>
      <c r="AN30" s="278"/>
      <c r="AO30" s="278"/>
      <c r="AP30" s="278"/>
      <c r="AQ30" s="278">
        <v>181</v>
      </c>
      <c r="AR30" s="278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長崎県</v>
      </c>
      <c r="B7" s="280">
        <f>INT(B8/1000)*1000</f>
        <v>42000</v>
      </c>
      <c r="C7" s="280" t="s">
        <v>354</v>
      </c>
      <c r="D7" s="278">
        <f aca="true" t="shared" si="0" ref="D7:AI7">SUM(D8:D200)</f>
        <v>94072</v>
      </c>
      <c r="E7" s="278">
        <f t="shared" si="0"/>
        <v>43341</v>
      </c>
      <c r="F7" s="278">
        <f t="shared" si="0"/>
        <v>14087</v>
      </c>
      <c r="G7" s="278">
        <f t="shared" si="0"/>
        <v>10144</v>
      </c>
      <c r="H7" s="278">
        <f t="shared" si="0"/>
        <v>3077</v>
      </c>
      <c r="I7" s="278">
        <f t="shared" si="0"/>
        <v>8655</v>
      </c>
      <c r="J7" s="278">
        <f t="shared" si="0"/>
        <v>925</v>
      </c>
      <c r="K7" s="278">
        <f t="shared" si="0"/>
        <v>340</v>
      </c>
      <c r="L7" s="278">
        <f t="shared" si="0"/>
        <v>0</v>
      </c>
      <c r="M7" s="278">
        <f t="shared" si="0"/>
        <v>7686</v>
      </c>
      <c r="N7" s="278">
        <f t="shared" si="0"/>
        <v>0</v>
      </c>
      <c r="O7" s="278">
        <f t="shared" si="0"/>
        <v>0</v>
      </c>
      <c r="P7" s="278">
        <f t="shared" si="0"/>
        <v>376</v>
      </c>
      <c r="Q7" s="278">
        <f t="shared" si="0"/>
        <v>5441</v>
      </c>
      <c r="R7" s="278">
        <f t="shared" si="0"/>
        <v>11274</v>
      </c>
      <c r="S7" s="278">
        <f t="shared" si="0"/>
        <v>6522</v>
      </c>
      <c r="T7" s="278">
        <f t="shared" si="0"/>
        <v>1790</v>
      </c>
      <c r="U7" s="278">
        <f t="shared" si="0"/>
        <v>688</v>
      </c>
      <c r="V7" s="278">
        <f t="shared" si="0"/>
        <v>545</v>
      </c>
      <c r="W7" s="278">
        <f t="shared" si="0"/>
        <v>551</v>
      </c>
      <c r="X7" s="278">
        <f t="shared" si="0"/>
        <v>747</v>
      </c>
      <c r="Y7" s="278">
        <f t="shared" si="0"/>
        <v>0</v>
      </c>
      <c r="Z7" s="278">
        <f t="shared" si="0"/>
        <v>0</v>
      </c>
      <c r="AA7" s="278">
        <f t="shared" si="0"/>
        <v>431</v>
      </c>
      <c r="AB7" s="278">
        <f t="shared" si="0"/>
        <v>53990</v>
      </c>
      <c r="AC7" s="278">
        <f t="shared" si="0"/>
        <v>9848</v>
      </c>
      <c r="AD7" s="278">
        <f t="shared" si="0"/>
        <v>11453</v>
      </c>
      <c r="AE7" s="278">
        <f t="shared" si="0"/>
        <v>8615</v>
      </c>
      <c r="AF7" s="278">
        <f t="shared" si="0"/>
        <v>2531</v>
      </c>
      <c r="AG7" s="278">
        <f t="shared" si="0"/>
        <v>8104</v>
      </c>
      <c r="AH7" s="278">
        <f t="shared" si="0"/>
        <v>54</v>
      </c>
      <c r="AI7" s="278">
        <f t="shared" si="0"/>
        <v>340</v>
      </c>
      <c r="AJ7" s="278">
        <f aca="true" t="shared" si="1" ref="AJ7:BO7">SUM(AJ8:AJ200)</f>
        <v>0</v>
      </c>
      <c r="AK7" s="278">
        <f t="shared" si="1"/>
        <v>7686</v>
      </c>
      <c r="AL7" s="278">
        <f t="shared" si="1"/>
        <v>0</v>
      </c>
      <c r="AM7" s="278">
        <f t="shared" si="1"/>
        <v>0</v>
      </c>
      <c r="AN7" s="278">
        <f t="shared" si="1"/>
        <v>376</v>
      </c>
      <c r="AO7" s="278">
        <f t="shared" si="1"/>
        <v>4983</v>
      </c>
      <c r="AP7" s="278">
        <f t="shared" si="1"/>
        <v>10022</v>
      </c>
      <c r="AQ7" s="278">
        <f t="shared" si="1"/>
        <v>120</v>
      </c>
      <c r="AR7" s="278">
        <f t="shared" si="1"/>
        <v>0</v>
      </c>
      <c r="AS7" s="278">
        <f t="shared" si="1"/>
        <v>27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7686</v>
      </c>
      <c r="AZ7" s="278">
        <f t="shared" si="1"/>
        <v>0</v>
      </c>
      <c r="BA7" s="278">
        <f t="shared" si="1"/>
        <v>0</v>
      </c>
      <c r="BB7" s="278">
        <f t="shared" si="1"/>
        <v>2189</v>
      </c>
      <c r="BC7" s="278">
        <f t="shared" si="1"/>
        <v>3083</v>
      </c>
      <c r="BD7" s="278">
        <f t="shared" si="1"/>
        <v>0</v>
      </c>
      <c r="BE7" s="278">
        <f t="shared" si="1"/>
        <v>2703</v>
      </c>
      <c r="BF7" s="278">
        <f t="shared" si="1"/>
        <v>380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1554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340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1214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415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376</v>
      </c>
      <c r="DK7" s="278">
        <f t="shared" si="3"/>
        <v>39</v>
      </c>
      <c r="DL7" s="278">
        <f t="shared" si="3"/>
        <v>38916</v>
      </c>
      <c r="DM7" s="278">
        <f t="shared" si="3"/>
        <v>9728</v>
      </c>
      <c r="DN7" s="278">
        <f t="shared" si="3"/>
        <v>8750</v>
      </c>
      <c r="DO7" s="278">
        <f t="shared" si="3"/>
        <v>8208</v>
      </c>
      <c r="DP7" s="278">
        <f t="shared" si="3"/>
        <v>2531</v>
      </c>
      <c r="DQ7" s="278">
        <f t="shared" si="3"/>
        <v>8104</v>
      </c>
      <c r="DR7" s="278">
        <f t="shared" si="3"/>
        <v>54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1541</v>
      </c>
      <c r="DX7" s="278">
        <f t="shared" si="3"/>
        <v>28808</v>
      </c>
      <c r="DY7" s="278">
        <f t="shared" si="3"/>
        <v>26971</v>
      </c>
      <c r="DZ7" s="278">
        <f t="shared" si="3"/>
        <v>844</v>
      </c>
      <c r="EA7" s="278">
        <f t="shared" si="3"/>
        <v>841</v>
      </c>
      <c r="EB7" s="278">
        <f>SUM(EB8:EB200)</f>
        <v>1</v>
      </c>
      <c r="EC7" s="278">
        <f>SUM(EC8:EC200)</f>
        <v>0</v>
      </c>
      <c r="ED7" s="278">
        <f>SUM(ED8:ED200)</f>
        <v>124</v>
      </c>
      <c r="EE7" s="278">
        <f>SUM(EE8:EE200)</f>
        <v>0</v>
      </c>
      <c r="EF7" s="278">
        <f>SUM(EF8:EF200)</f>
        <v>0</v>
      </c>
      <c r="EG7" s="278">
        <f>SUM(EG8:EG200)</f>
        <v>27</v>
      </c>
      <c r="EH7" s="281"/>
    </row>
    <row r="8" spans="1:138" s="267" customFormat="1" ht="13.5">
      <c r="A8" s="415" t="s">
        <v>396</v>
      </c>
      <c r="B8" s="415">
        <v>42201</v>
      </c>
      <c r="C8" s="415" t="s">
        <v>402</v>
      </c>
      <c r="D8" s="297">
        <f aca="true" t="shared" si="4" ref="D8:D30">SUM(E8:Q8)</f>
        <v>30737</v>
      </c>
      <c r="E8" s="297">
        <f aca="true" t="shared" si="5" ref="E8:J30">SUM(S8,AC8,DY8)</f>
        <v>15602</v>
      </c>
      <c r="F8" s="297">
        <f t="shared" si="5"/>
        <v>2881</v>
      </c>
      <c r="G8" s="297">
        <f t="shared" si="5"/>
        <v>2902</v>
      </c>
      <c r="H8" s="297">
        <f t="shared" si="5"/>
        <v>1144</v>
      </c>
      <c r="I8" s="297">
        <f t="shared" si="5"/>
        <v>6840</v>
      </c>
      <c r="J8" s="297">
        <f t="shared" si="5"/>
        <v>23</v>
      </c>
      <c r="K8" s="297">
        <f aca="true" t="shared" si="6" ref="K8:M30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30">SUM(Y8,AL8,EE8)</f>
        <v>0</v>
      </c>
      <c r="O8" s="297">
        <f t="shared" si="7"/>
        <v>0</v>
      </c>
      <c r="P8" s="297">
        <f aca="true" t="shared" si="8" ref="P8:P30">AN8</f>
        <v>0</v>
      </c>
      <c r="Q8" s="297">
        <f aca="true" t="shared" si="9" ref="Q8:Q30">SUM(AA8,AO8,EG8)</f>
        <v>1345</v>
      </c>
      <c r="R8" s="297">
        <f aca="true" t="shared" si="10" ref="R8:R30">SUM(S8:AA8)</f>
        <v>0</v>
      </c>
      <c r="S8" s="278"/>
      <c r="T8" s="278"/>
      <c r="U8" s="278"/>
      <c r="V8" s="278"/>
      <c r="W8" s="278"/>
      <c r="X8" s="278"/>
      <c r="Y8" s="278"/>
      <c r="Z8" s="278"/>
      <c r="AA8" s="278"/>
      <c r="AB8" s="297">
        <f aca="true" t="shared" si="11" ref="AB8:AB30">SUM(AC8:AO8)</f>
        <v>20983</v>
      </c>
      <c r="AC8" s="297">
        <f aca="true" t="shared" si="12" ref="AC8:AJ30">SUM(AQ8,BD8,BP8,CB8,CN8,CZ8,DM8)</f>
        <v>6021</v>
      </c>
      <c r="AD8" s="297">
        <f t="shared" si="12"/>
        <v>2762</v>
      </c>
      <c r="AE8" s="297">
        <f t="shared" si="12"/>
        <v>2871</v>
      </c>
      <c r="AF8" s="297">
        <f t="shared" si="12"/>
        <v>1144</v>
      </c>
      <c r="AG8" s="297">
        <f t="shared" si="12"/>
        <v>6840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30">AY8</f>
        <v>0</v>
      </c>
      <c r="AL8" s="297">
        <f aca="true" t="shared" si="14" ref="AL8:AM30">SUM(AZ8,BL8,BX8,CJ8,CV8,DH8,DU8)</f>
        <v>0</v>
      </c>
      <c r="AM8" s="297">
        <f t="shared" si="14"/>
        <v>0</v>
      </c>
      <c r="AN8" s="297">
        <f aca="true" t="shared" si="15" ref="AN8:AN30">DJ8</f>
        <v>0</v>
      </c>
      <c r="AO8" s="297">
        <f aca="true" t="shared" si="16" ref="AO8:AO30">SUM(BB8,BN8,BZ8,CL8,CX8,DK8,DW8)</f>
        <v>1345</v>
      </c>
      <c r="AP8" s="297">
        <f aca="true" t="shared" si="17" ref="AP8:AP30">SUM(AQ8:BB8)</f>
        <v>0</v>
      </c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97">
        <f aca="true" t="shared" si="18" ref="BC8:BC30">SUM(BD8:BN8)</f>
        <v>0</v>
      </c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97">
        <f aca="true" t="shared" si="19" ref="BO8:BO30">SUM(BP8:BZ8)</f>
        <v>1108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>
        <v>1108</v>
      </c>
      <c r="CA8" s="297">
        <f aca="true" t="shared" si="20" ref="CA8:CA30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7">
        <f aca="true" t="shared" si="21" ref="CM8:CM30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7">
        <f aca="true" t="shared" si="22" ref="CY8:CY30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7">
        <f aca="true" t="shared" si="23" ref="DL8:DL30">SUM(DM8:DW8)</f>
        <v>19875</v>
      </c>
      <c r="DM8" s="278">
        <v>6021</v>
      </c>
      <c r="DN8" s="278">
        <v>2762</v>
      </c>
      <c r="DO8" s="278">
        <v>2871</v>
      </c>
      <c r="DP8" s="278">
        <v>1144</v>
      </c>
      <c r="DQ8" s="278">
        <v>6840</v>
      </c>
      <c r="DR8" s="278"/>
      <c r="DS8" s="278"/>
      <c r="DT8" s="278"/>
      <c r="DU8" s="278"/>
      <c r="DV8" s="278"/>
      <c r="DW8" s="278">
        <v>237</v>
      </c>
      <c r="DX8" s="297">
        <f aca="true" t="shared" si="24" ref="DX8:DX30">SUM(DY8:EG8)</f>
        <v>9754</v>
      </c>
      <c r="DY8" s="278">
        <v>9581</v>
      </c>
      <c r="DZ8" s="278">
        <v>119</v>
      </c>
      <c r="EA8" s="278">
        <v>31</v>
      </c>
      <c r="EB8" s="278"/>
      <c r="EC8" s="278"/>
      <c r="ED8" s="278">
        <v>23</v>
      </c>
      <c r="EE8" s="278"/>
      <c r="EF8" s="278"/>
      <c r="EG8" s="278"/>
      <c r="EH8" s="416" t="s">
        <v>403</v>
      </c>
    </row>
    <row r="9" spans="1:138" s="267" customFormat="1" ht="13.5">
      <c r="A9" s="415" t="s">
        <v>396</v>
      </c>
      <c r="B9" s="415">
        <v>42202</v>
      </c>
      <c r="C9" s="415" t="s">
        <v>404</v>
      </c>
      <c r="D9" s="297">
        <f t="shared" si="4"/>
        <v>14410</v>
      </c>
      <c r="E9" s="297">
        <f t="shared" si="5"/>
        <v>8903</v>
      </c>
      <c r="F9" s="297">
        <f t="shared" si="5"/>
        <v>2142</v>
      </c>
      <c r="G9" s="297">
        <f t="shared" si="5"/>
        <v>2437</v>
      </c>
      <c r="H9" s="297">
        <f t="shared" si="5"/>
        <v>556</v>
      </c>
      <c r="I9" s="297">
        <f t="shared" si="5"/>
        <v>0</v>
      </c>
      <c r="J9" s="297">
        <f t="shared" si="5"/>
        <v>309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63</v>
      </c>
      <c r="R9" s="297">
        <f t="shared" si="10"/>
        <v>1786</v>
      </c>
      <c r="S9" s="278">
        <v>1477</v>
      </c>
      <c r="T9" s="278"/>
      <c r="U9" s="278"/>
      <c r="V9" s="278"/>
      <c r="W9" s="278"/>
      <c r="X9" s="278">
        <v>309</v>
      </c>
      <c r="Y9" s="278"/>
      <c r="Z9" s="278"/>
      <c r="AA9" s="278"/>
      <c r="AB9" s="297">
        <f t="shared" si="11"/>
        <v>4359</v>
      </c>
      <c r="AC9" s="297">
        <f t="shared" si="12"/>
        <v>0</v>
      </c>
      <c r="AD9" s="297">
        <f t="shared" si="12"/>
        <v>1570</v>
      </c>
      <c r="AE9" s="297">
        <f t="shared" si="12"/>
        <v>2170</v>
      </c>
      <c r="AF9" s="297">
        <f t="shared" si="12"/>
        <v>556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63</v>
      </c>
      <c r="AP9" s="297">
        <f t="shared" si="17"/>
        <v>0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97">
        <f t="shared" si="18"/>
        <v>1244</v>
      </c>
      <c r="BD9" s="278"/>
      <c r="BE9" s="278">
        <v>1244</v>
      </c>
      <c r="BF9" s="278"/>
      <c r="BG9" s="278"/>
      <c r="BH9" s="278"/>
      <c r="BI9" s="278"/>
      <c r="BJ9" s="278"/>
      <c r="BK9" s="278"/>
      <c r="BL9" s="278"/>
      <c r="BM9" s="278"/>
      <c r="BN9" s="278"/>
      <c r="BO9" s="297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7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7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7">
        <f t="shared" si="22"/>
        <v>0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97">
        <f t="shared" si="23"/>
        <v>3115</v>
      </c>
      <c r="DM9" s="278"/>
      <c r="DN9" s="278">
        <v>326</v>
      </c>
      <c r="DO9" s="278">
        <v>2170</v>
      </c>
      <c r="DP9" s="278">
        <v>556</v>
      </c>
      <c r="DQ9" s="278"/>
      <c r="DR9" s="278"/>
      <c r="DS9" s="278"/>
      <c r="DT9" s="278"/>
      <c r="DU9" s="278"/>
      <c r="DV9" s="278"/>
      <c r="DW9" s="278">
        <v>63</v>
      </c>
      <c r="DX9" s="297">
        <f t="shared" si="24"/>
        <v>8265</v>
      </c>
      <c r="DY9" s="278">
        <v>7426</v>
      </c>
      <c r="DZ9" s="278">
        <v>572</v>
      </c>
      <c r="EA9" s="278">
        <v>267</v>
      </c>
      <c r="EB9" s="278"/>
      <c r="EC9" s="278"/>
      <c r="ED9" s="278"/>
      <c r="EE9" s="278"/>
      <c r="EF9" s="278"/>
      <c r="EG9" s="278"/>
      <c r="EH9" s="416" t="s">
        <v>403</v>
      </c>
    </row>
    <row r="10" spans="1:138" s="267" customFormat="1" ht="13.5">
      <c r="A10" s="415" t="s">
        <v>396</v>
      </c>
      <c r="B10" s="415">
        <v>42203</v>
      </c>
      <c r="C10" s="415" t="s">
        <v>405</v>
      </c>
      <c r="D10" s="297">
        <f t="shared" si="4"/>
        <v>4726</v>
      </c>
      <c r="E10" s="297">
        <f t="shared" si="5"/>
        <v>1090</v>
      </c>
      <c r="F10" s="297">
        <f t="shared" si="5"/>
        <v>1032</v>
      </c>
      <c r="G10" s="297">
        <f t="shared" si="5"/>
        <v>574</v>
      </c>
      <c r="H10" s="297">
        <f t="shared" si="5"/>
        <v>129</v>
      </c>
      <c r="I10" s="297">
        <f t="shared" si="5"/>
        <v>166</v>
      </c>
      <c r="J10" s="297">
        <f t="shared" si="5"/>
        <v>5</v>
      </c>
      <c r="K10" s="297">
        <f t="shared" si="6"/>
        <v>0</v>
      </c>
      <c r="L10" s="297">
        <f t="shared" si="6"/>
        <v>0</v>
      </c>
      <c r="M10" s="297">
        <f t="shared" si="6"/>
        <v>1276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454</v>
      </c>
      <c r="R10" s="297">
        <f t="shared" si="10"/>
        <v>1</v>
      </c>
      <c r="S10" s="278"/>
      <c r="T10" s="278"/>
      <c r="U10" s="278"/>
      <c r="V10" s="278"/>
      <c r="W10" s="278"/>
      <c r="X10" s="278"/>
      <c r="Y10" s="278"/>
      <c r="Z10" s="278"/>
      <c r="AA10" s="278">
        <v>1</v>
      </c>
      <c r="AB10" s="297">
        <f t="shared" si="11"/>
        <v>3480</v>
      </c>
      <c r="AC10" s="297">
        <f t="shared" si="12"/>
        <v>51</v>
      </c>
      <c r="AD10" s="297">
        <f t="shared" si="12"/>
        <v>1017</v>
      </c>
      <c r="AE10" s="297">
        <f t="shared" si="12"/>
        <v>388</v>
      </c>
      <c r="AF10" s="297">
        <f t="shared" si="12"/>
        <v>129</v>
      </c>
      <c r="AG10" s="297">
        <f t="shared" si="12"/>
        <v>166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1276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453</v>
      </c>
      <c r="AP10" s="297">
        <f t="shared" si="17"/>
        <v>1740</v>
      </c>
      <c r="AQ10" s="278">
        <v>27</v>
      </c>
      <c r="AR10" s="278"/>
      <c r="AS10" s="278"/>
      <c r="AT10" s="278"/>
      <c r="AU10" s="278"/>
      <c r="AV10" s="278"/>
      <c r="AW10" s="278"/>
      <c r="AX10" s="278"/>
      <c r="AY10" s="278">
        <v>1276</v>
      </c>
      <c r="AZ10" s="278"/>
      <c r="BA10" s="278"/>
      <c r="BB10" s="278">
        <v>437</v>
      </c>
      <c r="BC10" s="297">
        <f t="shared" si="18"/>
        <v>0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97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7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7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7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7">
        <f t="shared" si="23"/>
        <v>1740</v>
      </c>
      <c r="DM10" s="278">
        <v>24</v>
      </c>
      <c r="DN10" s="278">
        <v>1017</v>
      </c>
      <c r="DO10" s="278">
        <v>388</v>
      </c>
      <c r="DP10" s="278">
        <v>129</v>
      </c>
      <c r="DQ10" s="278">
        <v>166</v>
      </c>
      <c r="DR10" s="278"/>
      <c r="DS10" s="278"/>
      <c r="DT10" s="278"/>
      <c r="DU10" s="278"/>
      <c r="DV10" s="278"/>
      <c r="DW10" s="278">
        <v>16</v>
      </c>
      <c r="DX10" s="297">
        <f t="shared" si="24"/>
        <v>1245</v>
      </c>
      <c r="DY10" s="278">
        <v>1039</v>
      </c>
      <c r="DZ10" s="278">
        <v>15</v>
      </c>
      <c r="EA10" s="278">
        <v>186</v>
      </c>
      <c r="EB10" s="278"/>
      <c r="EC10" s="278"/>
      <c r="ED10" s="278">
        <v>5</v>
      </c>
      <c r="EE10" s="278"/>
      <c r="EF10" s="278"/>
      <c r="EG10" s="278"/>
      <c r="EH10" s="416" t="s">
        <v>403</v>
      </c>
    </row>
    <row r="11" spans="1:138" s="267" customFormat="1" ht="13.5">
      <c r="A11" s="415" t="s">
        <v>396</v>
      </c>
      <c r="B11" s="415">
        <v>42204</v>
      </c>
      <c r="C11" s="415" t="s">
        <v>406</v>
      </c>
      <c r="D11" s="297">
        <f t="shared" si="4"/>
        <v>11938</v>
      </c>
      <c r="E11" s="297">
        <f t="shared" si="5"/>
        <v>3435</v>
      </c>
      <c r="F11" s="297">
        <f t="shared" si="5"/>
        <v>2229</v>
      </c>
      <c r="G11" s="297">
        <f t="shared" si="5"/>
        <v>502</v>
      </c>
      <c r="H11" s="297">
        <f t="shared" si="5"/>
        <v>248</v>
      </c>
      <c r="I11" s="297">
        <f t="shared" si="5"/>
        <v>0</v>
      </c>
      <c r="J11" s="297">
        <f t="shared" si="5"/>
        <v>36</v>
      </c>
      <c r="K11" s="297">
        <f t="shared" si="6"/>
        <v>0</v>
      </c>
      <c r="L11" s="297">
        <f t="shared" si="6"/>
        <v>0</v>
      </c>
      <c r="M11" s="297">
        <f t="shared" si="6"/>
        <v>3286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2202</v>
      </c>
      <c r="R11" s="297">
        <f t="shared" si="10"/>
        <v>1523</v>
      </c>
      <c r="S11" s="278"/>
      <c r="T11" s="278">
        <v>904</v>
      </c>
      <c r="U11" s="278"/>
      <c r="V11" s="278">
        <v>248</v>
      </c>
      <c r="W11" s="278"/>
      <c r="X11" s="278"/>
      <c r="Y11" s="278"/>
      <c r="Z11" s="278"/>
      <c r="AA11" s="278">
        <v>371</v>
      </c>
      <c r="AB11" s="297">
        <f t="shared" si="11"/>
        <v>6922</v>
      </c>
      <c r="AC11" s="297">
        <f t="shared" si="12"/>
        <v>70</v>
      </c>
      <c r="AD11" s="297">
        <f t="shared" si="12"/>
        <v>1284</v>
      </c>
      <c r="AE11" s="297">
        <f t="shared" si="12"/>
        <v>451</v>
      </c>
      <c r="AF11" s="297">
        <f t="shared" si="12"/>
        <v>0</v>
      </c>
      <c r="AG11" s="297">
        <f t="shared" si="12"/>
        <v>0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3286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1831</v>
      </c>
      <c r="AP11" s="297">
        <f t="shared" si="17"/>
        <v>4483</v>
      </c>
      <c r="AQ11" s="278">
        <v>70</v>
      </c>
      <c r="AR11" s="278"/>
      <c r="AS11" s="278"/>
      <c r="AT11" s="278"/>
      <c r="AU11" s="278"/>
      <c r="AV11" s="278"/>
      <c r="AW11" s="278"/>
      <c r="AX11" s="278"/>
      <c r="AY11" s="278">
        <v>3286</v>
      </c>
      <c r="AZ11" s="278"/>
      <c r="BA11" s="278"/>
      <c r="BB11" s="278">
        <v>1127</v>
      </c>
      <c r="BC11" s="297">
        <f t="shared" si="18"/>
        <v>0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97">
        <f t="shared" si="19"/>
        <v>106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>
        <v>106</v>
      </c>
      <c r="CA11" s="297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7">
        <f t="shared" si="21"/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97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7">
        <f t="shared" si="23"/>
        <v>2333</v>
      </c>
      <c r="DM11" s="278"/>
      <c r="DN11" s="278">
        <v>1284</v>
      </c>
      <c r="DO11" s="278">
        <v>451</v>
      </c>
      <c r="DP11" s="278"/>
      <c r="DQ11" s="278"/>
      <c r="DR11" s="278"/>
      <c r="DS11" s="278"/>
      <c r="DT11" s="278"/>
      <c r="DU11" s="278"/>
      <c r="DV11" s="278"/>
      <c r="DW11" s="278">
        <v>598</v>
      </c>
      <c r="DX11" s="297">
        <f t="shared" si="24"/>
        <v>3493</v>
      </c>
      <c r="DY11" s="278">
        <v>3365</v>
      </c>
      <c r="DZ11" s="278">
        <v>41</v>
      </c>
      <c r="EA11" s="278">
        <v>51</v>
      </c>
      <c r="EB11" s="278"/>
      <c r="EC11" s="278"/>
      <c r="ED11" s="278">
        <v>36</v>
      </c>
      <c r="EE11" s="278"/>
      <c r="EF11" s="278"/>
      <c r="EG11" s="278"/>
      <c r="EH11" s="416" t="s">
        <v>403</v>
      </c>
    </row>
    <row r="12" spans="1:138" s="267" customFormat="1" ht="13.5">
      <c r="A12" s="415" t="s">
        <v>396</v>
      </c>
      <c r="B12" s="415">
        <v>42205</v>
      </c>
      <c r="C12" s="415" t="s">
        <v>407</v>
      </c>
      <c r="D12" s="297">
        <f t="shared" si="4"/>
        <v>5832</v>
      </c>
      <c r="E12" s="297">
        <f t="shared" si="5"/>
        <v>3911</v>
      </c>
      <c r="F12" s="297">
        <f t="shared" si="5"/>
        <v>592</v>
      </c>
      <c r="G12" s="297">
        <f t="shared" si="5"/>
        <v>413</v>
      </c>
      <c r="H12" s="297">
        <f t="shared" si="5"/>
        <v>138</v>
      </c>
      <c r="I12" s="297">
        <f t="shared" si="5"/>
        <v>314</v>
      </c>
      <c r="J12" s="297">
        <f t="shared" si="5"/>
        <v>397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67</v>
      </c>
      <c r="R12" s="297">
        <f t="shared" si="10"/>
        <v>1879</v>
      </c>
      <c r="S12" s="278">
        <v>1006</v>
      </c>
      <c r="T12" s="278"/>
      <c r="U12" s="278">
        <v>33</v>
      </c>
      <c r="V12" s="278">
        <v>138</v>
      </c>
      <c r="W12" s="278">
        <v>314</v>
      </c>
      <c r="X12" s="278">
        <v>348</v>
      </c>
      <c r="Y12" s="278"/>
      <c r="Z12" s="278"/>
      <c r="AA12" s="278">
        <v>40</v>
      </c>
      <c r="AB12" s="297">
        <f t="shared" si="11"/>
        <v>896</v>
      </c>
      <c r="AC12" s="297">
        <f t="shared" si="12"/>
        <v>0</v>
      </c>
      <c r="AD12" s="297">
        <f t="shared" si="12"/>
        <v>516</v>
      </c>
      <c r="AE12" s="297">
        <f t="shared" si="12"/>
        <v>380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0</v>
      </c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97">
        <f t="shared" si="18"/>
        <v>896</v>
      </c>
      <c r="BD12" s="278"/>
      <c r="BE12" s="278">
        <v>516</v>
      </c>
      <c r="BF12" s="278">
        <v>380</v>
      </c>
      <c r="BG12" s="278"/>
      <c r="BH12" s="278"/>
      <c r="BI12" s="278"/>
      <c r="BJ12" s="278"/>
      <c r="BK12" s="278"/>
      <c r="BL12" s="278"/>
      <c r="BM12" s="278"/>
      <c r="BN12" s="278"/>
      <c r="BO12" s="297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7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7">
        <f t="shared" si="21"/>
        <v>0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97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7">
        <f t="shared" si="23"/>
        <v>0</v>
      </c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97">
        <f t="shared" si="24"/>
        <v>3057</v>
      </c>
      <c r="DY12" s="278">
        <v>2905</v>
      </c>
      <c r="DZ12" s="278">
        <v>76</v>
      </c>
      <c r="EA12" s="278"/>
      <c r="EB12" s="278"/>
      <c r="EC12" s="278"/>
      <c r="ED12" s="278">
        <v>49</v>
      </c>
      <c r="EE12" s="278"/>
      <c r="EF12" s="278"/>
      <c r="EG12" s="278">
        <v>27</v>
      </c>
      <c r="EH12" s="416" t="s">
        <v>403</v>
      </c>
    </row>
    <row r="13" spans="1:138" s="267" customFormat="1" ht="13.5">
      <c r="A13" s="415" t="s">
        <v>396</v>
      </c>
      <c r="B13" s="415">
        <v>42207</v>
      </c>
      <c r="C13" s="415" t="s">
        <v>408</v>
      </c>
      <c r="D13" s="297">
        <f t="shared" si="4"/>
        <v>1859</v>
      </c>
      <c r="E13" s="297">
        <f t="shared" si="5"/>
        <v>449</v>
      </c>
      <c r="F13" s="297">
        <f t="shared" si="5"/>
        <v>344</v>
      </c>
      <c r="G13" s="297">
        <f t="shared" si="5"/>
        <v>460</v>
      </c>
      <c r="H13" s="297">
        <f t="shared" si="5"/>
        <v>49</v>
      </c>
      <c r="I13" s="297">
        <f t="shared" si="5"/>
        <v>0</v>
      </c>
      <c r="J13" s="297">
        <f t="shared" si="5"/>
        <v>2</v>
      </c>
      <c r="K13" s="297">
        <f t="shared" si="6"/>
        <v>0</v>
      </c>
      <c r="L13" s="297">
        <f t="shared" si="6"/>
        <v>0</v>
      </c>
      <c r="M13" s="297">
        <f t="shared" si="6"/>
        <v>514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41</v>
      </c>
      <c r="R13" s="297">
        <f t="shared" si="10"/>
        <v>0</v>
      </c>
      <c r="S13" s="278"/>
      <c r="T13" s="278"/>
      <c r="U13" s="278"/>
      <c r="V13" s="278"/>
      <c r="W13" s="278"/>
      <c r="X13" s="278"/>
      <c r="Y13" s="278"/>
      <c r="Z13" s="278"/>
      <c r="AA13" s="278"/>
      <c r="AB13" s="297">
        <f t="shared" si="11"/>
        <v>1252</v>
      </c>
      <c r="AC13" s="297">
        <f t="shared" si="12"/>
        <v>84</v>
      </c>
      <c r="AD13" s="297">
        <f t="shared" si="12"/>
        <v>344</v>
      </c>
      <c r="AE13" s="297">
        <f t="shared" si="12"/>
        <v>220</v>
      </c>
      <c r="AF13" s="297">
        <f t="shared" si="12"/>
        <v>49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514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41</v>
      </c>
      <c r="AP13" s="297">
        <f t="shared" si="17"/>
        <v>514</v>
      </c>
      <c r="AQ13" s="278"/>
      <c r="AR13" s="278"/>
      <c r="AS13" s="278"/>
      <c r="AT13" s="278"/>
      <c r="AU13" s="278"/>
      <c r="AV13" s="278"/>
      <c r="AW13" s="278"/>
      <c r="AX13" s="278"/>
      <c r="AY13" s="278">
        <v>514</v>
      </c>
      <c r="AZ13" s="278"/>
      <c r="BA13" s="278"/>
      <c r="BB13" s="278"/>
      <c r="BC13" s="297">
        <f t="shared" si="18"/>
        <v>0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97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7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7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7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7">
        <f t="shared" si="23"/>
        <v>738</v>
      </c>
      <c r="DM13" s="278">
        <v>84</v>
      </c>
      <c r="DN13" s="278">
        <v>344</v>
      </c>
      <c r="DO13" s="278">
        <v>220</v>
      </c>
      <c r="DP13" s="278">
        <v>49</v>
      </c>
      <c r="DQ13" s="278"/>
      <c r="DR13" s="278"/>
      <c r="DS13" s="278"/>
      <c r="DT13" s="278"/>
      <c r="DU13" s="278"/>
      <c r="DV13" s="278"/>
      <c r="DW13" s="278">
        <v>41</v>
      </c>
      <c r="DX13" s="297">
        <f t="shared" si="24"/>
        <v>607</v>
      </c>
      <c r="DY13" s="278">
        <v>365</v>
      </c>
      <c r="DZ13" s="278"/>
      <c r="EA13" s="278">
        <v>240</v>
      </c>
      <c r="EB13" s="278"/>
      <c r="EC13" s="278"/>
      <c r="ED13" s="278">
        <v>2</v>
      </c>
      <c r="EE13" s="278"/>
      <c r="EF13" s="278"/>
      <c r="EG13" s="278"/>
      <c r="EH13" s="416" t="s">
        <v>403</v>
      </c>
    </row>
    <row r="14" spans="1:138" s="267" customFormat="1" ht="13.5">
      <c r="A14" s="415" t="s">
        <v>396</v>
      </c>
      <c r="B14" s="415">
        <v>42208</v>
      </c>
      <c r="C14" s="415" t="s">
        <v>409</v>
      </c>
      <c r="D14" s="297">
        <f t="shared" si="4"/>
        <v>1805</v>
      </c>
      <c r="E14" s="297">
        <f t="shared" si="5"/>
        <v>956</v>
      </c>
      <c r="F14" s="297">
        <f t="shared" si="5"/>
        <v>251</v>
      </c>
      <c r="G14" s="297">
        <f t="shared" si="5"/>
        <v>160</v>
      </c>
      <c r="H14" s="297">
        <f t="shared" si="5"/>
        <v>37</v>
      </c>
      <c r="I14" s="297">
        <f t="shared" si="5"/>
        <v>0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372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29</v>
      </c>
      <c r="R14" s="297">
        <f t="shared" si="10"/>
        <v>26</v>
      </c>
      <c r="S14" s="278"/>
      <c r="T14" s="278">
        <v>25</v>
      </c>
      <c r="U14" s="278"/>
      <c r="V14" s="278">
        <v>1</v>
      </c>
      <c r="W14" s="278"/>
      <c r="X14" s="278"/>
      <c r="Y14" s="278"/>
      <c r="Z14" s="278"/>
      <c r="AA14" s="278"/>
      <c r="AB14" s="297">
        <f t="shared" si="11"/>
        <v>884</v>
      </c>
      <c r="AC14" s="297">
        <f t="shared" si="12"/>
        <v>61</v>
      </c>
      <c r="AD14" s="297">
        <f t="shared" si="12"/>
        <v>226</v>
      </c>
      <c r="AE14" s="297">
        <f t="shared" si="12"/>
        <v>160</v>
      </c>
      <c r="AF14" s="297">
        <f t="shared" si="12"/>
        <v>36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372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29</v>
      </c>
      <c r="AP14" s="297">
        <f t="shared" si="17"/>
        <v>372</v>
      </c>
      <c r="AQ14" s="278"/>
      <c r="AR14" s="278"/>
      <c r="AS14" s="278"/>
      <c r="AT14" s="278"/>
      <c r="AU14" s="278"/>
      <c r="AV14" s="278"/>
      <c r="AW14" s="278"/>
      <c r="AX14" s="278"/>
      <c r="AY14" s="278">
        <v>372</v>
      </c>
      <c r="AZ14" s="278"/>
      <c r="BA14" s="278"/>
      <c r="BB14" s="278"/>
      <c r="BC14" s="297">
        <f t="shared" si="18"/>
        <v>0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97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7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7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7">
        <f t="shared" si="22"/>
        <v>0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97">
        <f t="shared" si="23"/>
        <v>512</v>
      </c>
      <c r="DM14" s="278">
        <v>61</v>
      </c>
      <c r="DN14" s="278">
        <v>226</v>
      </c>
      <c r="DO14" s="278">
        <v>160</v>
      </c>
      <c r="DP14" s="278">
        <v>36</v>
      </c>
      <c r="DQ14" s="278"/>
      <c r="DR14" s="278"/>
      <c r="DS14" s="278"/>
      <c r="DT14" s="278"/>
      <c r="DU14" s="278"/>
      <c r="DV14" s="278"/>
      <c r="DW14" s="278">
        <v>29</v>
      </c>
      <c r="DX14" s="297">
        <f t="shared" si="24"/>
        <v>895</v>
      </c>
      <c r="DY14" s="278">
        <v>895</v>
      </c>
      <c r="DZ14" s="278"/>
      <c r="EA14" s="278"/>
      <c r="EB14" s="278"/>
      <c r="EC14" s="278"/>
      <c r="ED14" s="278"/>
      <c r="EE14" s="278"/>
      <c r="EF14" s="278"/>
      <c r="EG14" s="278"/>
      <c r="EH14" s="416" t="s">
        <v>403</v>
      </c>
    </row>
    <row r="15" spans="1:138" s="267" customFormat="1" ht="13.5">
      <c r="A15" s="415" t="s">
        <v>396</v>
      </c>
      <c r="B15" s="415">
        <v>42209</v>
      </c>
      <c r="C15" s="415" t="s">
        <v>410</v>
      </c>
      <c r="D15" s="297">
        <f t="shared" si="4"/>
        <v>1924</v>
      </c>
      <c r="E15" s="297">
        <f t="shared" si="5"/>
        <v>1298</v>
      </c>
      <c r="F15" s="297">
        <f t="shared" si="5"/>
        <v>501</v>
      </c>
      <c r="G15" s="297">
        <f t="shared" si="5"/>
        <v>80</v>
      </c>
      <c r="H15" s="297">
        <f t="shared" si="5"/>
        <v>41</v>
      </c>
      <c r="I15" s="297">
        <f t="shared" si="5"/>
        <v>1</v>
      </c>
      <c r="J15" s="297">
        <f t="shared" si="5"/>
        <v>0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3</v>
      </c>
      <c r="R15" s="297">
        <f t="shared" si="10"/>
        <v>0</v>
      </c>
      <c r="S15" s="278"/>
      <c r="T15" s="278"/>
      <c r="U15" s="278"/>
      <c r="V15" s="278"/>
      <c r="W15" s="278"/>
      <c r="X15" s="278"/>
      <c r="Y15" s="278"/>
      <c r="Z15" s="278"/>
      <c r="AA15" s="278"/>
      <c r="AB15" s="297">
        <f t="shared" si="11"/>
        <v>1924</v>
      </c>
      <c r="AC15" s="297">
        <f t="shared" si="12"/>
        <v>1298</v>
      </c>
      <c r="AD15" s="297">
        <f t="shared" si="12"/>
        <v>501</v>
      </c>
      <c r="AE15" s="297">
        <f t="shared" si="12"/>
        <v>80</v>
      </c>
      <c r="AF15" s="297">
        <f t="shared" si="12"/>
        <v>41</v>
      </c>
      <c r="AG15" s="297">
        <f t="shared" si="12"/>
        <v>1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3</v>
      </c>
      <c r="AP15" s="297">
        <f t="shared" si="17"/>
        <v>0</v>
      </c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97">
        <f t="shared" si="18"/>
        <v>0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97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7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7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7">
        <f t="shared" si="22"/>
        <v>0</v>
      </c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97">
        <f t="shared" si="23"/>
        <v>1924</v>
      </c>
      <c r="DM15" s="278">
        <v>1298</v>
      </c>
      <c r="DN15" s="278">
        <v>501</v>
      </c>
      <c r="DO15" s="278">
        <v>80</v>
      </c>
      <c r="DP15" s="278">
        <v>41</v>
      </c>
      <c r="DQ15" s="278">
        <v>1</v>
      </c>
      <c r="DR15" s="278"/>
      <c r="DS15" s="278"/>
      <c r="DT15" s="278"/>
      <c r="DU15" s="278"/>
      <c r="DV15" s="278"/>
      <c r="DW15" s="278">
        <v>3</v>
      </c>
      <c r="DX15" s="297">
        <f t="shared" si="24"/>
        <v>0</v>
      </c>
      <c r="DY15" s="278"/>
      <c r="DZ15" s="278"/>
      <c r="EA15" s="278"/>
      <c r="EB15" s="278"/>
      <c r="EC15" s="278"/>
      <c r="ED15" s="278"/>
      <c r="EE15" s="278"/>
      <c r="EF15" s="278"/>
      <c r="EG15" s="278"/>
      <c r="EH15" s="416" t="s">
        <v>403</v>
      </c>
    </row>
    <row r="16" spans="1:138" s="267" customFormat="1" ht="13.5">
      <c r="A16" s="415" t="s">
        <v>396</v>
      </c>
      <c r="B16" s="415">
        <v>42210</v>
      </c>
      <c r="C16" s="415" t="s">
        <v>411</v>
      </c>
      <c r="D16" s="297">
        <f t="shared" si="4"/>
        <v>3024</v>
      </c>
      <c r="E16" s="297">
        <f t="shared" si="5"/>
        <v>2049</v>
      </c>
      <c r="F16" s="297">
        <f t="shared" si="5"/>
        <v>478</v>
      </c>
      <c r="G16" s="297">
        <f t="shared" si="5"/>
        <v>344</v>
      </c>
      <c r="H16" s="297">
        <f t="shared" si="5"/>
        <v>77</v>
      </c>
      <c r="I16" s="297">
        <f t="shared" si="5"/>
        <v>23</v>
      </c>
      <c r="J16" s="297">
        <f t="shared" si="5"/>
        <v>30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23</v>
      </c>
      <c r="R16" s="297">
        <f t="shared" si="10"/>
        <v>2079</v>
      </c>
      <c r="S16" s="278">
        <v>2049</v>
      </c>
      <c r="T16" s="278"/>
      <c r="U16" s="278"/>
      <c r="V16" s="278"/>
      <c r="W16" s="278"/>
      <c r="X16" s="278">
        <v>30</v>
      </c>
      <c r="Y16" s="278"/>
      <c r="Z16" s="278"/>
      <c r="AA16" s="278"/>
      <c r="AB16" s="297">
        <f t="shared" si="11"/>
        <v>945</v>
      </c>
      <c r="AC16" s="297">
        <f t="shared" si="12"/>
        <v>0</v>
      </c>
      <c r="AD16" s="297">
        <f t="shared" si="12"/>
        <v>478</v>
      </c>
      <c r="AE16" s="297">
        <f t="shared" si="12"/>
        <v>344</v>
      </c>
      <c r="AF16" s="297">
        <f t="shared" si="12"/>
        <v>77</v>
      </c>
      <c r="AG16" s="297">
        <f t="shared" si="12"/>
        <v>23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23</v>
      </c>
      <c r="AP16" s="297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7">
        <f t="shared" si="18"/>
        <v>329</v>
      </c>
      <c r="BD16" s="278"/>
      <c r="BE16" s="278">
        <v>329</v>
      </c>
      <c r="BF16" s="278"/>
      <c r="BG16" s="278"/>
      <c r="BH16" s="278"/>
      <c r="BI16" s="278"/>
      <c r="BJ16" s="278"/>
      <c r="BK16" s="278"/>
      <c r="BL16" s="278"/>
      <c r="BM16" s="278"/>
      <c r="BN16" s="278"/>
      <c r="BO16" s="297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7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7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7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7">
        <f t="shared" si="23"/>
        <v>616</v>
      </c>
      <c r="DM16" s="278"/>
      <c r="DN16" s="278">
        <v>149</v>
      </c>
      <c r="DO16" s="278">
        <v>344</v>
      </c>
      <c r="DP16" s="278">
        <v>77</v>
      </c>
      <c r="DQ16" s="278">
        <v>23</v>
      </c>
      <c r="DR16" s="278"/>
      <c r="DS16" s="278"/>
      <c r="DT16" s="278"/>
      <c r="DU16" s="278"/>
      <c r="DV16" s="278"/>
      <c r="DW16" s="278">
        <v>23</v>
      </c>
      <c r="DX16" s="297">
        <f t="shared" si="24"/>
        <v>0</v>
      </c>
      <c r="DY16" s="278"/>
      <c r="DZ16" s="278"/>
      <c r="EA16" s="278"/>
      <c r="EB16" s="278"/>
      <c r="EC16" s="278"/>
      <c r="ED16" s="278"/>
      <c r="EE16" s="278"/>
      <c r="EF16" s="278"/>
      <c r="EG16" s="278"/>
      <c r="EH16" s="416" t="s">
        <v>403</v>
      </c>
    </row>
    <row r="17" spans="1:138" s="267" customFormat="1" ht="13.5">
      <c r="A17" s="415" t="s">
        <v>396</v>
      </c>
      <c r="B17" s="415">
        <v>42211</v>
      </c>
      <c r="C17" s="415" t="s">
        <v>412</v>
      </c>
      <c r="D17" s="297">
        <f t="shared" si="4"/>
        <v>2066</v>
      </c>
      <c r="E17" s="297">
        <f t="shared" si="5"/>
        <v>765</v>
      </c>
      <c r="F17" s="297">
        <f t="shared" si="5"/>
        <v>378</v>
      </c>
      <c r="G17" s="297">
        <f t="shared" si="5"/>
        <v>320</v>
      </c>
      <c r="H17" s="297">
        <f t="shared" si="5"/>
        <v>106</v>
      </c>
      <c r="I17" s="297">
        <f t="shared" si="5"/>
        <v>47</v>
      </c>
      <c r="J17" s="297">
        <f t="shared" si="5"/>
        <v>1</v>
      </c>
      <c r="K17" s="297">
        <f t="shared" si="6"/>
        <v>0</v>
      </c>
      <c r="L17" s="297">
        <f t="shared" si="6"/>
        <v>0</v>
      </c>
      <c r="M17" s="297">
        <f t="shared" si="6"/>
        <v>449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0</v>
      </c>
      <c r="R17" s="297">
        <f t="shared" si="10"/>
        <v>0</v>
      </c>
      <c r="S17" s="278"/>
      <c r="T17" s="278"/>
      <c r="U17" s="278"/>
      <c r="V17" s="278"/>
      <c r="W17" s="278"/>
      <c r="X17" s="278"/>
      <c r="Y17" s="278"/>
      <c r="Z17" s="278"/>
      <c r="AA17" s="278"/>
      <c r="AB17" s="297">
        <f t="shared" si="11"/>
        <v>2066</v>
      </c>
      <c r="AC17" s="297">
        <f t="shared" si="12"/>
        <v>765</v>
      </c>
      <c r="AD17" s="297">
        <f t="shared" si="12"/>
        <v>378</v>
      </c>
      <c r="AE17" s="297">
        <f t="shared" si="12"/>
        <v>320</v>
      </c>
      <c r="AF17" s="297">
        <f t="shared" si="12"/>
        <v>106</v>
      </c>
      <c r="AG17" s="297">
        <f t="shared" si="12"/>
        <v>47</v>
      </c>
      <c r="AH17" s="297">
        <f t="shared" si="12"/>
        <v>1</v>
      </c>
      <c r="AI17" s="297">
        <f t="shared" si="12"/>
        <v>0</v>
      </c>
      <c r="AJ17" s="297">
        <f t="shared" si="12"/>
        <v>0</v>
      </c>
      <c r="AK17" s="297">
        <f t="shared" si="13"/>
        <v>449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0</v>
      </c>
      <c r="AP17" s="297">
        <f t="shared" si="17"/>
        <v>449</v>
      </c>
      <c r="AQ17" s="278"/>
      <c r="AR17" s="278"/>
      <c r="AS17" s="278"/>
      <c r="AT17" s="278"/>
      <c r="AU17" s="278"/>
      <c r="AV17" s="278"/>
      <c r="AW17" s="278"/>
      <c r="AX17" s="278"/>
      <c r="AY17" s="278">
        <v>449</v>
      </c>
      <c r="AZ17" s="278"/>
      <c r="BA17" s="278"/>
      <c r="BB17" s="278"/>
      <c r="BC17" s="297">
        <f t="shared" si="18"/>
        <v>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97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7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7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7">
        <f t="shared" si="22"/>
        <v>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97">
        <f t="shared" si="23"/>
        <v>1617</v>
      </c>
      <c r="DM17" s="278">
        <v>765</v>
      </c>
      <c r="DN17" s="278">
        <v>378</v>
      </c>
      <c r="DO17" s="278">
        <v>320</v>
      </c>
      <c r="DP17" s="278">
        <v>106</v>
      </c>
      <c r="DQ17" s="278">
        <v>47</v>
      </c>
      <c r="DR17" s="278">
        <v>1</v>
      </c>
      <c r="DS17" s="278"/>
      <c r="DT17" s="278"/>
      <c r="DU17" s="278"/>
      <c r="DV17" s="278"/>
      <c r="DW17" s="278"/>
      <c r="DX17" s="297">
        <f t="shared" si="24"/>
        <v>0</v>
      </c>
      <c r="DY17" s="278"/>
      <c r="DZ17" s="278"/>
      <c r="EA17" s="278"/>
      <c r="EB17" s="278"/>
      <c r="EC17" s="278"/>
      <c r="ED17" s="278"/>
      <c r="EE17" s="278"/>
      <c r="EF17" s="278"/>
      <c r="EG17" s="278"/>
      <c r="EH17" s="416" t="s">
        <v>403</v>
      </c>
    </row>
    <row r="18" spans="1:138" s="267" customFormat="1" ht="13.5">
      <c r="A18" s="415" t="s">
        <v>396</v>
      </c>
      <c r="B18" s="415">
        <v>42212</v>
      </c>
      <c r="C18" s="415" t="s">
        <v>413</v>
      </c>
      <c r="D18" s="297">
        <f t="shared" si="4"/>
        <v>1695</v>
      </c>
      <c r="E18" s="297">
        <f t="shared" si="5"/>
        <v>578</v>
      </c>
      <c r="F18" s="297">
        <f t="shared" si="5"/>
        <v>149</v>
      </c>
      <c r="G18" s="297">
        <f t="shared" si="5"/>
        <v>258</v>
      </c>
      <c r="H18" s="297">
        <f t="shared" si="5"/>
        <v>68</v>
      </c>
      <c r="I18" s="297">
        <f t="shared" si="5"/>
        <v>237</v>
      </c>
      <c r="J18" s="297">
        <f t="shared" si="5"/>
        <v>29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376</v>
      </c>
      <c r="Q18" s="297">
        <f t="shared" si="9"/>
        <v>0</v>
      </c>
      <c r="R18" s="297">
        <f t="shared" si="10"/>
        <v>1215</v>
      </c>
      <c r="S18" s="278">
        <v>474</v>
      </c>
      <c r="T18" s="278">
        <v>149</v>
      </c>
      <c r="U18" s="278">
        <v>258</v>
      </c>
      <c r="V18" s="278">
        <v>68</v>
      </c>
      <c r="W18" s="278">
        <v>237</v>
      </c>
      <c r="X18" s="278">
        <v>29</v>
      </c>
      <c r="Y18" s="278"/>
      <c r="Z18" s="278"/>
      <c r="AA18" s="278"/>
      <c r="AB18" s="297">
        <f t="shared" si="11"/>
        <v>376</v>
      </c>
      <c r="AC18" s="297">
        <f t="shared" si="12"/>
        <v>0</v>
      </c>
      <c r="AD18" s="297">
        <f t="shared" si="12"/>
        <v>0</v>
      </c>
      <c r="AE18" s="297">
        <f t="shared" si="12"/>
        <v>0</v>
      </c>
      <c r="AF18" s="297">
        <f t="shared" si="12"/>
        <v>0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376</v>
      </c>
      <c r="AO18" s="297">
        <f t="shared" si="16"/>
        <v>0</v>
      </c>
      <c r="AP18" s="297">
        <f t="shared" si="17"/>
        <v>0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97">
        <f t="shared" si="18"/>
        <v>0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97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7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7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7">
        <f t="shared" si="22"/>
        <v>376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>
        <v>376</v>
      </c>
      <c r="DK18" s="278"/>
      <c r="DL18" s="297">
        <f t="shared" si="23"/>
        <v>0</v>
      </c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97">
        <f t="shared" si="24"/>
        <v>104</v>
      </c>
      <c r="DY18" s="278">
        <v>104</v>
      </c>
      <c r="DZ18" s="278"/>
      <c r="EA18" s="278"/>
      <c r="EB18" s="278"/>
      <c r="EC18" s="278"/>
      <c r="ED18" s="278"/>
      <c r="EE18" s="278"/>
      <c r="EF18" s="278"/>
      <c r="EG18" s="278"/>
      <c r="EH18" s="416" t="s">
        <v>403</v>
      </c>
    </row>
    <row r="19" spans="1:138" s="267" customFormat="1" ht="13.5">
      <c r="A19" s="415" t="s">
        <v>396</v>
      </c>
      <c r="B19" s="415">
        <v>42213</v>
      </c>
      <c r="C19" s="415" t="s">
        <v>414</v>
      </c>
      <c r="D19" s="297">
        <f t="shared" si="4"/>
        <v>2266</v>
      </c>
      <c r="E19" s="297">
        <f t="shared" si="5"/>
        <v>333</v>
      </c>
      <c r="F19" s="297">
        <f t="shared" si="5"/>
        <v>434</v>
      </c>
      <c r="G19" s="297">
        <f t="shared" si="5"/>
        <v>191</v>
      </c>
      <c r="H19" s="297">
        <f t="shared" si="5"/>
        <v>70</v>
      </c>
      <c r="I19" s="297">
        <f t="shared" si="5"/>
        <v>6</v>
      </c>
      <c r="J19" s="297">
        <f t="shared" si="5"/>
        <v>25</v>
      </c>
      <c r="K19" s="297">
        <f t="shared" si="6"/>
        <v>0</v>
      </c>
      <c r="L19" s="297">
        <f t="shared" si="6"/>
        <v>0</v>
      </c>
      <c r="M19" s="297">
        <f t="shared" si="6"/>
        <v>890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317</v>
      </c>
      <c r="R19" s="297">
        <f t="shared" si="10"/>
        <v>0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97">
        <f t="shared" si="11"/>
        <v>2266</v>
      </c>
      <c r="AC19" s="297">
        <f t="shared" si="12"/>
        <v>333</v>
      </c>
      <c r="AD19" s="297">
        <f t="shared" si="12"/>
        <v>434</v>
      </c>
      <c r="AE19" s="297">
        <f t="shared" si="12"/>
        <v>191</v>
      </c>
      <c r="AF19" s="297">
        <f t="shared" si="12"/>
        <v>70</v>
      </c>
      <c r="AG19" s="297">
        <f t="shared" si="12"/>
        <v>6</v>
      </c>
      <c r="AH19" s="297">
        <f t="shared" si="12"/>
        <v>25</v>
      </c>
      <c r="AI19" s="297">
        <f t="shared" si="12"/>
        <v>0</v>
      </c>
      <c r="AJ19" s="297">
        <f t="shared" si="12"/>
        <v>0</v>
      </c>
      <c r="AK19" s="297">
        <f t="shared" si="13"/>
        <v>890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317</v>
      </c>
      <c r="AP19" s="297">
        <f t="shared" si="17"/>
        <v>1214</v>
      </c>
      <c r="AQ19" s="278">
        <v>19</v>
      </c>
      <c r="AR19" s="278"/>
      <c r="AS19" s="278"/>
      <c r="AT19" s="278"/>
      <c r="AU19" s="278"/>
      <c r="AV19" s="278"/>
      <c r="AW19" s="278"/>
      <c r="AX19" s="278"/>
      <c r="AY19" s="278">
        <v>890</v>
      </c>
      <c r="AZ19" s="278"/>
      <c r="BA19" s="278"/>
      <c r="BB19" s="278">
        <v>305</v>
      </c>
      <c r="BC19" s="297">
        <f t="shared" si="18"/>
        <v>0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97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7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7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7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7">
        <f t="shared" si="23"/>
        <v>1052</v>
      </c>
      <c r="DM19" s="278">
        <v>314</v>
      </c>
      <c r="DN19" s="278">
        <v>434</v>
      </c>
      <c r="DO19" s="278">
        <v>191</v>
      </c>
      <c r="DP19" s="278">
        <v>70</v>
      </c>
      <c r="DQ19" s="278">
        <v>6</v>
      </c>
      <c r="DR19" s="278">
        <v>25</v>
      </c>
      <c r="DS19" s="278"/>
      <c r="DT19" s="278"/>
      <c r="DU19" s="278"/>
      <c r="DV19" s="278"/>
      <c r="DW19" s="278">
        <v>12</v>
      </c>
      <c r="DX19" s="297">
        <f t="shared" si="24"/>
        <v>0</v>
      </c>
      <c r="DY19" s="278"/>
      <c r="DZ19" s="278"/>
      <c r="EA19" s="278"/>
      <c r="EB19" s="278"/>
      <c r="EC19" s="278"/>
      <c r="ED19" s="278"/>
      <c r="EE19" s="278"/>
      <c r="EF19" s="278"/>
      <c r="EG19" s="278"/>
      <c r="EH19" s="416"/>
    </row>
    <row r="20" spans="1:138" s="267" customFormat="1" ht="13.5">
      <c r="A20" s="415" t="s">
        <v>396</v>
      </c>
      <c r="B20" s="415">
        <v>42214</v>
      </c>
      <c r="C20" s="415" t="s">
        <v>415</v>
      </c>
      <c r="D20" s="297">
        <f t="shared" si="4"/>
        <v>2534</v>
      </c>
      <c r="E20" s="297">
        <f t="shared" si="5"/>
        <v>674</v>
      </c>
      <c r="F20" s="297">
        <f t="shared" si="5"/>
        <v>468</v>
      </c>
      <c r="G20" s="297">
        <f t="shared" si="5"/>
        <v>499</v>
      </c>
      <c r="H20" s="297">
        <f t="shared" si="5"/>
        <v>36</v>
      </c>
      <c r="I20" s="297">
        <f t="shared" si="5"/>
        <v>25</v>
      </c>
      <c r="J20" s="297">
        <f t="shared" si="5"/>
        <v>29</v>
      </c>
      <c r="K20" s="297">
        <f t="shared" si="6"/>
        <v>0</v>
      </c>
      <c r="L20" s="297">
        <f t="shared" si="6"/>
        <v>0</v>
      </c>
      <c r="M20" s="297">
        <f t="shared" si="6"/>
        <v>431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372</v>
      </c>
      <c r="R20" s="297">
        <f t="shared" si="10"/>
        <v>0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97">
        <f t="shared" si="11"/>
        <v>2418</v>
      </c>
      <c r="AC20" s="297">
        <f t="shared" si="12"/>
        <v>601</v>
      </c>
      <c r="AD20" s="297">
        <f t="shared" si="12"/>
        <v>459</v>
      </c>
      <c r="AE20" s="297">
        <f t="shared" si="12"/>
        <v>466</v>
      </c>
      <c r="AF20" s="297">
        <f t="shared" si="12"/>
        <v>36</v>
      </c>
      <c r="AG20" s="297">
        <f t="shared" si="12"/>
        <v>25</v>
      </c>
      <c r="AH20" s="297">
        <f t="shared" si="12"/>
        <v>28</v>
      </c>
      <c r="AI20" s="297">
        <f t="shared" si="12"/>
        <v>0</v>
      </c>
      <c r="AJ20" s="297">
        <f t="shared" si="12"/>
        <v>0</v>
      </c>
      <c r="AK20" s="297">
        <f t="shared" si="13"/>
        <v>431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372</v>
      </c>
      <c r="AP20" s="297">
        <f t="shared" si="17"/>
        <v>755</v>
      </c>
      <c r="AQ20" s="278">
        <v>4</v>
      </c>
      <c r="AR20" s="278"/>
      <c r="AS20" s="278"/>
      <c r="AT20" s="278"/>
      <c r="AU20" s="278"/>
      <c r="AV20" s="278"/>
      <c r="AW20" s="278"/>
      <c r="AX20" s="278"/>
      <c r="AY20" s="278">
        <v>431</v>
      </c>
      <c r="AZ20" s="278"/>
      <c r="BA20" s="278"/>
      <c r="BB20" s="278">
        <v>320</v>
      </c>
      <c r="BC20" s="297">
        <f t="shared" si="18"/>
        <v>0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97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7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7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7">
        <f t="shared" si="22"/>
        <v>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7">
        <f t="shared" si="23"/>
        <v>1663</v>
      </c>
      <c r="DM20" s="278">
        <v>597</v>
      </c>
      <c r="DN20" s="278">
        <v>459</v>
      </c>
      <c r="DO20" s="278">
        <v>466</v>
      </c>
      <c r="DP20" s="278">
        <v>36</v>
      </c>
      <c r="DQ20" s="278">
        <v>25</v>
      </c>
      <c r="DR20" s="278">
        <v>28</v>
      </c>
      <c r="DS20" s="278"/>
      <c r="DT20" s="278"/>
      <c r="DU20" s="278"/>
      <c r="DV20" s="278"/>
      <c r="DW20" s="278">
        <v>52</v>
      </c>
      <c r="DX20" s="297">
        <f t="shared" si="24"/>
        <v>116</v>
      </c>
      <c r="DY20" s="278">
        <v>73</v>
      </c>
      <c r="DZ20" s="278">
        <v>9</v>
      </c>
      <c r="EA20" s="278">
        <v>33</v>
      </c>
      <c r="EB20" s="278"/>
      <c r="EC20" s="278"/>
      <c r="ED20" s="278">
        <v>1</v>
      </c>
      <c r="EE20" s="278"/>
      <c r="EF20" s="278"/>
      <c r="EG20" s="278"/>
      <c r="EH20" s="416"/>
    </row>
    <row r="21" spans="1:138" s="267" customFormat="1" ht="13.5">
      <c r="A21" s="415" t="s">
        <v>396</v>
      </c>
      <c r="B21" s="415">
        <v>42307</v>
      </c>
      <c r="C21" s="415" t="s">
        <v>416</v>
      </c>
      <c r="D21" s="297">
        <f t="shared" si="4"/>
        <v>2591</v>
      </c>
      <c r="E21" s="297">
        <f t="shared" si="5"/>
        <v>1089</v>
      </c>
      <c r="F21" s="297">
        <f t="shared" si="5"/>
        <v>239</v>
      </c>
      <c r="G21" s="297">
        <f t="shared" si="5"/>
        <v>225</v>
      </c>
      <c r="H21" s="297">
        <f t="shared" si="5"/>
        <v>76</v>
      </c>
      <c r="I21" s="297">
        <f t="shared" si="5"/>
        <v>482</v>
      </c>
      <c r="J21" s="297">
        <f t="shared" si="5"/>
        <v>31</v>
      </c>
      <c r="K21" s="297">
        <f t="shared" si="6"/>
        <v>340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109</v>
      </c>
      <c r="R21" s="297">
        <f t="shared" si="10"/>
        <v>1098</v>
      </c>
      <c r="S21" s="278">
        <v>973</v>
      </c>
      <c r="T21" s="278">
        <v>94</v>
      </c>
      <c r="U21" s="278"/>
      <c r="V21" s="278"/>
      <c r="W21" s="278"/>
      <c r="X21" s="278">
        <v>31</v>
      </c>
      <c r="Y21" s="278"/>
      <c r="Z21" s="278"/>
      <c r="AA21" s="278"/>
      <c r="AB21" s="297">
        <f t="shared" si="11"/>
        <v>1342</v>
      </c>
      <c r="AC21" s="297">
        <f t="shared" si="12"/>
        <v>0</v>
      </c>
      <c r="AD21" s="297">
        <f t="shared" si="12"/>
        <v>143</v>
      </c>
      <c r="AE21" s="297">
        <f t="shared" si="12"/>
        <v>192</v>
      </c>
      <c r="AF21" s="297">
        <f t="shared" si="12"/>
        <v>76</v>
      </c>
      <c r="AG21" s="297">
        <f t="shared" si="12"/>
        <v>482</v>
      </c>
      <c r="AH21" s="297">
        <f t="shared" si="12"/>
        <v>0</v>
      </c>
      <c r="AI21" s="297">
        <f t="shared" si="12"/>
        <v>340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109</v>
      </c>
      <c r="AP21" s="297">
        <f t="shared" si="17"/>
        <v>0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97">
        <f t="shared" si="18"/>
        <v>143</v>
      </c>
      <c r="BD21" s="278"/>
      <c r="BE21" s="278">
        <v>143</v>
      </c>
      <c r="BF21" s="278"/>
      <c r="BG21" s="278"/>
      <c r="BH21" s="278"/>
      <c r="BI21" s="278"/>
      <c r="BJ21" s="278"/>
      <c r="BK21" s="278"/>
      <c r="BL21" s="278"/>
      <c r="BM21" s="278"/>
      <c r="BN21" s="278"/>
      <c r="BO21" s="297">
        <f t="shared" si="19"/>
        <v>340</v>
      </c>
      <c r="BP21" s="278"/>
      <c r="BQ21" s="278"/>
      <c r="BR21" s="278"/>
      <c r="BS21" s="278"/>
      <c r="BT21" s="278"/>
      <c r="BU21" s="278"/>
      <c r="BV21" s="278">
        <v>340</v>
      </c>
      <c r="BW21" s="278"/>
      <c r="BX21" s="278"/>
      <c r="BY21" s="278"/>
      <c r="BZ21" s="278"/>
      <c r="CA21" s="297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7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7">
        <f t="shared" si="22"/>
        <v>39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>
        <v>39</v>
      </c>
      <c r="DL21" s="297">
        <f t="shared" si="23"/>
        <v>820</v>
      </c>
      <c r="DM21" s="278"/>
      <c r="DN21" s="278"/>
      <c r="DO21" s="278">
        <v>192</v>
      </c>
      <c r="DP21" s="278">
        <v>76</v>
      </c>
      <c r="DQ21" s="278">
        <v>482</v>
      </c>
      <c r="DR21" s="278"/>
      <c r="DS21" s="278"/>
      <c r="DT21" s="278"/>
      <c r="DU21" s="278"/>
      <c r="DV21" s="278"/>
      <c r="DW21" s="278">
        <v>70</v>
      </c>
      <c r="DX21" s="297">
        <f t="shared" si="24"/>
        <v>151</v>
      </c>
      <c r="DY21" s="278">
        <v>116</v>
      </c>
      <c r="DZ21" s="278">
        <v>2</v>
      </c>
      <c r="EA21" s="278">
        <v>33</v>
      </c>
      <c r="EB21" s="278"/>
      <c r="EC21" s="278"/>
      <c r="ED21" s="278"/>
      <c r="EE21" s="278"/>
      <c r="EF21" s="278"/>
      <c r="EG21" s="278"/>
      <c r="EH21" s="416"/>
    </row>
    <row r="22" spans="1:138" s="267" customFormat="1" ht="13.5">
      <c r="A22" s="415" t="s">
        <v>396</v>
      </c>
      <c r="B22" s="415">
        <v>42308</v>
      </c>
      <c r="C22" s="415" t="s">
        <v>417</v>
      </c>
      <c r="D22" s="297">
        <f t="shared" si="4"/>
        <v>2053</v>
      </c>
      <c r="E22" s="297">
        <f t="shared" si="5"/>
        <v>1058</v>
      </c>
      <c r="F22" s="297">
        <f t="shared" si="5"/>
        <v>227</v>
      </c>
      <c r="G22" s="297">
        <f t="shared" si="5"/>
        <v>162</v>
      </c>
      <c r="H22" s="297">
        <f t="shared" si="5"/>
        <v>71</v>
      </c>
      <c r="I22" s="297">
        <f t="shared" si="5"/>
        <v>438</v>
      </c>
      <c r="J22" s="297">
        <f t="shared" si="5"/>
        <v>2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95</v>
      </c>
      <c r="R22" s="297">
        <f t="shared" si="10"/>
        <v>267</v>
      </c>
      <c r="S22" s="278">
        <v>267</v>
      </c>
      <c r="T22" s="278"/>
      <c r="U22" s="278"/>
      <c r="V22" s="278"/>
      <c r="W22" s="278"/>
      <c r="X22" s="278"/>
      <c r="Y22" s="278"/>
      <c r="Z22" s="278"/>
      <c r="AA22" s="278"/>
      <c r="AB22" s="297">
        <f t="shared" si="11"/>
        <v>998</v>
      </c>
      <c r="AC22" s="297">
        <f t="shared" si="12"/>
        <v>5</v>
      </c>
      <c r="AD22" s="297">
        <f t="shared" si="12"/>
        <v>227</v>
      </c>
      <c r="AE22" s="297">
        <f t="shared" si="12"/>
        <v>162</v>
      </c>
      <c r="AF22" s="297">
        <f t="shared" si="12"/>
        <v>71</v>
      </c>
      <c r="AG22" s="297">
        <f t="shared" si="12"/>
        <v>438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95</v>
      </c>
      <c r="AP22" s="297">
        <f t="shared" si="17"/>
        <v>0</v>
      </c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97">
        <f t="shared" si="18"/>
        <v>0</v>
      </c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97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7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7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7">
        <f t="shared" si="22"/>
        <v>0</v>
      </c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7">
        <f t="shared" si="23"/>
        <v>998</v>
      </c>
      <c r="DM22" s="278">
        <v>5</v>
      </c>
      <c r="DN22" s="278">
        <v>227</v>
      </c>
      <c r="DO22" s="278">
        <v>162</v>
      </c>
      <c r="DP22" s="278">
        <v>71</v>
      </c>
      <c r="DQ22" s="278">
        <v>438</v>
      </c>
      <c r="DR22" s="278"/>
      <c r="DS22" s="278"/>
      <c r="DT22" s="278"/>
      <c r="DU22" s="278"/>
      <c r="DV22" s="278"/>
      <c r="DW22" s="278">
        <v>95</v>
      </c>
      <c r="DX22" s="297">
        <f t="shared" si="24"/>
        <v>788</v>
      </c>
      <c r="DY22" s="278">
        <v>786</v>
      </c>
      <c r="DZ22" s="278"/>
      <c r="EA22" s="278"/>
      <c r="EB22" s="278"/>
      <c r="EC22" s="278"/>
      <c r="ED22" s="278">
        <v>2</v>
      </c>
      <c r="EE22" s="278"/>
      <c r="EF22" s="278"/>
      <c r="EG22" s="278"/>
      <c r="EH22" s="416"/>
    </row>
    <row r="23" spans="1:138" s="267" customFormat="1" ht="13.5">
      <c r="A23" s="415" t="s">
        <v>396</v>
      </c>
      <c r="B23" s="415">
        <v>42321</v>
      </c>
      <c r="C23" s="415" t="s">
        <v>418</v>
      </c>
      <c r="D23" s="297">
        <f t="shared" si="4"/>
        <v>339</v>
      </c>
      <c r="E23" s="297">
        <f t="shared" si="5"/>
        <v>101</v>
      </c>
      <c r="F23" s="297">
        <f t="shared" si="5"/>
        <v>138</v>
      </c>
      <c r="G23" s="297">
        <f t="shared" si="5"/>
        <v>76</v>
      </c>
      <c r="H23" s="297">
        <f t="shared" si="5"/>
        <v>18</v>
      </c>
      <c r="I23" s="297">
        <f t="shared" si="5"/>
        <v>0</v>
      </c>
      <c r="J23" s="297">
        <f t="shared" si="5"/>
        <v>3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3</v>
      </c>
      <c r="R23" s="297">
        <f t="shared" si="10"/>
        <v>276</v>
      </c>
      <c r="S23" s="278">
        <v>55</v>
      </c>
      <c r="T23" s="278">
        <v>124</v>
      </c>
      <c r="U23" s="278">
        <v>76</v>
      </c>
      <c r="V23" s="278">
        <v>18</v>
      </c>
      <c r="W23" s="278"/>
      <c r="X23" s="278"/>
      <c r="Y23" s="278"/>
      <c r="Z23" s="278"/>
      <c r="AA23" s="278">
        <v>3</v>
      </c>
      <c r="AB23" s="297">
        <f t="shared" si="11"/>
        <v>12</v>
      </c>
      <c r="AC23" s="297">
        <f t="shared" si="12"/>
        <v>0</v>
      </c>
      <c r="AD23" s="297">
        <f t="shared" si="12"/>
        <v>12</v>
      </c>
      <c r="AE23" s="297">
        <f t="shared" si="12"/>
        <v>0</v>
      </c>
      <c r="AF23" s="297">
        <f t="shared" si="12"/>
        <v>0</v>
      </c>
      <c r="AG23" s="297">
        <f t="shared" si="12"/>
        <v>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97">
        <f t="shared" si="18"/>
        <v>0</v>
      </c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97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7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7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7">
        <f t="shared" si="22"/>
        <v>0</v>
      </c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7">
        <f t="shared" si="23"/>
        <v>12</v>
      </c>
      <c r="DM23" s="278"/>
      <c r="DN23" s="278">
        <v>12</v>
      </c>
      <c r="DO23" s="278"/>
      <c r="DP23" s="278"/>
      <c r="DQ23" s="278"/>
      <c r="DR23" s="278"/>
      <c r="DS23" s="278"/>
      <c r="DT23" s="278"/>
      <c r="DU23" s="278"/>
      <c r="DV23" s="278"/>
      <c r="DW23" s="278"/>
      <c r="DX23" s="297">
        <f t="shared" si="24"/>
        <v>51</v>
      </c>
      <c r="DY23" s="278">
        <v>46</v>
      </c>
      <c r="DZ23" s="278">
        <v>2</v>
      </c>
      <c r="EA23" s="278"/>
      <c r="EB23" s="278"/>
      <c r="EC23" s="278"/>
      <c r="ED23" s="278">
        <v>3</v>
      </c>
      <c r="EE23" s="278"/>
      <c r="EF23" s="278"/>
      <c r="EG23" s="278"/>
      <c r="EH23" s="416" t="s">
        <v>403</v>
      </c>
    </row>
    <row r="24" spans="1:138" s="267" customFormat="1" ht="13.5">
      <c r="A24" s="415" t="s">
        <v>396</v>
      </c>
      <c r="B24" s="415">
        <v>42322</v>
      </c>
      <c r="C24" s="415" t="s">
        <v>419</v>
      </c>
      <c r="D24" s="297">
        <f t="shared" si="4"/>
        <v>870</v>
      </c>
      <c r="E24" s="297">
        <f t="shared" si="5"/>
        <v>348</v>
      </c>
      <c r="F24" s="297">
        <f t="shared" si="5"/>
        <v>304</v>
      </c>
      <c r="G24" s="297">
        <f t="shared" si="5"/>
        <v>165</v>
      </c>
      <c r="H24" s="297">
        <f t="shared" si="5"/>
        <v>41</v>
      </c>
      <c r="I24" s="297">
        <f t="shared" si="5"/>
        <v>0</v>
      </c>
      <c r="J24" s="297">
        <f t="shared" si="5"/>
        <v>3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9</v>
      </c>
      <c r="R24" s="297">
        <f t="shared" si="10"/>
        <v>606</v>
      </c>
      <c r="S24" s="278">
        <v>121</v>
      </c>
      <c r="T24" s="278">
        <v>271</v>
      </c>
      <c r="U24" s="278">
        <v>165</v>
      </c>
      <c r="V24" s="278">
        <v>40</v>
      </c>
      <c r="W24" s="278"/>
      <c r="X24" s="278"/>
      <c r="Y24" s="278"/>
      <c r="Z24" s="278"/>
      <c r="AA24" s="278">
        <v>9</v>
      </c>
      <c r="AB24" s="297">
        <f t="shared" si="11"/>
        <v>26</v>
      </c>
      <c r="AC24" s="297">
        <f t="shared" si="12"/>
        <v>0</v>
      </c>
      <c r="AD24" s="297">
        <f t="shared" si="12"/>
        <v>26</v>
      </c>
      <c r="AE24" s="297">
        <f t="shared" si="12"/>
        <v>0</v>
      </c>
      <c r="AF24" s="297">
        <f t="shared" si="12"/>
        <v>0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0</v>
      </c>
      <c r="AP24" s="297">
        <f t="shared" si="17"/>
        <v>0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97">
        <f t="shared" si="18"/>
        <v>0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97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7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7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7">
        <f t="shared" si="22"/>
        <v>0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97">
        <f t="shared" si="23"/>
        <v>26</v>
      </c>
      <c r="DM24" s="278"/>
      <c r="DN24" s="278">
        <v>26</v>
      </c>
      <c r="DO24" s="278"/>
      <c r="DP24" s="278"/>
      <c r="DQ24" s="278"/>
      <c r="DR24" s="278"/>
      <c r="DS24" s="278"/>
      <c r="DT24" s="278"/>
      <c r="DU24" s="278"/>
      <c r="DV24" s="278"/>
      <c r="DW24" s="278"/>
      <c r="DX24" s="297">
        <f t="shared" si="24"/>
        <v>238</v>
      </c>
      <c r="DY24" s="278">
        <v>227</v>
      </c>
      <c r="DZ24" s="278">
        <v>7</v>
      </c>
      <c r="EA24" s="278"/>
      <c r="EB24" s="278">
        <v>1</v>
      </c>
      <c r="EC24" s="278"/>
      <c r="ED24" s="278">
        <v>3</v>
      </c>
      <c r="EE24" s="278"/>
      <c r="EF24" s="278"/>
      <c r="EG24" s="278"/>
      <c r="EH24" s="416" t="s">
        <v>403</v>
      </c>
    </row>
    <row r="25" spans="1:138" s="267" customFormat="1" ht="13.5">
      <c r="A25" s="415" t="s">
        <v>396</v>
      </c>
      <c r="B25" s="415">
        <v>42323</v>
      </c>
      <c r="C25" s="415" t="s">
        <v>420</v>
      </c>
      <c r="D25" s="297">
        <f t="shared" si="4"/>
        <v>519</v>
      </c>
      <c r="E25" s="297">
        <f t="shared" si="5"/>
        <v>100</v>
      </c>
      <c r="F25" s="297">
        <f t="shared" si="5"/>
        <v>244</v>
      </c>
      <c r="G25" s="297">
        <f t="shared" si="5"/>
        <v>136</v>
      </c>
      <c r="H25" s="297">
        <f t="shared" si="5"/>
        <v>32</v>
      </c>
      <c r="I25" s="297">
        <f t="shared" si="5"/>
        <v>0</v>
      </c>
      <c r="J25" s="297">
        <f t="shared" si="5"/>
        <v>0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7</v>
      </c>
      <c r="R25" s="297">
        <f t="shared" si="10"/>
        <v>498</v>
      </c>
      <c r="S25" s="278">
        <v>100</v>
      </c>
      <c r="T25" s="278">
        <v>223</v>
      </c>
      <c r="U25" s="278">
        <v>136</v>
      </c>
      <c r="V25" s="278">
        <v>32</v>
      </c>
      <c r="W25" s="278"/>
      <c r="X25" s="278"/>
      <c r="Y25" s="278"/>
      <c r="Z25" s="278"/>
      <c r="AA25" s="278">
        <v>7</v>
      </c>
      <c r="AB25" s="297">
        <f t="shared" si="11"/>
        <v>21</v>
      </c>
      <c r="AC25" s="297">
        <f t="shared" si="12"/>
        <v>0</v>
      </c>
      <c r="AD25" s="297">
        <f t="shared" si="12"/>
        <v>21</v>
      </c>
      <c r="AE25" s="297">
        <f t="shared" si="12"/>
        <v>0</v>
      </c>
      <c r="AF25" s="297">
        <f t="shared" si="12"/>
        <v>0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0</v>
      </c>
      <c r="AP25" s="297">
        <f t="shared" si="17"/>
        <v>0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97">
        <f t="shared" si="18"/>
        <v>0</v>
      </c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97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7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7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7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7">
        <f t="shared" si="23"/>
        <v>21</v>
      </c>
      <c r="DM25" s="278"/>
      <c r="DN25" s="278">
        <v>21</v>
      </c>
      <c r="DO25" s="278"/>
      <c r="DP25" s="278"/>
      <c r="DQ25" s="278"/>
      <c r="DR25" s="278"/>
      <c r="DS25" s="278"/>
      <c r="DT25" s="278"/>
      <c r="DU25" s="278"/>
      <c r="DV25" s="278"/>
      <c r="DW25" s="278"/>
      <c r="DX25" s="297">
        <f t="shared" si="24"/>
        <v>0</v>
      </c>
      <c r="DY25" s="278"/>
      <c r="DZ25" s="278"/>
      <c r="EA25" s="278"/>
      <c r="EB25" s="278"/>
      <c r="EC25" s="278"/>
      <c r="ED25" s="278"/>
      <c r="EE25" s="278"/>
      <c r="EF25" s="278"/>
      <c r="EG25" s="278"/>
      <c r="EH25" s="416" t="s">
        <v>403</v>
      </c>
    </row>
    <row r="26" spans="1:138" s="267" customFormat="1" ht="13.5">
      <c r="A26" s="415" t="s">
        <v>396</v>
      </c>
      <c r="B26" s="415">
        <v>42383</v>
      </c>
      <c r="C26" s="415" t="s">
        <v>421</v>
      </c>
      <c r="D26" s="297">
        <f t="shared" si="4"/>
        <v>357</v>
      </c>
      <c r="E26" s="297">
        <f t="shared" si="5"/>
        <v>18</v>
      </c>
      <c r="F26" s="297">
        <f t="shared" si="5"/>
        <v>300</v>
      </c>
      <c r="G26" s="297">
        <f t="shared" si="5"/>
        <v>31</v>
      </c>
      <c r="H26" s="297">
        <f t="shared" si="5"/>
        <v>8</v>
      </c>
      <c r="I26" s="297">
        <f t="shared" si="5"/>
        <v>0</v>
      </c>
      <c r="J26" s="297">
        <f t="shared" si="5"/>
        <v>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0</v>
      </c>
      <c r="R26" s="297">
        <f t="shared" si="10"/>
        <v>20</v>
      </c>
      <c r="S26" s="278"/>
      <c r="T26" s="278"/>
      <c r="U26" s="278">
        <v>20</v>
      </c>
      <c r="V26" s="278"/>
      <c r="W26" s="278"/>
      <c r="X26" s="278"/>
      <c r="Y26" s="278"/>
      <c r="Z26" s="278"/>
      <c r="AA26" s="278"/>
      <c r="AB26" s="297">
        <f t="shared" si="11"/>
        <v>337</v>
      </c>
      <c r="AC26" s="297">
        <f t="shared" si="12"/>
        <v>18</v>
      </c>
      <c r="AD26" s="297">
        <f t="shared" si="12"/>
        <v>300</v>
      </c>
      <c r="AE26" s="297">
        <f t="shared" si="12"/>
        <v>11</v>
      </c>
      <c r="AF26" s="297">
        <f t="shared" si="12"/>
        <v>8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97">
        <f t="shared" si="18"/>
        <v>0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97">
        <f t="shared" si="19"/>
        <v>0</v>
      </c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97">
        <f t="shared" si="20"/>
        <v>0</v>
      </c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97">
        <f t="shared" si="21"/>
        <v>0</v>
      </c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97">
        <f t="shared" si="22"/>
        <v>0</v>
      </c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97">
        <f t="shared" si="23"/>
        <v>337</v>
      </c>
      <c r="DM26" s="278">
        <v>18</v>
      </c>
      <c r="DN26" s="278">
        <v>300</v>
      </c>
      <c r="DO26" s="278">
        <v>11</v>
      </c>
      <c r="DP26" s="278">
        <v>8</v>
      </c>
      <c r="DQ26" s="278"/>
      <c r="DR26" s="278"/>
      <c r="DS26" s="278"/>
      <c r="DT26" s="278"/>
      <c r="DU26" s="278"/>
      <c r="DV26" s="278"/>
      <c r="DW26" s="278"/>
      <c r="DX26" s="297">
        <f t="shared" si="24"/>
        <v>0</v>
      </c>
      <c r="DY26" s="278"/>
      <c r="DZ26" s="278"/>
      <c r="EA26" s="278"/>
      <c r="EB26" s="278"/>
      <c r="EC26" s="278"/>
      <c r="ED26" s="278"/>
      <c r="EE26" s="278"/>
      <c r="EF26" s="278"/>
      <c r="EG26" s="278"/>
      <c r="EH26" s="416" t="s">
        <v>403</v>
      </c>
    </row>
    <row r="27" spans="1:138" s="267" customFormat="1" ht="13.5">
      <c r="A27" s="415" t="s">
        <v>396</v>
      </c>
      <c r="B27" s="415">
        <v>42388</v>
      </c>
      <c r="C27" s="415" t="s">
        <v>422</v>
      </c>
      <c r="D27" s="297">
        <f t="shared" si="4"/>
        <v>444</v>
      </c>
      <c r="E27" s="297">
        <f t="shared" si="5"/>
        <v>83</v>
      </c>
      <c r="F27" s="297">
        <f t="shared" si="5"/>
        <v>154</v>
      </c>
      <c r="G27" s="297">
        <f t="shared" si="5"/>
        <v>4</v>
      </c>
      <c r="H27" s="297">
        <f t="shared" si="5"/>
        <v>17</v>
      </c>
      <c r="I27" s="297">
        <f t="shared" si="5"/>
        <v>13</v>
      </c>
      <c r="J27" s="297">
        <f t="shared" si="5"/>
        <v>0</v>
      </c>
      <c r="K27" s="297">
        <f t="shared" si="6"/>
        <v>0</v>
      </c>
      <c r="L27" s="297">
        <f t="shared" si="6"/>
        <v>0</v>
      </c>
      <c r="M27" s="297">
        <f t="shared" si="6"/>
        <v>109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64</v>
      </c>
      <c r="R27" s="297">
        <f t="shared" si="10"/>
        <v>0</v>
      </c>
      <c r="S27" s="278"/>
      <c r="T27" s="278"/>
      <c r="U27" s="278"/>
      <c r="V27" s="278"/>
      <c r="W27" s="278"/>
      <c r="X27" s="278"/>
      <c r="Y27" s="278"/>
      <c r="Z27" s="278"/>
      <c r="AA27" s="278"/>
      <c r="AB27" s="297">
        <f t="shared" si="11"/>
        <v>400</v>
      </c>
      <c r="AC27" s="297">
        <f t="shared" si="12"/>
        <v>40</v>
      </c>
      <c r="AD27" s="297">
        <f t="shared" si="12"/>
        <v>153</v>
      </c>
      <c r="AE27" s="297">
        <f t="shared" si="12"/>
        <v>4</v>
      </c>
      <c r="AF27" s="297">
        <f t="shared" si="12"/>
        <v>17</v>
      </c>
      <c r="AG27" s="297">
        <f t="shared" si="12"/>
        <v>13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109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64</v>
      </c>
      <c r="AP27" s="297">
        <f t="shared" si="17"/>
        <v>113</v>
      </c>
      <c r="AQ27" s="278"/>
      <c r="AR27" s="278"/>
      <c r="AS27" s="278">
        <v>4</v>
      </c>
      <c r="AT27" s="278"/>
      <c r="AU27" s="278"/>
      <c r="AV27" s="278"/>
      <c r="AW27" s="278"/>
      <c r="AX27" s="278"/>
      <c r="AY27" s="278">
        <v>109</v>
      </c>
      <c r="AZ27" s="278"/>
      <c r="BA27" s="278"/>
      <c r="BB27" s="278"/>
      <c r="BC27" s="297">
        <f t="shared" si="18"/>
        <v>153</v>
      </c>
      <c r="BD27" s="278"/>
      <c r="BE27" s="278">
        <v>153</v>
      </c>
      <c r="BF27" s="278"/>
      <c r="BG27" s="278"/>
      <c r="BH27" s="278"/>
      <c r="BI27" s="278"/>
      <c r="BJ27" s="278"/>
      <c r="BK27" s="278"/>
      <c r="BL27" s="278"/>
      <c r="BM27" s="278"/>
      <c r="BN27" s="278"/>
      <c r="BO27" s="297">
        <f t="shared" si="19"/>
        <v>0</v>
      </c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97">
        <f t="shared" si="20"/>
        <v>0</v>
      </c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97">
        <f t="shared" si="21"/>
        <v>0</v>
      </c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97">
        <f t="shared" si="22"/>
        <v>0</v>
      </c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97">
        <f t="shared" si="23"/>
        <v>134</v>
      </c>
      <c r="DM27" s="278">
        <v>40</v>
      </c>
      <c r="DN27" s="278"/>
      <c r="DO27" s="278"/>
      <c r="DP27" s="278">
        <v>17</v>
      </c>
      <c r="DQ27" s="278">
        <v>13</v>
      </c>
      <c r="DR27" s="278"/>
      <c r="DS27" s="278"/>
      <c r="DT27" s="278"/>
      <c r="DU27" s="278"/>
      <c r="DV27" s="278"/>
      <c r="DW27" s="278">
        <v>64</v>
      </c>
      <c r="DX27" s="297">
        <f t="shared" si="24"/>
        <v>44</v>
      </c>
      <c r="DY27" s="278">
        <v>43</v>
      </c>
      <c r="DZ27" s="278">
        <v>1</v>
      </c>
      <c r="EA27" s="278"/>
      <c r="EB27" s="278"/>
      <c r="EC27" s="278"/>
      <c r="ED27" s="278"/>
      <c r="EE27" s="278"/>
      <c r="EF27" s="278"/>
      <c r="EG27" s="278"/>
      <c r="EH27" s="416" t="s">
        <v>403</v>
      </c>
    </row>
    <row r="28" spans="1:138" s="267" customFormat="1" ht="13.5">
      <c r="A28" s="415" t="s">
        <v>396</v>
      </c>
      <c r="B28" s="415">
        <v>42389</v>
      </c>
      <c r="C28" s="415" t="s">
        <v>423</v>
      </c>
      <c r="D28" s="297">
        <f t="shared" si="4"/>
        <v>282</v>
      </c>
      <c r="E28" s="297">
        <f t="shared" si="5"/>
        <v>25</v>
      </c>
      <c r="F28" s="297">
        <f t="shared" si="5"/>
        <v>80</v>
      </c>
      <c r="G28" s="297">
        <f t="shared" si="5"/>
        <v>3</v>
      </c>
      <c r="H28" s="297">
        <f t="shared" si="5"/>
        <v>16</v>
      </c>
      <c r="I28" s="297">
        <f t="shared" si="5"/>
        <v>13</v>
      </c>
      <c r="J28" s="297">
        <f t="shared" si="5"/>
        <v>0</v>
      </c>
      <c r="K28" s="297">
        <f t="shared" si="6"/>
        <v>0</v>
      </c>
      <c r="L28" s="297">
        <f t="shared" si="6"/>
        <v>0</v>
      </c>
      <c r="M28" s="297">
        <f t="shared" si="6"/>
        <v>87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58</v>
      </c>
      <c r="R28" s="297">
        <f t="shared" si="10"/>
        <v>0</v>
      </c>
      <c r="S28" s="278"/>
      <c r="T28" s="278"/>
      <c r="U28" s="278"/>
      <c r="V28" s="278"/>
      <c r="W28" s="278"/>
      <c r="X28" s="278"/>
      <c r="Y28" s="278"/>
      <c r="Z28" s="278"/>
      <c r="AA28" s="278"/>
      <c r="AB28" s="297">
        <f t="shared" si="11"/>
        <v>282</v>
      </c>
      <c r="AC28" s="297">
        <f t="shared" si="12"/>
        <v>25</v>
      </c>
      <c r="AD28" s="297">
        <f t="shared" si="12"/>
        <v>80</v>
      </c>
      <c r="AE28" s="297">
        <f t="shared" si="12"/>
        <v>3</v>
      </c>
      <c r="AF28" s="297">
        <f t="shared" si="12"/>
        <v>16</v>
      </c>
      <c r="AG28" s="297">
        <f t="shared" si="12"/>
        <v>13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87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58</v>
      </c>
      <c r="AP28" s="297">
        <f t="shared" si="17"/>
        <v>90</v>
      </c>
      <c r="AQ28" s="278"/>
      <c r="AR28" s="278"/>
      <c r="AS28" s="278">
        <v>3</v>
      </c>
      <c r="AT28" s="278"/>
      <c r="AU28" s="278"/>
      <c r="AV28" s="278"/>
      <c r="AW28" s="278"/>
      <c r="AX28" s="278"/>
      <c r="AY28" s="278">
        <v>87</v>
      </c>
      <c r="AZ28" s="278"/>
      <c r="BA28" s="278"/>
      <c r="BB28" s="278"/>
      <c r="BC28" s="297">
        <f t="shared" si="18"/>
        <v>80</v>
      </c>
      <c r="BD28" s="278"/>
      <c r="BE28" s="278">
        <v>80</v>
      </c>
      <c r="BF28" s="278"/>
      <c r="BG28" s="278"/>
      <c r="BH28" s="278"/>
      <c r="BI28" s="278"/>
      <c r="BJ28" s="278"/>
      <c r="BK28" s="278"/>
      <c r="BL28" s="278"/>
      <c r="BM28" s="278"/>
      <c r="BN28" s="278"/>
      <c r="BO28" s="297">
        <f t="shared" si="19"/>
        <v>0</v>
      </c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97">
        <f t="shared" si="20"/>
        <v>0</v>
      </c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97">
        <f t="shared" si="21"/>
        <v>0</v>
      </c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97">
        <f t="shared" si="22"/>
        <v>0</v>
      </c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97">
        <f t="shared" si="23"/>
        <v>112</v>
      </c>
      <c r="DM28" s="278">
        <v>25</v>
      </c>
      <c r="DN28" s="278"/>
      <c r="DO28" s="278"/>
      <c r="DP28" s="278">
        <v>16</v>
      </c>
      <c r="DQ28" s="278">
        <v>13</v>
      </c>
      <c r="DR28" s="278"/>
      <c r="DS28" s="278"/>
      <c r="DT28" s="278"/>
      <c r="DU28" s="278"/>
      <c r="DV28" s="278"/>
      <c r="DW28" s="278">
        <v>58</v>
      </c>
      <c r="DX28" s="297">
        <f t="shared" si="24"/>
        <v>0</v>
      </c>
      <c r="DY28" s="278"/>
      <c r="DZ28" s="278"/>
      <c r="EA28" s="278"/>
      <c r="EB28" s="278"/>
      <c r="EC28" s="278"/>
      <c r="ED28" s="278"/>
      <c r="EE28" s="278"/>
      <c r="EF28" s="278"/>
      <c r="EG28" s="278"/>
      <c r="EH28" s="416" t="s">
        <v>403</v>
      </c>
    </row>
    <row r="29" spans="1:138" s="267" customFormat="1" ht="13.5">
      <c r="A29" s="415" t="s">
        <v>396</v>
      </c>
      <c r="B29" s="415">
        <v>42391</v>
      </c>
      <c r="C29" s="415" t="s">
        <v>424</v>
      </c>
      <c r="D29" s="297">
        <f t="shared" si="4"/>
        <v>841</v>
      </c>
      <c r="E29" s="297">
        <f t="shared" si="5"/>
        <v>90</v>
      </c>
      <c r="F29" s="297">
        <f t="shared" si="5"/>
        <v>238</v>
      </c>
      <c r="G29" s="297">
        <f t="shared" si="5"/>
        <v>20</v>
      </c>
      <c r="H29" s="297">
        <f t="shared" si="5"/>
        <v>45</v>
      </c>
      <c r="I29" s="297">
        <f t="shared" si="5"/>
        <v>37</v>
      </c>
      <c r="J29" s="297">
        <f t="shared" si="5"/>
        <v>0</v>
      </c>
      <c r="K29" s="297">
        <f t="shared" si="6"/>
        <v>0</v>
      </c>
      <c r="L29" s="297">
        <f t="shared" si="6"/>
        <v>0</v>
      </c>
      <c r="M29" s="297">
        <f t="shared" si="6"/>
        <v>272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139</v>
      </c>
      <c r="R29" s="297">
        <f t="shared" si="10"/>
        <v>0</v>
      </c>
      <c r="S29" s="278"/>
      <c r="T29" s="278"/>
      <c r="U29" s="278"/>
      <c r="V29" s="278"/>
      <c r="W29" s="278"/>
      <c r="X29" s="278"/>
      <c r="Y29" s="278"/>
      <c r="Z29" s="278"/>
      <c r="AA29" s="278"/>
      <c r="AB29" s="297">
        <f t="shared" si="11"/>
        <v>841</v>
      </c>
      <c r="AC29" s="297">
        <f t="shared" si="12"/>
        <v>90</v>
      </c>
      <c r="AD29" s="297">
        <f t="shared" si="12"/>
        <v>238</v>
      </c>
      <c r="AE29" s="297">
        <f t="shared" si="12"/>
        <v>20</v>
      </c>
      <c r="AF29" s="297">
        <f t="shared" si="12"/>
        <v>45</v>
      </c>
      <c r="AG29" s="297">
        <f t="shared" si="12"/>
        <v>37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272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139</v>
      </c>
      <c r="AP29" s="297">
        <f t="shared" si="17"/>
        <v>292</v>
      </c>
      <c r="AQ29" s="278"/>
      <c r="AR29" s="278"/>
      <c r="AS29" s="278">
        <v>20</v>
      </c>
      <c r="AT29" s="278"/>
      <c r="AU29" s="278"/>
      <c r="AV29" s="278"/>
      <c r="AW29" s="278"/>
      <c r="AX29" s="278"/>
      <c r="AY29" s="278">
        <v>272</v>
      </c>
      <c r="AZ29" s="278"/>
      <c r="BA29" s="278"/>
      <c r="BB29" s="278"/>
      <c r="BC29" s="297">
        <f t="shared" si="18"/>
        <v>238</v>
      </c>
      <c r="BD29" s="278"/>
      <c r="BE29" s="278">
        <v>238</v>
      </c>
      <c r="BF29" s="278"/>
      <c r="BG29" s="278"/>
      <c r="BH29" s="278"/>
      <c r="BI29" s="278"/>
      <c r="BJ29" s="278"/>
      <c r="BK29" s="278"/>
      <c r="BL29" s="278"/>
      <c r="BM29" s="278"/>
      <c r="BN29" s="278"/>
      <c r="BO29" s="297">
        <f t="shared" si="19"/>
        <v>0</v>
      </c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97">
        <f t="shared" si="20"/>
        <v>0</v>
      </c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97">
        <f t="shared" si="21"/>
        <v>0</v>
      </c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97">
        <f t="shared" si="22"/>
        <v>0</v>
      </c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97">
        <f t="shared" si="23"/>
        <v>311</v>
      </c>
      <c r="DM29" s="278">
        <v>90</v>
      </c>
      <c r="DN29" s="278"/>
      <c r="DO29" s="278"/>
      <c r="DP29" s="278">
        <v>45</v>
      </c>
      <c r="DQ29" s="278">
        <v>37</v>
      </c>
      <c r="DR29" s="278"/>
      <c r="DS29" s="278"/>
      <c r="DT29" s="278"/>
      <c r="DU29" s="278"/>
      <c r="DV29" s="278"/>
      <c r="DW29" s="278">
        <v>139</v>
      </c>
      <c r="DX29" s="297">
        <f t="shared" si="24"/>
        <v>0</v>
      </c>
      <c r="DY29" s="278"/>
      <c r="DZ29" s="278"/>
      <c r="EA29" s="278"/>
      <c r="EB29" s="278"/>
      <c r="EC29" s="278"/>
      <c r="ED29" s="278"/>
      <c r="EE29" s="278"/>
      <c r="EF29" s="278"/>
      <c r="EG29" s="278"/>
      <c r="EH29" s="416" t="s">
        <v>403</v>
      </c>
    </row>
    <row r="30" spans="1:138" s="267" customFormat="1" ht="13.5">
      <c r="A30" s="415" t="s">
        <v>396</v>
      </c>
      <c r="B30" s="415">
        <v>42411</v>
      </c>
      <c r="C30" s="415" t="s">
        <v>425</v>
      </c>
      <c r="D30" s="297">
        <f t="shared" si="4"/>
        <v>960</v>
      </c>
      <c r="E30" s="297">
        <f t="shared" si="5"/>
        <v>386</v>
      </c>
      <c r="F30" s="297">
        <f t="shared" si="5"/>
        <v>284</v>
      </c>
      <c r="G30" s="297">
        <f t="shared" si="5"/>
        <v>182</v>
      </c>
      <c r="H30" s="297">
        <f t="shared" si="5"/>
        <v>54</v>
      </c>
      <c r="I30" s="297">
        <f t="shared" si="5"/>
        <v>13</v>
      </c>
      <c r="J30" s="297">
        <f t="shared" si="5"/>
        <v>0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41</v>
      </c>
      <c r="R30" s="297">
        <f t="shared" si="10"/>
        <v>0</v>
      </c>
      <c r="S30" s="278"/>
      <c r="T30" s="278"/>
      <c r="U30" s="278"/>
      <c r="V30" s="278"/>
      <c r="W30" s="278"/>
      <c r="X30" s="278"/>
      <c r="Y30" s="278"/>
      <c r="Z30" s="278"/>
      <c r="AA30" s="278"/>
      <c r="AB30" s="297">
        <f t="shared" si="11"/>
        <v>960</v>
      </c>
      <c r="AC30" s="297">
        <f t="shared" si="12"/>
        <v>386</v>
      </c>
      <c r="AD30" s="297">
        <f t="shared" si="12"/>
        <v>284</v>
      </c>
      <c r="AE30" s="297">
        <f t="shared" si="12"/>
        <v>182</v>
      </c>
      <c r="AF30" s="297">
        <f t="shared" si="12"/>
        <v>54</v>
      </c>
      <c r="AG30" s="297">
        <f t="shared" si="12"/>
        <v>13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41</v>
      </c>
      <c r="AP30" s="297">
        <f t="shared" si="17"/>
        <v>0</v>
      </c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97">
        <f t="shared" si="18"/>
        <v>0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97">
        <f t="shared" si="19"/>
        <v>0</v>
      </c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97">
        <f t="shared" si="20"/>
        <v>0</v>
      </c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97">
        <f t="shared" si="21"/>
        <v>0</v>
      </c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97">
        <f t="shared" si="22"/>
        <v>0</v>
      </c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97">
        <f t="shared" si="23"/>
        <v>960</v>
      </c>
      <c r="DM30" s="278">
        <v>386</v>
      </c>
      <c r="DN30" s="278">
        <v>284</v>
      </c>
      <c r="DO30" s="278">
        <v>182</v>
      </c>
      <c r="DP30" s="278">
        <v>54</v>
      </c>
      <c r="DQ30" s="278">
        <v>13</v>
      </c>
      <c r="DR30" s="278"/>
      <c r="DS30" s="278"/>
      <c r="DT30" s="278"/>
      <c r="DU30" s="278"/>
      <c r="DV30" s="278"/>
      <c r="DW30" s="278">
        <v>41</v>
      </c>
      <c r="DX30" s="297">
        <f t="shared" si="24"/>
        <v>0</v>
      </c>
      <c r="DY30" s="278"/>
      <c r="DZ30" s="278"/>
      <c r="EA30" s="278"/>
      <c r="EB30" s="278"/>
      <c r="EC30" s="278"/>
      <c r="ED30" s="278"/>
      <c r="EE30" s="278"/>
      <c r="EF30" s="278"/>
      <c r="EG30" s="278"/>
      <c r="EH30" s="416" t="s">
        <v>403</v>
      </c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長崎県</v>
      </c>
      <c r="B7" s="280">
        <f>INT(B8/1000)*1000</f>
        <v>42000</v>
      </c>
      <c r="C7" s="280" t="s">
        <v>354</v>
      </c>
      <c r="D7" s="278">
        <f aca="true" t="shared" si="0" ref="D7:AI7">SUM(D8:D200)</f>
        <v>6114</v>
      </c>
      <c r="E7" s="278">
        <f t="shared" si="0"/>
        <v>2473</v>
      </c>
      <c r="F7" s="278">
        <f t="shared" si="0"/>
        <v>320</v>
      </c>
      <c r="G7" s="278">
        <f t="shared" si="0"/>
        <v>0</v>
      </c>
      <c r="H7" s="278">
        <f t="shared" si="0"/>
        <v>136</v>
      </c>
      <c r="I7" s="278">
        <f t="shared" si="0"/>
        <v>0</v>
      </c>
      <c r="J7" s="278">
        <f t="shared" si="0"/>
        <v>0</v>
      </c>
      <c r="K7" s="278">
        <f t="shared" si="0"/>
        <v>39</v>
      </c>
      <c r="L7" s="278">
        <f t="shared" si="0"/>
        <v>4</v>
      </c>
      <c r="M7" s="278">
        <f t="shared" si="0"/>
        <v>141</v>
      </c>
      <c r="N7" s="278">
        <f t="shared" si="0"/>
        <v>2019</v>
      </c>
      <c r="O7" s="278">
        <f t="shared" si="0"/>
        <v>1302</v>
      </c>
      <c r="P7" s="278">
        <f t="shared" si="0"/>
        <v>6114</v>
      </c>
      <c r="Q7" s="278">
        <f t="shared" si="0"/>
        <v>416</v>
      </c>
      <c r="R7" s="278">
        <f t="shared" si="0"/>
        <v>2194</v>
      </c>
      <c r="S7" s="278">
        <f t="shared" si="0"/>
        <v>2192</v>
      </c>
      <c r="T7" s="278">
        <f t="shared" si="0"/>
        <v>922</v>
      </c>
      <c r="U7" s="278">
        <f t="shared" si="0"/>
        <v>80</v>
      </c>
      <c r="V7" s="278">
        <f t="shared" si="0"/>
        <v>92</v>
      </c>
      <c r="W7" s="278">
        <f t="shared" si="0"/>
        <v>218</v>
      </c>
      <c r="X7" s="278">
        <f t="shared" si="0"/>
        <v>2473</v>
      </c>
      <c r="Y7" s="278">
        <f t="shared" si="0"/>
        <v>40</v>
      </c>
      <c r="Z7" s="278">
        <f t="shared" si="0"/>
        <v>241</v>
      </c>
      <c r="AA7" s="278">
        <f t="shared" si="0"/>
        <v>2192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136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136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39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39</v>
      </c>
      <c r="BT7" s="278">
        <f t="shared" si="2"/>
        <v>4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3</v>
      </c>
      <c r="BY7" s="278">
        <f t="shared" si="2"/>
        <v>0</v>
      </c>
      <c r="BZ7" s="278">
        <f t="shared" si="2"/>
        <v>1</v>
      </c>
      <c r="CA7" s="278">
        <f t="shared" si="2"/>
        <v>0</v>
      </c>
      <c r="CB7" s="278">
        <f t="shared" si="2"/>
        <v>141</v>
      </c>
      <c r="CC7" s="278">
        <f t="shared" si="2"/>
        <v>0</v>
      </c>
      <c r="CD7" s="278">
        <f t="shared" si="2"/>
        <v>47</v>
      </c>
      <c r="CE7" s="278">
        <f t="shared" si="2"/>
        <v>0</v>
      </c>
      <c r="CF7" s="278">
        <f t="shared" si="2"/>
        <v>0</v>
      </c>
      <c r="CG7" s="278">
        <f t="shared" si="2"/>
        <v>60</v>
      </c>
      <c r="CH7" s="278">
        <f t="shared" si="2"/>
        <v>3</v>
      </c>
      <c r="CI7" s="278">
        <f t="shared" si="2"/>
        <v>31</v>
      </c>
      <c r="CJ7" s="278">
        <f t="shared" si="2"/>
        <v>2019</v>
      </c>
      <c r="CK7" s="278">
        <f t="shared" si="2"/>
        <v>98</v>
      </c>
      <c r="CL7" s="278">
        <f t="shared" si="2"/>
        <v>1906</v>
      </c>
      <c r="CM7" s="278">
        <f t="shared" si="2"/>
        <v>0</v>
      </c>
      <c r="CN7" s="278">
        <f t="shared" si="2"/>
        <v>15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1302</v>
      </c>
      <c r="CS7" s="278">
        <f t="shared" si="2"/>
        <v>278</v>
      </c>
      <c r="CT7" s="278">
        <f t="shared" si="2"/>
        <v>0</v>
      </c>
      <c r="CU7" s="278">
        <f t="shared" si="2"/>
        <v>0</v>
      </c>
      <c r="CV7" s="278">
        <f>SUM(CV8:CV200)</f>
        <v>904</v>
      </c>
      <c r="CW7" s="278">
        <f>SUM(CW8:CW200)</f>
        <v>20</v>
      </c>
      <c r="CX7" s="278">
        <f>SUM(CX8:CX200)</f>
        <v>88</v>
      </c>
      <c r="CY7" s="278">
        <f>SUM(CY8:CY200)</f>
        <v>12</v>
      </c>
    </row>
    <row r="8" spans="1:103" s="272" customFormat="1" ht="13.5">
      <c r="A8" s="415" t="s">
        <v>396</v>
      </c>
      <c r="B8" s="415">
        <v>42201</v>
      </c>
      <c r="C8" s="415" t="s">
        <v>402</v>
      </c>
      <c r="D8" s="297">
        <f aca="true" t="shared" si="3" ref="D8:D30">SUM(E8,F8,N8,O8)</f>
        <v>3425</v>
      </c>
      <c r="E8" s="297">
        <f aca="true" t="shared" si="4" ref="E8:E30">X8</f>
        <v>1516</v>
      </c>
      <c r="F8" s="297">
        <f aca="true" t="shared" si="5" ref="F8:F30">SUM(G8:M8)</f>
        <v>3</v>
      </c>
      <c r="G8" s="297">
        <f aca="true" t="shared" si="6" ref="G8:G30">AF8</f>
        <v>0</v>
      </c>
      <c r="H8" s="297">
        <f aca="true" t="shared" si="7" ref="H8:H30">AN8</f>
        <v>0</v>
      </c>
      <c r="I8" s="297">
        <f aca="true" t="shared" si="8" ref="I8:I30">AV8</f>
        <v>0</v>
      </c>
      <c r="J8" s="297">
        <f aca="true" t="shared" si="9" ref="J8:J30">BD8</f>
        <v>0</v>
      </c>
      <c r="K8" s="297">
        <f aca="true" t="shared" si="10" ref="K8:K30">BL8</f>
        <v>0</v>
      </c>
      <c r="L8" s="297">
        <f aca="true" t="shared" si="11" ref="L8:L30">BT8</f>
        <v>0</v>
      </c>
      <c r="M8" s="297">
        <f aca="true" t="shared" si="12" ref="M8:M30">CB8</f>
        <v>3</v>
      </c>
      <c r="N8" s="297">
        <f aca="true" t="shared" si="13" ref="N8:N30">CJ8</f>
        <v>1906</v>
      </c>
      <c r="O8" s="297">
        <f aca="true" t="shared" si="14" ref="O8:O30">CR8</f>
        <v>0</v>
      </c>
      <c r="P8" s="297">
        <f aca="true" t="shared" si="15" ref="P8:P30">SUM(Q8:W8)</f>
        <v>3425</v>
      </c>
      <c r="Q8" s="297">
        <f aca="true" t="shared" si="16" ref="Q8:W30">SUM(Y8,AG8,AO8,AW8,BE8,BM8,BU8,CC8,CK8,CS8)</f>
        <v>0</v>
      </c>
      <c r="R8" s="297">
        <f t="shared" si="16"/>
        <v>1906</v>
      </c>
      <c r="S8" s="297">
        <f t="shared" si="16"/>
        <v>1516</v>
      </c>
      <c r="T8" s="297">
        <f t="shared" si="16"/>
        <v>0</v>
      </c>
      <c r="U8" s="297">
        <f t="shared" si="16"/>
        <v>0</v>
      </c>
      <c r="V8" s="297">
        <f t="shared" si="16"/>
        <v>3</v>
      </c>
      <c r="W8" s="297">
        <f t="shared" si="16"/>
        <v>0</v>
      </c>
      <c r="X8" s="297">
        <f aca="true" t="shared" si="17" ref="X8:X30">SUM(Y8:AE8)</f>
        <v>1516</v>
      </c>
      <c r="Y8" s="278"/>
      <c r="Z8" s="278"/>
      <c r="AA8" s="278">
        <v>1516</v>
      </c>
      <c r="AB8" s="278"/>
      <c r="AC8" s="278"/>
      <c r="AD8" s="278"/>
      <c r="AE8" s="278"/>
      <c r="AF8" s="297">
        <f aca="true" t="shared" si="18" ref="AF8:AF30">SUM(AG8:AM8)</f>
        <v>0</v>
      </c>
      <c r="AG8" s="278"/>
      <c r="AH8" s="278"/>
      <c r="AI8" s="278"/>
      <c r="AJ8" s="278"/>
      <c r="AK8" s="278"/>
      <c r="AL8" s="278"/>
      <c r="AM8" s="278"/>
      <c r="AN8" s="297">
        <f aca="true" t="shared" si="19" ref="AN8:AN30">SUM(AO8:AU8)</f>
        <v>0</v>
      </c>
      <c r="AO8" s="278"/>
      <c r="AP8" s="278"/>
      <c r="AQ8" s="278"/>
      <c r="AR8" s="278"/>
      <c r="AS8" s="278"/>
      <c r="AT8" s="278"/>
      <c r="AU8" s="278"/>
      <c r="AV8" s="297">
        <f aca="true" t="shared" si="20" ref="AV8:AV30">SUM(AW8:BC8)</f>
        <v>0</v>
      </c>
      <c r="AW8" s="278"/>
      <c r="AX8" s="278"/>
      <c r="AY8" s="278"/>
      <c r="AZ8" s="278"/>
      <c r="BA8" s="278"/>
      <c r="BB8" s="278"/>
      <c r="BC8" s="278"/>
      <c r="BD8" s="297">
        <f aca="true" t="shared" si="21" ref="BD8:BD30">SUM(BE8:BK8)</f>
        <v>0</v>
      </c>
      <c r="BE8" s="278"/>
      <c r="BF8" s="278"/>
      <c r="BG8" s="278"/>
      <c r="BH8" s="278"/>
      <c r="BI8" s="278"/>
      <c r="BJ8" s="278"/>
      <c r="BK8" s="278"/>
      <c r="BL8" s="297">
        <f aca="true" t="shared" si="22" ref="BL8:BL30">SUM(BM8:BS8)</f>
        <v>0</v>
      </c>
      <c r="BM8" s="278"/>
      <c r="BN8" s="278"/>
      <c r="BO8" s="278"/>
      <c r="BP8" s="278"/>
      <c r="BQ8" s="278"/>
      <c r="BR8" s="278"/>
      <c r="BS8" s="278"/>
      <c r="BT8" s="297">
        <f aca="true" t="shared" si="23" ref="BT8:BT30">SUM(BU8:CA8)</f>
        <v>0</v>
      </c>
      <c r="BU8" s="278"/>
      <c r="BV8" s="278"/>
      <c r="BW8" s="278"/>
      <c r="BX8" s="278"/>
      <c r="BY8" s="278"/>
      <c r="BZ8" s="278"/>
      <c r="CA8" s="278"/>
      <c r="CB8" s="297">
        <f aca="true" t="shared" si="24" ref="CB8:CB30">SUM(CC8:CI8)</f>
        <v>3</v>
      </c>
      <c r="CC8" s="278"/>
      <c r="CD8" s="278"/>
      <c r="CE8" s="278"/>
      <c r="CF8" s="278"/>
      <c r="CG8" s="278"/>
      <c r="CH8" s="278">
        <v>3</v>
      </c>
      <c r="CI8" s="278"/>
      <c r="CJ8" s="297">
        <f aca="true" t="shared" si="25" ref="CJ8:CJ30">SUM(CK8:CQ8)</f>
        <v>1906</v>
      </c>
      <c r="CK8" s="278"/>
      <c r="CL8" s="278">
        <v>1906</v>
      </c>
      <c r="CM8" s="278"/>
      <c r="CN8" s="278"/>
      <c r="CO8" s="278"/>
      <c r="CP8" s="278"/>
      <c r="CQ8" s="278"/>
      <c r="CR8" s="297">
        <f aca="true" t="shared" si="26" ref="CR8:CR30">SUM(CS8:CY8)</f>
        <v>0</v>
      </c>
      <c r="CS8" s="278"/>
      <c r="CT8" s="278"/>
      <c r="CU8" s="278"/>
      <c r="CV8" s="278"/>
      <c r="CW8" s="278"/>
      <c r="CX8" s="278"/>
      <c r="CY8" s="278"/>
    </row>
    <row r="9" spans="1:103" s="272" customFormat="1" ht="13.5">
      <c r="A9" s="415" t="s">
        <v>396</v>
      </c>
      <c r="B9" s="415">
        <v>42202</v>
      </c>
      <c r="C9" s="415" t="s">
        <v>404</v>
      </c>
      <c r="D9" s="297">
        <f t="shared" si="3"/>
        <v>297</v>
      </c>
      <c r="E9" s="297">
        <f t="shared" si="4"/>
        <v>297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297</v>
      </c>
      <c r="Q9" s="297">
        <f t="shared" si="16"/>
        <v>0</v>
      </c>
      <c r="R9" s="297">
        <f t="shared" si="16"/>
        <v>0</v>
      </c>
      <c r="S9" s="297">
        <f t="shared" si="16"/>
        <v>297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297</v>
      </c>
      <c r="Y9" s="278"/>
      <c r="Z9" s="278"/>
      <c r="AA9" s="278">
        <v>297</v>
      </c>
      <c r="AB9" s="278"/>
      <c r="AC9" s="278"/>
      <c r="AD9" s="278"/>
      <c r="AE9" s="278"/>
      <c r="AF9" s="297">
        <f t="shared" si="18"/>
        <v>0</v>
      </c>
      <c r="AG9" s="278"/>
      <c r="AH9" s="278"/>
      <c r="AI9" s="278"/>
      <c r="AJ9" s="278"/>
      <c r="AK9" s="278"/>
      <c r="AL9" s="278"/>
      <c r="AM9" s="278"/>
      <c r="AN9" s="297">
        <f t="shared" si="19"/>
        <v>0</v>
      </c>
      <c r="AO9" s="278"/>
      <c r="AP9" s="278"/>
      <c r="AQ9" s="278"/>
      <c r="AR9" s="278"/>
      <c r="AS9" s="278"/>
      <c r="AT9" s="278"/>
      <c r="AU9" s="278"/>
      <c r="AV9" s="297">
        <f t="shared" si="20"/>
        <v>0</v>
      </c>
      <c r="AW9" s="278"/>
      <c r="AX9" s="278"/>
      <c r="AY9" s="278"/>
      <c r="AZ9" s="278"/>
      <c r="BA9" s="278"/>
      <c r="BB9" s="278"/>
      <c r="BC9" s="278"/>
      <c r="BD9" s="297">
        <f t="shared" si="21"/>
        <v>0</v>
      </c>
      <c r="BE9" s="278"/>
      <c r="BF9" s="278"/>
      <c r="BG9" s="278"/>
      <c r="BH9" s="278"/>
      <c r="BI9" s="278"/>
      <c r="BJ9" s="278"/>
      <c r="BK9" s="278"/>
      <c r="BL9" s="297">
        <f t="shared" si="22"/>
        <v>0</v>
      </c>
      <c r="BM9" s="278"/>
      <c r="BN9" s="278"/>
      <c r="BO9" s="278"/>
      <c r="BP9" s="278"/>
      <c r="BQ9" s="278"/>
      <c r="BR9" s="278"/>
      <c r="BS9" s="278"/>
      <c r="BT9" s="297">
        <f t="shared" si="23"/>
        <v>0</v>
      </c>
      <c r="BU9" s="278"/>
      <c r="BV9" s="278"/>
      <c r="BW9" s="278"/>
      <c r="BX9" s="278"/>
      <c r="BY9" s="278"/>
      <c r="BZ9" s="278"/>
      <c r="CA9" s="278"/>
      <c r="CB9" s="297">
        <f t="shared" si="24"/>
        <v>0</v>
      </c>
      <c r="CC9" s="278"/>
      <c r="CD9" s="278"/>
      <c r="CE9" s="278"/>
      <c r="CF9" s="278"/>
      <c r="CG9" s="278"/>
      <c r="CH9" s="278"/>
      <c r="CI9" s="278"/>
      <c r="CJ9" s="297">
        <f t="shared" si="25"/>
        <v>0</v>
      </c>
      <c r="CK9" s="278"/>
      <c r="CL9" s="278"/>
      <c r="CM9" s="278"/>
      <c r="CN9" s="278"/>
      <c r="CO9" s="278"/>
      <c r="CP9" s="278"/>
      <c r="CQ9" s="278"/>
      <c r="CR9" s="297">
        <f t="shared" si="26"/>
        <v>0</v>
      </c>
      <c r="CS9" s="278"/>
      <c r="CT9" s="278"/>
      <c r="CU9" s="278"/>
      <c r="CV9" s="278"/>
      <c r="CW9" s="278"/>
      <c r="CX9" s="278"/>
      <c r="CY9" s="278"/>
    </row>
    <row r="10" spans="1:103" s="272" customFormat="1" ht="13.5">
      <c r="A10" s="415" t="s">
        <v>396</v>
      </c>
      <c r="B10" s="415">
        <v>42203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278"/>
      <c r="Z10" s="278"/>
      <c r="AA10" s="278"/>
      <c r="AB10" s="278"/>
      <c r="AC10" s="278"/>
      <c r="AD10" s="278"/>
      <c r="AE10" s="278"/>
      <c r="AF10" s="297">
        <f t="shared" si="18"/>
        <v>0</v>
      </c>
      <c r="AG10" s="278"/>
      <c r="AH10" s="278"/>
      <c r="AI10" s="278"/>
      <c r="AJ10" s="278"/>
      <c r="AK10" s="278"/>
      <c r="AL10" s="278"/>
      <c r="AM10" s="278"/>
      <c r="AN10" s="297">
        <f t="shared" si="19"/>
        <v>0</v>
      </c>
      <c r="AO10" s="278"/>
      <c r="AP10" s="278"/>
      <c r="AQ10" s="278"/>
      <c r="AR10" s="278"/>
      <c r="AS10" s="278"/>
      <c r="AT10" s="278"/>
      <c r="AU10" s="278"/>
      <c r="AV10" s="297">
        <f t="shared" si="20"/>
        <v>0</v>
      </c>
      <c r="AW10" s="278"/>
      <c r="AX10" s="278"/>
      <c r="AY10" s="278"/>
      <c r="AZ10" s="278"/>
      <c r="BA10" s="278"/>
      <c r="BB10" s="278"/>
      <c r="BC10" s="278"/>
      <c r="BD10" s="297">
        <f t="shared" si="21"/>
        <v>0</v>
      </c>
      <c r="BE10" s="278"/>
      <c r="BF10" s="278"/>
      <c r="BG10" s="278"/>
      <c r="BH10" s="278"/>
      <c r="BI10" s="278"/>
      <c r="BJ10" s="278"/>
      <c r="BK10" s="278"/>
      <c r="BL10" s="297">
        <f t="shared" si="22"/>
        <v>0</v>
      </c>
      <c r="BM10" s="278"/>
      <c r="BN10" s="278"/>
      <c r="BO10" s="278"/>
      <c r="BP10" s="278"/>
      <c r="BQ10" s="278"/>
      <c r="BR10" s="278"/>
      <c r="BS10" s="278"/>
      <c r="BT10" s="297">
        <f t="shared" si="23"/>
        <v>0</v>
      </c>
      <c r="BU10" s="278"/>
      <c r="BV10" s="278"/>
      <c r="BW10" s="278"/>
      <c r="BX10" s="278"/>
      <c r="BY10" s="278"/>
      <c r="BZ10" s="278"/>
      <c r="CA10" s="278"/>
      <c r="CB10" s="297">
        <f t="shared" si="24"/>
        <v>0</v>
      </c>
      <c r="CC10" s="278"/>
      <c r="CD10" s="278"/>
      <c r="CE10" s="278"/>
      <c r="CF10" s="278"/>
      <c r="CG10" s="278"/>
      <c r="CH10" s="278"/>
      <c r="CI10" s="278"/>
      <c r="CJ10" s="297">
        <f t="shared" si="25"/>
        <v>0</v>
      </c>
      <c r="CK10" s="278"/>
      <c r="CL10" s="278"/>
      <c r="CM10" s="278"/>
      <c r="CN10" s="278"/>
      <c r="CO10" s="278"/>
      <c r="CP10" s="278"/>
      <c r="CQ10" s="278"/>
      <c r="CR10" s="297">
        <f t="shared" si="26"/>
        <v>0</v>
      </c>
      <c r="CS10" s="278"/>
      <c r="CT10" s="278"/>
      <c r="CU10" s="278"/>
      <c r="CV10" s="278"/>
      <c r="CW10" s="278"/>
      <c r="CX10" s="278"/>
      <c r="CY10" s="278"/>
    </row>
    <row r="11" spans="1:103" s="272" customFormat="1" ht="13.5">
      <c r="A11" s="415" t="s">
        <v>396</v>
      </c>
      <c r="B11" s="415">
        <v>42204</v>
      </c>
      <c r="C11" s="415" t="s">
        <v>406</v>
      </c>
      <c r="D11" s="297">
        <f t="shared" si="3"/>
        <v>1504</v>
      </c>
      <c r="E11" s="297">
        <f t="shared" si="4"/>
        <v>231</v>
      </c>
      <c r="F11" s="297">
        <f t="shared" si="5"/>
        <v>3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3</v>
      </c>
      <c r="M11" s="297">
        <f t="shared" si="12"/>
        <v>0</v>
      </c>
      <c r="N11" s="297">
        <f t="shared" si="13"/>
        <v>0</v>
      </c>
      <c r="O11" s="297">
        <f t="shared" si="14"/>
        <v>1270</v>
      </c>
      <c r="P11" s="297">
        <f t="shared" si="15"/>
        <v>1504</v>
      </c>
      <c r="Q11" s="297">
        <f t="shared" si="16"/>
        <v>278</v>
      </c>
      <c r="R11" s="297">
        <f t="shared" si="16"/>
        <v>0</v>
      </c>
      <c r="S11" s="297">
        <f t="shared" si="16"/>
        <v>231</v>
      </c>
      <c r="T11" s="297">
        <f t="shared" si="16"/>
        <v>907</v>
      </c>
      <c r="U11" s="297">
        <f t="shared" si="16"/>
        <v>0</v>
      </c>
      <c r="V11" s="297">
        <f t="shared" si="16"/>
        <v>88</v>
      </c>
      <c r="W11" s="297">
        <f t="shared" si="16"/>
        <v>0</v>
      </c>
      <c r="X11" s="297">
        <f t="shared" si="17"/>
        <v>231</v>
      </c>
      <c r="Y11" s="278"/>
      <c r="Z11" s="278"/>
      <c r="AA11" s="278">
        <v>231</v>
      </c>
      <c r="AB11" s="278"/>
      <c r="AC11" s="278"/>
      <c r="AD11" s="278"/>
      <c r="AE11" s="278"/>
      <c r="AF11" s="297">
        <f t="shared" si="18"/>
        <v>0</v>
      </c>
      <c r="AG11" s="278"/>
      <c r="AH11" s="278"/>
      <c r="AI11" s="278"/>
      <c r="AJ11" s="278"/>
      <c r="AK11" s="278"/>
      <c r="AL11" s="278"/>
      <c r="AM11" s="278"/>
      <c r="AN11" s="297">
        <f t="shared" si="19"/>
        <v>0</v>
      </c>
      <c r="AO11" s="278"/>
      <c r="AP11" s="278"/>
      <c r="AQ11" s="278"/>
      <c r="AR11" s="278"/>
      <c r="AS11" s="278"/>
      <c r="AT11" s="278"/>
      <c r="AU11" s="278"/>
      <c r="AV11" s="297">
        <f t="shared" si="20"/>
        <v>0</v>
      </c>
      <c r="AW11" s="278"/>
      <c r="AX11" s="278"/>
      <c r="AY11" s="278"/>
      <c r="AZ11" s="278"/>
      <c r="BA11" s="278"/>
      <c r="BB11" s="278"/>
      <c r="BC11" s="278"/>
      <c r="BD11" s="297">
        <f t="shared" si="21"/>
        <v>0</v>
      </c>
      <c r="BE11" s="278"/>
      <c r="BF11" s="278"/>
      <c r="BG11" s="278"/>
      <c r="BH11" s="278"/>
      <c r="BI11" s="278"/>
      <c r="BJ11" s="278"/>
      <c r="BK11" s="278"/>
      <c r="BL11" s="297">
        <f t="shared" si="22"/>
        <v>0</v>
      </c>
      <c r="BM11" s="278"/>
      <c r="BN11" s="278"/>
      <c r="BO11" s="278"/>
      <c r="BP11" s="278"/>
      <c r="BQ11" s="278"/>
      <c r="BR11" s="278"/>
      <c r="BS11" s="278"/>
      <c r="BT11" s="297">
        <f t="shared" si="23"/>
        <v>3</v>
      </c>
      <c r="BU11" s="278"/>
      <c r="BV11" s="278"/>
      <c r="BW11" s="278"/>
      <c r="BX11" s="278">
        <v>3</v>
      </c>
      <c r="BY11" s="278"/>
      <c r="BZ11" s="278"/>
      <c r="CA11" s="278"/>
      <c r="CB11" s="297">
        <f t="shared" si="24"/>
        <v>0</v>
      </c>
      <c r="CC11" s="278"/>
      <c r="CD11" s="278"/>
      <c r="CE11" s="278"/>
      <c r="CF11" s="278"/>
      <c r="CG11" s="278"/>
      <c r="CH11" s="278"/>
      <c r="CI11" s="278"/>
      <c r="CJ11" s="297">
        <f t="shared" si="25"/>
        <v>0</v>
      </c>
      <c r="CK11" s="278"/>
      <c r="CL11" s="278"/>
      <c r="CM11" s="278"/>
      <c r="CN11" s="278"/>
      <c r="CO11" s="278"/>
      <c r="CP11" s="278"/>
      <c r="CQ11" s="278"/>
      <c r="CR11" s="297">
        <f t="shared" si="26"/>
        <v>1270</v>
      </c>
      <c r="CS11" s="278">
        <v>278</v>
      </c>
      <c r="CT11" s="278"/>
      <c r="CU11" s="278"/>
      <c r="CV11" s="278">
        <v>904</v>
      </c>
      <c r="CW11" s="278"/>
      <c r="CX11" s="278">
        <v>88</v>
      </c>
      <c r="CY11" s="278"/>
    </row>
    <row r="12" spans="1:103" s="272" customFormat="1" ht="13.5">
      <c r="A12" s="415" t="s">
        <v>396</v>
      </c>
      <c r="B12" s="415">
        <v>42205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278"/>
      <c r="Z12" s="278"/>
      <c r="AA12" s="278"/>
      <c r="AB12" s="278"/>
      <c r="AC12" s="278"/>
      <c r="AD12" s="278"/>
      <c r="AE12" s="278"/>
      <c r="AF12" s="297">
        <f t="shared" si="18"/>
        <v>0</v>
      </c>
      <c r="AG12" s="278"/>
      <c r="AH12" s="278"/>
      <c r="AI12" s="278"/>
      <c r="AJ12" s="278"/>
      <c r="AK12" s="278"/>
      <c r="AL12" s="278"/>
      <c r="AM12" s="278"/>
      <c r="AN12" s="297">
        <f t="shared" si="19"/>
        <v>0</v>
      </c>
      <c r="AO12" s="278"/>
      <c r="AP12" s="278"/>
      <c r="AQ12" s="278"/>
      <c r="AR12" s="278"/>
      <c r="AS12" s="278"/>
      <c r="AT12" s="278"/>
      <c r="AU12" s="278"/>
      <c r="AV12" s="297">
        <f t="shared" si="20"/>
        <v>0</v>
      </c>
      <c r="AW12" s="278"/>
      <c r="AX12" s="278"/>
      <c r="AY12" s="278"/>
      <c r="AZ12" s="278"/>
      <c r="BA12" s="278"/>
      <c r="BB12" s="278"/>
      <c r="BC12" s="278"/>
      <c r="BD12" s="297">
        <f t="shared" si="21"/>
        <v>0</v>
      </c>
      <c r="BE12" s="278"/>
      <c r="BF12" s="278"/>
      <c r="BG12" s="278"/>
      <c r="BH12" s="278"/>
      <c r="BI12" s="278"/>
      <c r="BJ12" s="278"/>
      <c r="BK12" s="278"/>
      <c r="BL12" s="297">
        <f t="shared" si="22"/>
        <v>0</v>
      </c>
      <c r="BM12" s="278"/>
      <c r="BN12" s="278"/>
      <c r="BO12" s="278"/>
      <c r="BP12" s="278"/>
      <c r="BQ12" s="278"/>
      <c r="BR12" s="278"/>
      <c r="BS12" s="278"/>
      <c r="BT12" s="297">
        <f t="shared" si="23"/>
        <v>0</v>
      </c>
      <c r="BU12" s="278"/>
      <c r="BV12" s="278"/>
      <c r="BW12" s="278"/>
      <c r="BX12" s="278"/>
      <c r="BY12" s="278"/>
      <c r="BZ12" s="278"/>
      <c r="CA12" s="278"/>
      <c r="CB12" s="297">
        <f t="shared" si="24"/>
        <v>0</v>
      </c>
      <c r="CC12" s="278"/>
      <c r="CD12" s="278"/>
      <c r="CE12" s="278"/>
      <c r="CF12" s="278"/>
      <c r="CG12" s="278"/>
      <c r="CH12" s="278"/>
      <c r="CI12" s="278"/>
      <c r="CJ12" s="297">
        <f t="shared" si="25"/>
        <v>0</v>
      </c>
      <c r="CK12" s="278"/>
      <c r="CL12" s="278"/>
      <c r="CM12" s="278"/>
      <c r="CN12" s="278"/>
      <c r="CO12" s="278"/>
      <c r="CP12" s="278"/>
      <c r="CQ12" s="278"/>
      <c r="CR12" s="297">
        <f t="shared" si="26"/>
        <v>0</v>
      </c>
      <c r="CS12" s="278"/>
      <c r="CT12" s="278"/>
      <c r="CU12" s="278"/>
      <c r="CV12" s="278"/>
      <c r="CW12" s="278"/>
      <c r="CX12" s="278"/>
      <c r="CY12" s="278"/>
    </row>
    <row r="13" spans="1:103" s="272" customFormat="1" ht="13.5">
      <c r="A13" s="415" t="s">
        <v>396</v>
      </c>
      <c r="B13" s="415">
        <v>42207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278"/>
      <c r="Z13" s="278"/>
      <c r="AA13" s="278"/>
      <c r="AB13" s="278"/>
      <c r="AC13" s="278"/>
      <c r="AD13" s="278"/>
      <c r="AE13" s="278"/>
      <c r="AF13" s="297">
        <f t="shared" si="18"/>
        <v>0</v>
      </c>
      <c r="AG13" s="278"/>
      <c r="AH13" s="278"/>
      <c r="AI13" s="278"/>
      <c r="AJ13" s="278"/>
      <c r="AK13" s="278"/>
      <c r="AL13" s="278"/>
      <c r="AM13" s="278"/>
      <c r="AN13" s="297">
        <f t="shared" si="19"/>
        <v>0</v>
      </c>
      <c r="AO13" s="278"/>
      <c r="AP13" s="278"/>
      <c r="AQ13" s="278"/>
      <c r="AR13" s="278"/>
      <c r="AS13" s="278"/>
      <c r="AT13" s="278"/>
      <c r="AU13" s="278"/>
      <c r="AV13" s="297">
        <f t="shared" si="20"/>
        <v>0</v>
      </c>
      <c r="AW13" s="278"/>
      <c r="AX13" s="278"/>
      <c r="AY13" s="278"/>
      <c r="AZ13" s="278"/>
      <c r="BA13" s="278"/>
      <c r="BB13" s="278"/>
      <c r="BC13" s="278"/>
      <c r="BD13" s="297">
        <f t="shared" si="21"/>
        <v>0</v>
      </c>
      <c r="BE13" s="278"/>
      <c r="BF13" s="278"/>
      <c r="BG13" s="278"/>
      <c r="BH13" s="278"/>
      <c r="BI13" s="278"/>
      <c r="BJ13" s="278"/>
      <c r="BK13" s="278"/>
      <c r="BL13" s="297">
        <f t="shared" si="22"/>
        <v>0</v>
      </c>
      <c r="BM13" s="278"/>
      <c r="BN13" s="278"/>
      <c r="BO13" s="278"/>
      <c r="BP13" s="278"/>
      <c r="BQ13" s="278"/>
      <c r="BR13" s="278"/>
      <c r="BS13" s="278"/>
      <c r="BT13" s="297">
        <f t="shared" si="23"/>
        <v>0</v>
      </c>
      <c r="BU13" s="278"/>
      <c r="BV13" s="278"/>
      <c r="BW13" s="278"/>
      <c r="BX13" s="278"/>
      <c r="BY13" s="278"/>
      <c r="BZ13" s="278"/>
      <c r="CA13" s="278"/>
      <c r="CB13" s="297">
        <f t="shared" si="24"/>
        <v>0</v>
      </c>
      <c r="CC13" s="278"/>
      <c r="CD13" s="278"/>
      <c r="CE13" s="278"/>
      <c r="CF13" s="278"/>
      <c r="CG13" s="278"/>
      <c r="CH13" s="278"/>
      <c r="CI13" s="278"/>
      <c r="CJ13" s="297">
        <f t="shared" si="25"/>
        <v>0</v>
      </c>
      <c r="CK13" s="278"/>
      <c r="CL13" s="278"/>
      <c r="CM13" s="278"/>
      <c r="CN13" s="278"/>
      <c r="CO13" s="278"/>
      <c r="CP13" s="278"/>
      <c r="CQ13" s="278"/>
      <c r="CR13" s="297">
        <f t="shared" si="26"/>
        <v>0</v>
      </c>
      <c r="CS13" s="278"/>
      <c r="CT13" s="278"/>
      <c r="CU13" s="278"/>
      <c r="CV13" s="278"/>
      <c r="CW13" s="278"/>
      <c r="CX13" s="278"/>
      <c r="CY13" s="278"/>
    </row>
    <row r="14" spans="1:103" s="272" customFormat="1" ht="13.5">
      <c r="A14" s="415" t="s">
        <v>396</v>
      </c>
      <c r="B14" s="415">
        <v>42208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278"/>
      <c r="Z14" s="278"/>
      <c r="AA14" s="278"/>
      <c r="AB14" s="278"/>
      <c r="AC14" s="278"/>
      <c r="AD14" s="278"/>
      <c r="AE14" s="278"/>
      <c r="AF14" s="297">
        <f t="shared" si="18"/>
        <v>0</v>
      </c>
      <c r="AG14" s="278"/>
      <c r="AH14" s="278"/>
      <c r="AI14" s="278"/>
      <c r="AJ14" s="278"/>
      <c r="AK14" s="278"/>
      <c r="AL14" s="278"/>
      <c r="AM14" s="278"/>
      <c r="AN14" s="297">
        <f t="shared" si="19"/>
        <v>0</v>
      </c>
      <c r="AO14" s="278"/>
      <c r="AP14" s="278"/>
      <c r="AQ14" s="278"/>
      <c r="AR14" s="278"/>
      <c r="AS14" s="278"/>
      <c r="AT14" s="278"/>
      <c r="AU14" s="278"/>
      <c r="AV14" s="297">
        <f t="shared" si="20"/>
        <v>0</v>
      </c>
      <c r="AW14" s="278"/>
      <c r="AX14" s="278"/>
      <c r="AY14" s="278"/>
      <c r="AZ14" s="278"/>
      <c r="BA14" s="278"/>
      <c r="BB14" s="278"/>
      <c r="BC14" s="278"/>
      <c r="BD14" s="297">
        <f t="shared" si="21"/>
        <v>0</v>
      </c>
      <c r="BE14" s="278"/>
      <c r="BF14" s="278"/>
      <c r="BG14" s="278"/>
      <c r="BH14" s="278"/>
      <c r="BI14" s="278"/>
      <c r="BJ14" s="278"/>
      <c r="BK14" s="278"/>
      <c r="BL14" s="297">
        <f t="shared" si="22"/>
        <v>0</v>
      </c>
      <c r="BM14" s="278"/>
      <c r="BN14" s="278"/>
      <c r="BO14" s="278"/>
      <c r="BP14" s="278"/>
      <c r="BQ14" s="278"/>
      <c r="BR14" s="278"/>
      <c r="BS14" s="278"/>
      <c r="BT14" s="297">
        <f t="shared" si="23"/>
        <v>0</v>
      </c>
      <c r="BU14" s="278"/>
      <c r="BV14" s="278"/>
      <c r="BW14" s="278"/>
      <c r="BX14" s="278"/>
      <c r="BY14" s="278"/>
      <c r="BZ14" s="278"/>
      <c r="CA14" s="278"/>
      <c r="CB14" s="297">
        <f t="shared" si="24"/>
        <v>0</v>
      </c>
      <c r="CC14" s="278"/>
      <c r="CD14" s="278"/>
      <c r="CE14" s="278"/>
      <c r="CF14" s="278"/>
      <c r="CG14" s="278"/>
      <c r="CH14" s="278"/>
      <c r="CI14" s="278"/>
      <c r="CJ14" s="297">
        <f t="shared" si="25"/>
        <v>0</v>
      </c>
      <c r="CK14" s="278"/>
      <c r="CL14" s="278"/>
      <c r="CM14" s="278"/>
      <c r="CN14" s="278"/>
      <c r="CO14" s="278"/>
      <c r="CP14" s="278"/>
      <c r="CQ14" s="278"/>
      <c r="CR14" s="297">
        <f t="shared" si="26"/>
        <v>0</v>
      </c>
      <c r="CS14" s="278"/>
      <c r="CT14" s="278"/>
      <c r="CU14" s="278"/>
      <c r="CV14" s="278"/>
      <c r="CW14" s="278"/>
      <c r="CX14" s="278"/>
      <c r="CY14" s="278"/>
    </row>
    <row r="15" spans="1:103" s="272" customFormat="1" ht="13.5">
      <c r="A15" s="415" t="s">
        <v>396</v>
      </c>
      <c r="B15" s="415">
        <v>42209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278"/>
      <c r="Z15" s="278"/>
      <c r="AA15" s="278"/>
      <c r="AB15" s="278"/>
      <c r="AC15" s="278"/>
      <c r="AD15" s="278"/>
      <c r="AE15" s="278"/>
      <c r="AF15" s="297">
        <f t="shared" si="18"/>
        <v>0</v>
      </c>
      <c r="AG15" s="278"/>
      <c r="AH15" s="278"/>
      <c r="AI15" s="278"/>
      <c r="AJ15" s="278"/>
      <c r="AK15" s="278"/>
      <c r="AL15" s="278"/>
      <c r="AM15" s="278"/>
      <c r="AN15" s="297">
        <f t="shared" si="19"/>
        <v>0</v>
      </c>
      <c r="AO15" s="278"/>
      <c r="AP15" s="278"/>
      <c r="AQ15" s="278"/>
      <c r="AR15" s="278"/>
      <c r="AS15" s="278"/>
      <c r="AT15" s="278"/>
      <c r="AU15" s="278"/>
      <c r="AV15" s="297">
        <f t="shared" si="20"/>
        <v>0</v>
      </c>
      <c r="AW15" s="278"/>
      <c r="AX15" s="278"/>
      <c r="AY15" s="278"/>
      <c r="AZ15" s="278"/>
      <c r="BA15" s="278"/>
      <c r="BB15" s="278"/>
      <c r="BC15" s="278"/>
      <c r="BD15" s="297">
        <f t="shared" si="21"/>
        <v>0</v>
      </c>
      <c r="BE15" s="278"/>
      <c r="BF15" s="278"/>
      <c r="BG15" s="278"/>
      <c r="BH15" s="278"/>
      <c r="BI15" s="278"/>
      <c r="BJ15" s="278"/>
      <c r="BK15" s="278"/>
      <c r="BL15" s="297">
        <f t="shared" si="22"/>
        <v>0</v>
      </c>
      <c r="BM15" s="278"/>
      <c r="BN15" s="278"/>
      <c r="BO15" s="278"/>
      <c r="BP15" s="278"/>
      <c r="BQ15" s="278"/>
      <c r="BR15" s="278"/>
      <c r="BS15" s="278"/>
      <c r="BT15" s="297">
        <f t="shared" si="23"/>
        <v>0</v>
      </c>
      <c r="BU15" s="278"/>
      <c r="BV15" s="278"/>
      <c r="BW15" s="278"/>
      <c r="BX15" s="278"/>
      <c r="BY15" s="278"/>
      <c r="BZ15" s="278"/>
      <c r="CA15" s="278"/>
      <c r="CB15" s="297">
        <f t="shared" si="24"/>
        <v>0</v>
      </c>
      <c r="CC15" s="278"/>
      <c r="CD15" s="278"/>
      <c r="CE15" s="278"/>
      <c r="CF15" s="278"/>
      <c r="CG15" s="278"/>
      <c r="CH15" s="278"/>
      <c r="CI15" s="278"/>
      <c r="CJ15" s="297">
        <f t="shared" si="25"/>
        <v>0</v>
      </c>
      <c r="CK15" s="278"/>
      <c r="CL15" s="278"/>
      <c r="CM15" s="278"/>
      <c r="CN15" s="278"/>
      <c r="CO15" s="278"/>
      <c r="CP15" s="278"/>
      <c r="CQ15" s="278"/>
      <c r="CR15" s="297">
        <f t="shared" si="26"/>
        <v>0</v>
      </c>
      <c r="CS15" s="278"/>
      <c r="CT15" s="278"/>
      <c r="CU15" s="278"/>
      <c r="CV15" s="278"/>
      <c r="CW15" s="278"/>
      <c r="CX15" s="278"/>
      <c r="CY15" s="278"/>
    </row>
    <row r="16" spans="1:103" s="272" customFormat="1" ht="13.5">
      <c r="A16" s="415" t="s">
        <v>396</v>
      </c>
      <c r="B16" s="415">
        <v>42210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278"/>
      <c r="Z16" s="278"/>
      <c r="AA16" s="278"/>
      <c r="AB16" s="278"/>
      <c r="AC16" s="278"/>
      <c r="AD16" s="278"/>
      <c r="AE16" s="278"/>
      <c r="AF16" s="297">
        <f t="shared" si="18"/>
        <v>0</v>
      </c>
      <c r="AG16" s="278"/>
      <c r="AH16" s="278"/>
      <c r="AI16" s="278"/>
      <c r="AJ16" s="278"/>
      <c r="AK16" s="278"/>
      <c r="AL16" s="278"/>
      <c r="AM16" s="278"/>
      <c r="AN16" s="297">
        <f t="shared" si="19"/>
        <v>0</v>
      </c>
      <c r="AO16" s="278"/>
      <c r="AP16" s="278"/>
      <c r="AQ16" s="278"/>
      <c r="AR16" s="278"/>
      <c r="AS16" s="278"/>
      <c r="AT16" s="278"/>
      <c r="AU16" s="278"/>
      <c r="AV16" s="297">
        <f t="shared" si="20"/>
        <v>0</v>
      </c>
      <c r="AW16" s="278"/>
      <c r="AX16" s="278"/>
      <c r="AY16" s="278"/>
      <c r="AZ16" s="278"/>
      <c r="BA16" s="278"/>
      <c r="BB16" s="278"/>
      <c r="BC16" s="278"/>
      <c r="BD16" s="297">
        <f t="shared" si="21"/>
        <v>0</v>
      </c>
      <c r="BE16" s="278"/>
      <c r="BF16" s="278"/>
      <c r="BG16" s="278"/>
      <c r="BH16" s="278"/>
      <c r="BI16" s="278"/>
      <c r="BJ16" s="278"/>
      <c r="BK16" s="278"/>
      <c r="BL16" s="297">
        <f t="shared" si="22"/>
        <v>0</v>
      </c>
      <c r="BM16" s="278"/>
      <c r="BN16" s="278"/>
      <c r="BO16" s="278"/>
      <c r="BP16" s="278"/>
      <c r="BQ16" s="278"/>
      <c r="BR16" s="278"/>
      <c r="BS16" s="278"/>
      <c r="BT16" s="297">
        <f t="shared" si="23"/>
        <v>0</v>
      </c>
      <c r="BU16" s="278"/>
      <c r="BV16" s="278"/>
      <c r="BW16" s="278"/>
      <c r="BX16" s="278"/>
      <c r="BY16" s="278"/>
      <c r="BZ16" s="278"/>
      <c r="CA16" s="278"/>
      <c r="CB16" s="297">
        <f t="shared" si="24"/>
        <v>0</v>
      </c>
      <c r="CC16" s="278"/>
      <c r="CD16" s="278"/>
      <c r="CE16" s="278"/>
      <c r="CF16" s="278"/>
      <c r="CG16" s="278"/>
      <c r="CH16" s="278"/>
      <c r="CI16" s="278"/>
      <c r="CJ16" s="297">
        <f t="shared" si="25"/>
        <v>0</v>
      </c>
      <c r="CK16" s="278"/>
      <c r="CL16" s="278"/>
      <c r="CM16" s="278"/>
      <c r="CN16" s="278"/>
      <c r="CO16" s="278"/>
      <c r="CP16" s="278"/>
      <c r="CQ16" s="278"/>
      <c r="CR16" s="297">
        <f t="shared" si="26"/>
        <v>0</v>
      </c>
      <c r="CS16" s="278"/>
      <c r="CT16" s="278"/>
      <c r="CU16" s="278"/>
      <c r="CV16" s="278"/>
      <c r="CW16" s="278"/>
      <c r="CX16" s="278"/>
      <c r="CY16" s="278"/>
    </row>
    <row r="17" spans="1:103" s="272" customFormat="1" ht="13.5">
      <c r="A17" s="415" t="s">
        <v>396</v>
      </c>
      <c r="B17" s="415">
        <v>42211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278"/>
      <c r="Z17" s="278"/>
      <c r="AA17" s="278"/>
      <c r="AB17" s="278"/>
      <c r="AC17" s="278"/>
      <c r="AD17" s="278"/>
      <c r="AE17" s="278"/>
      <c r="AF17" s="297">
        <f t="shared" si="18"/>
        <v>0</v>
      </c>
      <c r="AG17" s="278"/>
      <c r="AH17" s="278"/>
      <c r="AI17" s="278"/>
      <c r="AJ17" s="278"/>
      <c r="AK17" s="278"/>
      <c r="AL17" s="278"/>
      <c r="AM17" s="278"/>
      <c r="AN17" s="297">
        <f t="shared" si="19"/>
        <v>0</v>
      </c>
      <c r="AO17" s="278"/>
      <c r="AP17" s="278"/>
      <c r="AQ17" s="278"/>
      <c r="AR17" s="278"/>
      <c r="AS17" s="278"/>
      <c r="AT17" s="278"/>
      <c r="AU17" s="278"/>
      <c r="AV17" s="297">
        <f t="shared" si="20"/>
        <v>0</v>
      </c>
      <c r="AW17" s="278"/>
      <c r="AX17" s="278"/>
      <c r="AY17" s="278"/>
      <c r="AZ17" s="278"/>
      <c r="BA17" s="278"/>
      <c r="BB17" s="278"/>
      <c r="BC17" s="278"/>
      <c r="BD17" s="297">
        <f t="shared" si="21"/>
        <v>0</v>
      </c>
      <c r="BE17" s="278"/>
      <c r="BF17" s="278"/>
      <c r="BG17" s="278"/>
      <c r="BH17" s="278"/>
      <c r="BI17" s="278"/>
      <c r="BJ17" s="278"/>
      <c r="BK17" s="278"/>
      <c r="BL17" s="297">
        <f t="shared" si="22"/>
        <v>0</v>
      </c>
      <c r="BM17" s="278"/>
      <c r="BN17" s="278"/>
      <c r="BO17" s="278"/>
      <c r="BP17" s="278"/>
      <c r="BQ17" s="278"/>
      <c r="BR17" s="278"/>
      <c r="BS17" s="278"/>
      <c r="BT17" s="297">
        <f t="shared" si="23"/>
        <v>0</v>
      </c>
      <c r="BU17" s="278"/>
      <c r="BV17" s="278"/>
      <c r="BW17" s="278"/>
      <c r="BX17" s="278"/>
      <c r="BY17" s="278"/>
      <c r="BZ17" s="278"/>
      <c r="CA17" s="278"/>
      <c r="CB17" s="297">
        <f t="shared" si="24"/>
        <v>0</v>
      </c>
      <c r="CC17" s="278"/>
      <c r="CD17" s="278"/>
      <c r="CE17" s="278"/>
      <c r="CF17" s="278"/>
      <c r="CG17" s="278"/>
      <c r="CH17" s="278"/>
      <c r="CI17" s="278"/>
      <c r="CJ17" s="297">
        <f t="shared" si="25"/>
        <v>0</v>
      </c>
      <c r="CK17" s="278"/>
      <c r="CL17" s="278"/>
      <c r="CM17" s="278"/>
      <c r="CN17" s="278"/>
      <c r="CO17" s="278"/>
      <c r="CP17" s="278"/>
      <c r="CQ17" s="278"/>
      <c r="CR17" s="297">
        <f t="shared" si="26"/>
        <v>0</v>
      </c>
      <c r="CS17" s="278"/>
      <c r="CT17" s="278"/>
      <c r="CU17" s="278"/>
      <c r="CV17" s="278"/>
      <c r="CW17" s="278"/>
      <c r="CX17" s="278"/>
      <c r="CY17" s="278"/>
    </row>
    <row r="18" spans="1:103" s="272" customFormat="1" ht="13.5">
      <c r="A18" s="415" t="s">
        <v>396</v>
      </c>
      <c r="B18" s="415">
        <v>42212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278"/>
      <c r="Z18" s="278"/>
      <c r="AA18" s="278"/>
      <c r="AB18" s="278"/>
      <c r="AC18" s="278"/>
      <c r="AD18" s="278"/>
      <c r="AE18" s="278"/>
      <c r="AF18" s="297">
        <f t="shared" si="18"/>
        <v>0</v>
      </c>
      <c r="AG18" s="278"/>
      <c r="AH18" s="278"/>
      <c r="AI18" s="278"/>
      <c r="AJ18" s="278"/>
      <c r="AK18" s="278"/>
      <c r="AL18" s="278"/>
      <c r="AM18" s="278"/>
      <c r="AN18" s="297">
        <f t="shared" si="19"/>
        <v>0</v>
      </c>
      <c r="AO18" s="278"/>
      <c r="AP18" s="278"/>
      <c r="AQ18" s="278"/>
      <c r="AR18" s="278"/>
      <c r="AS18" s="278"/>
      <c r="AT18" s="278"/>
      <c r="AU18" s="278"/>
      <c r="AV18" s="297">
        <f t="shared" si="20"/>
        <v>0</v>
      </c>
      <c r="AW18" s="278"/>
      <c r="AX18" s="278"/>
      <c r="AY18" s="278"/>
      <c r="AZ18" s="278"/>
      <c r="BA18" s="278"/>
      <c r="BB18" s="278"/>
      <c r="BC18" s="278"/>
      <c r="BD18" s="297">
        <f t="shared" si="21"/>
        <v>0</v>
      </c>
      <c r="BE18" s="278"/>
      <c r="BF18" s="278"/>
      <c r="BG18" s="278"/>
      <c r="BH18" s="278"/>
      <c r="BI18" s="278"/>
      <c r="BJ18" s="278"/>
      <c r="BK18" s="278"/>
      <c r="BL18" s="297">
        <f t="shared" si="22"/>
        <v>0</v>
      </c>
      <c r="BM18" s="278"/>
      <c r="BN18" s="278"/>
      <c r="BO18" s="278"/>
      <c r="BP18" s="278"/>
      <c r="BQ18" s="278"/>
      <c r="BR18" s="278"/>
      <c r="BS18" s="278"/>
      <c r="BT18" s="297">
        <f t="shared" si="23"/>
        <v>0</v>
      </c>
      <c r="BU18" s="278"/>
      <c r="BV18" s="278"/>
      <c r="BW18" s="278"/>
      <c r="BX18" s="278"/>
      <c r="BY18" s="278"/>
      <c r="BZ18" s="278"/>
      <c r="CA18" s="278"/>
      <c r="CB18" s="297">
        <f t="shared" si="24"/>
        <v>0</v>
      </c>
      <c r="CC18" s="278"/>
      <c r="CD18" s="278"/>
      <c r="CE18" s="278"/>
      <c r="CF18" s="278"/>
      <c r="CG18" s="278"/>
      <c r="CH18" s="278"/>
      <c r="CI18" s="278"/>
      <c r="CJ18" s="297">
        <f t="shared" si="25"/>
        <v>0</v>
      </c>
      <c r="CK18" s="278"/>
      <c r="CL18" s="278"/>
      <c r="CM18" s="278"/>
      <c r="CN18" s="278"/>
      <c r="CO18" s="278"/>
      <c r="CP18" s="278"/>
      <c r="CQ18" s="278"/>
      <c r="CR18" s="297">
        <f t="shared" si="26"/>
        <v>0</v>
      </c>
      <c r="CS18" s="278"/>
      <c r="CT18" s="278"/>
      <c r="CU18" s="278"/>
      <c r="CV18" s="278"/>
      <c r="CW18" s="278"/>
      <c r="CX18" s="278"/>
      <c r="CY18" s="278"/>
    </row>
    <row r="19" spans="1:103" s="272" customFormat="1" ht="13.5">
      <c r="A19" s="415" t="s">
        <v>396</v>
      </c>
      <c r="B19" s="415">
        <v>42213</v>
      </c>
      <c r="C19" s="415" t="s">
        <v>414</v>
      </c>
      <c r="D19" s="297">
        <f t="shared" si="3"/>
        <v>393</v>
      </c>
      <c r="E19" s="297">
        <f t="shared" si="4"/>
        <v>393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393</v>
      </c>
      <c r="Q19" s="297">
        <f t="shared" si="16"/>
        <v>40</v>
      </c>
      <c r="R19" s="297">
        <f t="shared" si="16"/>
        <v>241</v>
      </c>
      <c r="S19" s="297">
        <f t="shared" si="16"/>
        <v>112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393</v>
      </c>
      <c r="Y19" s="278">
        <v>40</v>
      </c>
      <c r="Z19" s="278">
        <v>241</v>
      </c>
      <c r="AA19" s="278">
        <v>112</v>
      </c>
      <c r="AB19" s="278"/>
      <c r="AC19" s="278"/>
      <c r="AD19" s="278"/>
      <c r="AE19" s="278"/>
      <c r="AF19" s="297">
        <f t="shared" si="18"/>
        <v>0</v>
      </c>
      <c r="AG19" s="278"/>
      <c r="AH19" s="278"/>
      <c r="AI19" s="278"/>
      <c r="AJ19" s="278"/>
      <c r="AK19" s="278"/>
      <c r="AL19" s="278"/>
      <c r="AM19" s="278"/>
      <c r="AN19" s="297">
        <f t="shared" si="19"/>
        <v>0</v>
      </c>
      <c r="AO19" s="278"/>
      <c r="AP19" s="278"/>
      <c r="AQ19" s="278"/>
      <c r="AR19" s="278"/>
      <c r="AS19" s="278"/>
      <c r="AT19" s="278"/>
      <c r="AU19" s="278"/>
      <c r="AV19" s="297">
        <f t="shared" si="20"/>
        <v>0</v>
      </c>
      <c r="AW19" s="278"/>
      <c r="AX19" s="278"/>
      <c r="AY19" s="278"/>
      <c r="AZ19" s="278"/>
      <c r="BA19" s="278"/>
      <c r="BB19" s="278"/>
      <c r="BC19" s="278"/>
      <c r="BD19" s="297">
        <f t="shared" si="21"/>
        <v>0</v>
      </c>
      <c r="BE19" s="278"/>
      <c r="BF19" s="278"/>
      <c r="BG19" s="278"/>
      <c r="BH19" s="278"/>
      <c r="BI19" s="278"/>
      <c r="BJ19" s="278"/>
      <c r="BK19" s="278"/>
      <c r="BL19" s="297">
        <f t="shared" si="22"/>
        <v>0</v>
      </c>
      <c r="BM19" s="278"/>
      <c r="BN19" s="278"/>
      <c r="BO19" s="278"/>
      <c r="BP19" s="278"/>
      <c r="BQ19" s="278"/>
      <c r="BR19" s="278"/>
      <c r="BS19" s="278"/>
      <c r="BT19" s="297">
        <f t="shared" si="23"/>
        <v>0</v>
      </c>
      <c r="BU19" s="278"/>
      <c r="BV19" s="278"/>
      <c r="BW19" s="278"/>
      <c r="BX19" s="278"/>
      <c r="BY19" s="278"/>
      <c r="BZ19" s="278"/>
      <c r="CA19" s="278"/>
      <c r="CB19" s="297">
        <f t="shared" si="24"/>
        <v>0</v>
      </c>
      <c r="CC19" s="278"/>
      <c r="CD19" s="278"/>
      <c r="CE19" s="278"/>
      <c r="CF19" s="278"/>
      <c r="CG19" s="278"/>
      <c r="CH19" s="278"/>
      <c r="CI19" s="278"/>
      <c r="CJ19" s="297">
        <f t="shared" si="25"/>
        <v>0</v>
      </c>
      <c r="CK19" s="278"/>
      <c r="CL19" s="278"/>
      <c r="CM19" s="278"/>
      <c r="CN19" s="278"/>
      <c r="CO19" s="278"/>
      <c r="CP19" s="278"/>
      <c r="CQ19" s="278"/>
      <c r="CR19" s="297">
        <f t="shared" si="26"/>
        <v>0</v>
      </c>
      <c r="CS19" s="278"/>
      <c r="CT19" s="278"/>
      <c r="CU19" s="278"/>
      <c r="CV19" s="278"/>
      <c r="CW19" s="278"/>
      <c r="CX19" s="278"/>
      <c r="CY19" s="278"/>
    </row>
    <row r="20" spans="1:103" s="272" customFormat="1" ht="13.5">
      <c r="A20" s="415" t="s">
        <v>396</v>
      </c>
      <c r="B20" s="415">
        <v>42214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278"/>
      <c r="Z20" s="278"/>
      <c r="AA20" s="278"/>
      <c r="AB20" s="278"/>
      <c r="AC20" s="278"/>
      <c r="AD20" s="278"/>
      <c r="AE20" s="278"/>
      <c r="AF20" s="297">
        <f t="shared" si="18"/>
        <v>0</v>
      </c>
      <c r="AG20" s="278"/>
      <c r="AH20" s="278"/>
      <c r="AI20" s="278"/>
      <c r="AJ20" s="278"/>
      <c r="AK20" s="278"/>
      <c r="AL20" s="278"/>
      <c r="AM20" s="278"/>
      <c r="AN20" s="297">
        <f t="shared" si="19"/>
        <v>0</v>
      </c>
      <c r="AO20" s="278"/>
      <c r="AP20" s="278"/>
      <c r="AQ20" s="278"/>
      <c r="AR20" s="278"/>
      <c r="AS20" s="278"/>
      <c r="AT20" s="278"/>
      <c r="AU20" s="278"/>
      <c r="AV20" s="297">
        <f t="shared" si="20"/>
        <v>0</v>
      </c>
      <c r="AW20" s="278"/>
      <c r="AX20" s="278"/>
      <c r="AY20" s="278"/>
      <c r="AZ20" s="278"/>
      <c r="BA20" s="278"/>
      <c r="BB20" s="278"/>
      <c r="BC20" s="278"/>
      <c r="BD20" s="297">
        <f t="shared" si="21"/>
        <v>0</v>
      </c>
      <c r="BE20" s="278"/>
      <c r="BF20" s="278"/>
      <c r="BG20" s="278"/>
      <c r="BH20" s="278"/>
      <c r="BI20" s="278"/>
      <c r="BJ20" s="278"/>
      <c r="BK20" s="278"/>
      <c r="BL20" s="297">
        <f t="shared" si="22"/>
        <v>0</v>
      </c>
      <c r="BM20" s="278"/>
      <c r="BN20" s="278"/>
      <c r="BO20" s="278"/>
      <c r="BP20" s="278"/>
      <c r="BQ20" s="278"/>
      <c r="BR20" s="278"/>
      <c r="BS20" s="278"/>
      <c r="BT20" s="297">
        <f t="shared" si="23"/>
        <v>0</v>
      </c>
      <c r="BU20" s="278"/>
      <c r="BV20" s="278"/>
      <c r="BW20" s="278"/>
      <c r="BX20" s="278"/>
      <c r="BY20" s="278"/>
      <c r="BZ20" s="278"/>
      <c r="CA20" s="278"/>
      <c r="CB20" s="297">
        <f t="shared" si="24"/>
        <v>0</v>
      </c>
      <c r="CC20" s="278"/>
      <c r="CD20" s="278"/>
      <c r="CE20" s="278"/>
      <c r="CF20" s="278"/>
      <c r="CG20" s="278"/>
      <c r="CH20" s="278"/>
      <c r="CI20" s="278"/>
      <c r="CJ20" s="297">
        <f t="shared" si="25"/>
        <v>0</v>
      </c>
      <c r="CK20" s="278"/>
      <c r="CL20" s="278"/>
      <c r="CM20" s="278"/>
      <c r="CN20" s="278"/>
      <c r="CO20" s="278"/>
      <c r="CP20" s="278"/>
      <c r="CQ20" s="278"/>
      <c r="CR20" s="297">
        <f t="shared" si="26"/>
        <v>0</v>
      </c>
      <c r="CS20" s="278"/>
      <c r="CT20" s="278"/>
      <c r="CU20" s="278"/>
      <c r="CV20" s="278"/>
      <c r="CW20" s="278"/>
      <c r="CX20" s="278"/>
      <c r="CY20" s="278"/>
    </row>
    <row r="21" spans="1:103" s="272" customFormat="1" ht="13.5">
      <c r="A21" s="415" t="s">
        <v>396</v>
      </c>
      <c r="B21" s="415">
        <v>42307</v>
      </c>
      <c r="C21" s="415" t="s">
        <v>416</v>
      </c>
      <c r="D21" s="297">
        <f t="shared" si="3"/>
        <v>319</v>
      </c>
      <c r="E21" s="297">
        <f t="shared" si="4"/>
        <v>0</v>
      </c>
      <c r="F21" s="297">
        <f t="shared" si="5"/>
        <v>206</v>
      </c>
      <c r="G21" s="297">
        <f t="shared" si="6"/>
        <v>0</v>
      </c>
      <c r="H21" s="297">
        <f t="shared" si="7"/>
        <v>136</v>
      </c>
      <c r="I21" s="297">
        <f t="shared" si="8"/>
        <v>0</v>
      </c>
      <c r="J21" s="297">
        <f t="shared" si="9"/>
        <v>0</v>
      </c>
      <c r="K21" s="297">
        <f t="shared" si="10"/>
        <v>39</v>
      </c>
      <c r="L21" s="297">
        <f t="shared" si="11"/>
        <v>0</v>
      </c>
      <c r="M21" s="297">
        <f t="shared" si="12"/>
        <v>31</v>
      </c>
      <c r="N21" s="297">
        <f t="shared" si="13"/>
        <v>101</v>
      </c>
      <c r="O21" s="297">
        <f t="shared" si="14"/>
        <v>12</v>
      </c>
      <c r="P21" s="297">
        <f t="shared" si="15"/>
        <v>319</v>
      </c>
      <c r="Q21" s="297">
        <f t="shared" si="16"/>
        <v>86</v>
      </c>
      <c r="R21" s="297">
        <f t="shared" si="16"/>
        <v>0</v>
      </c>
      <c r="S21" s="297">
        <f t="shared" si="16"/>
        <v>0</v>
      </c>
      <c r="T21" s="297">
        <f t="shared" si="16"/>
        <v>15</v>
      </c>
      <c r="U21" s="297">
        <f t="shared" si="16"/>
        <v>0</v>
      </c>
      <c r="V21" s="297">
        <f t="shared" si="16"/>
        <v>0</v>
      </c>
      <c r="W21" s="297">
        <f t="shared" si="16"/>
        <v>218</v>
      </c>
      <c r="X21" s="297">
        <f t="shared" si="17"/>
        <v>0</v>
      </c>
      <c r="Y21" s="278"/>
      <c r="Z21" s="278"/>
      <c r="AA21" s="278"/>
      <c r="AB21" s="278"/>
      <c r="AC21" s="278"/>
      <c r="AD21" s="278"/>
      <c r="AE21" s="278"/>
      <c r="AF21" s="297">
        <f t="shared" si="18"/>
        <v>0</v>
      </c>
      <c r="AG21" s="278"/>
      <c r="AH21" s="278"/>
      <c r="AI21" s="278"/>
      <c r="AJ21" s="278"/>
      <c r="AK21" s="278"/>
      <c r="AL21" s="278"/>
      <c r="AM21" s="278"/>
      <c r="AN21" s="297">
        <f t="shared" si="19"/>
        <v>136</v>
      </c>
      <c r="AO21" s="278"/>
      <c r="AP21" s="278"/>
      <c r="AQ21" s="278"/>
      <c r="AR21" s="278"/>
      <c r="AS21" s="278"/>
      <c r="AT21" s="278"/>
      <c r="AU21" s="278">
        <v>136</v>
      </c>
      <c r="AV21" s="297">
        <f t="shared" si="20"/>
        <v>0</v>
      </c>
      <c r="AW21" s="278"/>
      <c r="AX21" s="278"/>
      <c r="AY21" s="278"/>
      <c r="AZ21" s="278"/>
      <c r="BA21" s="278"/>
      <c r="BB21" s="278"/>
      <c r="BC21" s="278"/>
      <c r="BD21" s="297">
        <f t="shared" si="21"/>
        <v>0</v>
      </c>
      <c r="BE21" s="278"/>
      <c r="BF21" s="278"/>
      <c r="BG21" s="278"/>
      <c r="BH21" s="278"/>
      <c r="BI21" s="278"/>
      <c r="BJ21" s="278"/>
      <c r="BK21" s="278"/>
      <c r="BL21" s="297">
        <f t="shared" si="22"/>
        <v>39</v>
      </c>
      <c r="BM21" s="278"/>
      <c r="BN21" s="278"/>
      <c r="BO21" s="278"/>
      <c r="BP21" s="278"/>
      <c r="BQ21" s="278"/>
      <c r="BR21" s="278"/>
      <c r="BS21" s="278">
        <v>39</v>
      </c>
      <c r="BT21" s="297">
        <f t="shared" si="23"/>
        <v>0</v>
      </c>
      <c r="BU21" s="278"/>
      <c r="BV21" s="278"/>
      <c r="BW21" s="278"/>
      <c r="BX21" s="278"/>
      <c r="BY21" s="278"/>
      <c r="BZ21" s="278"/>
      <c r="CA21" s="278"/>
      <c r="CB21" s="297">
        <f t="shared" si="24"/>
        <v>31</v>
      </c>
      <c r="CC21" s="278"/>
      <c r="CD21" s="278"/>
      <c r="CE21" s="278"/>
      <c r="CF21" s="278"/>
      <c r="CG21" s="278"/>
      <c r="CH21" s="278"/>
      <c r="CI21" s="278">
        <v>31</v>
      </c>
      <c r="CJ21" s="297">
        <f t="shared" si="25"/>
        <v>101</v>
      </c>
      <c r="CK21" s="278">
        <v>86</v>
      </c>
      <c r="CL21" s="278"/>
      <c r="CM21" s="278"/>
      <c r="CN21" s="278">
        <v>15</v>
      </c>
      <c r="CO21" s="278"/>
      <c r="CP21" s="278"/>
      <c r="CQ21" s="278"/>
      <c r="CR21" s="297">
        <f t="shared" si="26"/>
        <v>12</v>
      </c>
      <c r="CS21" s="278"/>
      <c r="CT21" s="278"/>
      <c r="CU21" s="278"/>
      <c r="CV21" s="278"/>
      <c r="CW21" s="278"/>
      <c r="CX21" s="278"/>
      <c r="CY21" s="278">
        <v>12</v>
      </c>
    </row>
    <row r="22" spans="1:103" s="272" customFormat="1" ht="13.5">
      <c r="A22" s="415" t="s">
        <v>396</v>
      </c>
      <c r="B22" s="415">
        <v>42308</v>
      </c>
      <c r="C22" s="415" t="s">
        <v>417</v>
      </c>
      <c r="D22" s="297">
        <f t="shared" si="3"/>
        <v>176</v>
      </c>
      <c r="E22" s="297">
        <f t="shared" si="4"/>
        <v>36</v>
      </c>
      <c r="F22" s="297">
        <f t="shared" si="5"/>
        <v>108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1</v>
      </c>
      <c r="M22" s="297">
        <f t="shared" si="12"/>
        <v>107</v>
      </c>
      <c r="N22" s="297">
        <f t="shared" si="13"/>
        <v>12</v>
      </c>
      <c r="O22" s="297">
        <f t="shared" si="14"/>
        <v>20</v>
      </c>
      <c r="P22" s="297">
        <f t="shared" si="15"/>
        <v>176</v>
      </c>
      <c r="Q22" s="297">
        <f t="shared" si="16"/>
        <v>12</v>
      </c>
      <c r="R22" s="297">
        <f t="shared" si="16"/>
        <v>47</v>
      </c>
      <c r="S22" s="297">
        <f t="shared" si="16"/>
        <v>36</v>
      </c>
      <c r="T22" s="297">
        <f t="shared" si="16"/>
        <v>0</v>
      </c>
      <c r="U22" s="297">
        <f t="shared" si="16"/>
        <v>80</v>
      </c>
      <c r="V22" s="297">
        <f t="shared" si="16"/>
        <v>1</v>
      </c>
      <c r="W22" s="297">
        <f t="shared" si="16"/>
        <v>0</v>
      </c>
      <c r="X22" s="297">
        <f t="shared" si="17"/>
        <v>36</v>
      </c>
      <c r="Y22" s="278"/>
      <c r="Z22" s="278"/>
      <c r="AA22" s="278">
        <v>36</v>
      </c>
      <c r="AB22" s="278"/>
      <c r="AC22" s="278"/>
      <c r="AD22" s="278"/>
      <c r="AE22" s="278"/>
      <c r="AF22" s="297">
        <f t="shared" si="18"/>
        <v>0</v>
      </c>
      <c r="AG22" s="278"/>
      <c r="AH22" s="278"/>
      <c r="AI22" s="278"/>
      <c r="AJ22" s="278"/>
      <c r="AK22" s="278"/>
      <c r="AL22" s="278"/>
      <c r="AM22" s="278"/>
      <c r="AN22" s="297">
        <f t="shared" si="19"/>
        <v>0</v>
      </c>
      <c r="AO22" s="278"/>
      <c r="AP22" s="278"/>
      <c r="AQ22" s="278"/>
      <c r="AR22" s="278"/>
      <c r="AS22" s="278"/>
      <c r="AT22" s="278"/>
      <c r="AU22" s="278"/>
      <c r="AV22" s="297">
        <f t="shared" si="20"/>
        <v>0</v>
      </c>
      <c r="AW22" s="278"/>
      <c r="AX22" s="278"/>
      <c r="AY22" s="278"/>
      <c r="AZ22" s="278"/>
      <c r="BA22" s="278"/>
      <c r="BB22" s="278"/>
      <c r="BC22" s="278"/>
      <c r="BD22" s="297">
        <f t="shared" si="21"/>
        <v>0</v>
      </c>
      <c r="BE22" s="278"/>
      <c r="BF22" s="278"/>
      <c r="BG22" s="278"/>
      <c r="BH22" s="278"/>
      <c r="BI22" s="278"/>
      <c r="BJ22" s="278"/>
      <c r="BK22" s="278"/>
      <c r="BL22" s="297">
        <f t="shared" si="22"/>
        <v>0</v>
      </c>
      <c r="BM22" s="278"/>
      <c r="BN22" s="278"/>
      <c r="BO22" s="278"/>
      <c r="BP22" s="278"/>
      <c r="BQ22" s="278"/>
      <c r="BR22" s="278"/>
      <c r="BS22" s="278"/>
      <c r="BT22" s="297">
        <f t="shared" si="23"/>
        <v>1</v>
      </c>
      <c r="BU22" s="278"/>
      <c r="BV22" s="278"/>
      <c r="BW22" s="278"/>
      <c r="BX22" s="278"/>
      <c r="BY22" s="278"/>
      <c r="BZ22" s="278">
        <v>1</v>
      </c>
      <c r="CA22" s="278"/>
      <c r="CB22" s="297">
        <f t="shared" si="24"/>
        <v>107</v>
      </c>
      <c r="CC22" s="278"/>
      <c r="CD22" s="278">
        <v>47</v>
      </c>
      <c r="CE22" s="278"/>
      <c r="CF22" s="278"/>
      <c r="CG22" s="278">
        <v>60</v>
      </c>
      <c r="CH22" s="278"/>
      <c r="CI22" s="278"/>
      <c r="CJ22" s="297">
        <f t="shared" si="25"/>
        <v>12</v>
      </c>
      <c r="CK22" s="278">
        <v>12</v>
      </c>
      <c r="CL22" s="278"/>
      <c r="CM22" s="278"/>
      <c r="CN22" s="278"/>
      <c r="CO22" s="278"/>
      <c r="CP22" s="278"/>
      <c r="CQ22" s="278"/>
      <c r="CR22" s="297">
        <f t="shared" si="26"/>
        <v>20</v>
      </c>
      <c r="CS22" s="278"/>
      <c r="CT22" s="278"/>
      <c r="CU22" s="278"/>
      <c r="CV22" s="278"/>
      <c r="CW22" s="278">
        <v>20</v>
      </c>
      <c r="CX22" s="278"/>
      <c r="CY22" s="278"/>
    </row>
    <row r="23" spans="1:103" s="272" customFormat="1" ht="13.5">
      <c r="A23" s="415" t="s">
        <v>396</v>
      </c>
      <c r="B23" s="415">
        <v>42321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278"/>
      <c r="Z23" s="278"/>
      <c r="AA23" s="278"/>
      <c r="AB23" s="278"/>
      <c r="AC23" s="278"/>
      <c r="AD23" s="278"/>
      <c r="AE23" s="278"/>
      <c r="AF23" s="297">
        <f t="shared" si="18"/>
        <v>0</v>
      </c>
      <c r="AG23" s="278"/>
      <c r="AH23" s="278"/>
      <c r="AI23" s="278"/>
      <c r="AJ23" s="278"/>
      <c r="AK23" s="278"/>
      <c r="AL23" s="278"/>
      <c r="AM23" s="278"/>
      <c r="AN23" s="297">
        <f t="shared" si="19"/>
        <v>0</v>
      </c>
      <c r="AO23" s="278"/>
      <c r="AP23" s="278"/>
      <c r="AQ23" s="278"/>
      <c r="AR23" s="278"/>
      <c r="AS23" s="278"/>
      <c r="AT23" s="278"/>
      <c r="AU23" s="278"/>
      <c r="AV23" s="297">
        <f t="shared" si="20"/>
        <v>0</v>
      </c>
      <c r="AW23" s="278"/>
      <c r="AX23" s="278"/>
      <c r="AY23" s="278"/>
      <c r="AZ23" s="278"/>
      <c r="BA23" s="278"/>
      <c r="BB23" s="278"/>
      <c r="BC23" s="278"/>
      <c r="BD23" s="297">
        <f t="shared" si="21"/>
        <v>0</v>
      </c>
      <c r="BE23" s="278"/>
      <c r="BF23" s="278"/>
      <c r="BG23" s="278"/>
      <c r="BH23" s="278"/>
      <c r="BI23" s="278"/>
      <c r="BJ23" s="278"/>
      <c r="BK23" s="278"/>
      <c r="BL23" s="297">
        <f t="shared" si="22"/>
        <v>0</v>
      </c>
      <c r="BM23" s="278"/>
      <c r="BN23" s="278"/>
      <c r="BO23" s="278"/>
      <c r="BP23" s="278"/>
      <c r="BQ23" s="278"/>
      <c r="BR23" s="278"/>
      <c r="BS23" s="278"/>
      <c r="BT23" s="297">
        <f t="shared" si="23"/>
        <v>0</v>
      </c>
      <c r="BU23" s="278"/>
      <c r="BV23" s="278"/>
      <c r="BW23" s="278"/>
      <c r="BX23" s="278"/>
      <c r="BY23" s="278"/>
      <c r="BZ23" s="278"/>
      <c r="CA23" s="278"/>
      <c r="CB23" s="297">
        <f t="shared" si="24"/>
        <v>0</v>
      </c>
      <c r="CC23" s="278"/>
      <c r="CD23" s="278"/>
      <c r="CE23" s="278"/>
      <c r="CF23" s="278"/>
      <c r="CG23" s="278"/>
      <c r="CH23" s="278"/>
      <c r="CI23" s="278"/>
      <c r="CJ23" s="297">
        <f t="shared" si="25"/>
        <v>0</v>
      </c>
      <c r="CK23" s="278"/>
      <c r="CL23" s="278"/>
      <c r="CM23" s="278"/>
      <c r="CN23" s="278"/>
      <c r="CO23" s="278"/>
      <c r="CP23" s="278"/>
      <c r="CQ23" s="278"/>
      <c r="CR23" s="297">
        <f t="shared" si="26"/>
        <v>0</v>
      </c>
      <c r="CS23" s="278"/>
      <c r="CT23" s="278"/>
      <c r="CU23" s="278"/>
      <c r="CV23" s="278"/>
      <c r="CW23" s="278"/>
      <c r="CX23" s="278"/>
      <c r="CY23" s="278"/>
    </row>
    <row r="24" spans="1:103" s="272" customFormat="1" ht="13.5">
      <c r="A24" s="415" t="s">
        <v>396</v>
      </c>
      <c r="B24" s="415">
        <v>42322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278"/>
      <c r="Z24" s="278"/>
      <c r="AA24" s="278"/>
      <c r="AB24" s="278"/>
      <c r="AC24" s="278"/>
      <c r="AD24" s="278"/>
      <c r="AE24" s="278"/>
      <c r="AF24" s="297">
        <f t="shared" si="18"/>
        <v>0</v>
      </c>
      <c r="AG24" s="278"/>
      <c r="AH24" s="278"/>
      <c r="AI24" s="278"/>
      <c r="AJ24" s="278"/>
      <c r="AK24" s="278"/>
      <c r="AL24" s="278"/>
      <c r="AM24" s="278"/>
      <c r="AN24" s="297">
        <f t="shared" si="19"/>
        <v>0</v>
      </c>
      <c r="AO24" s="278"/>
      <c r="AP24" s="278"/>
      <c r="AQ24" s="278"/>
      <c r="AR24" s="278"/>
      <c r="AS24" s="278"/>
      <c r="AT24" s="278"/>
      <c r="AU24" s="278"/>
      <c r="AV24" s="297">
        <f t="shared" si="20"/>
        <v>0</v>
      </c>
      <c r="AW24" s="278"/>
      <c r="AX24" s="278"/>
      <c r="AY24" s="278"/>
      <c r="AZ24" s="278"/>
      <c r="BA24" s="278"/>
      <c r="BB24" s="278"/>
      <c r="BC24" s="278"/>
      <c r="BD24" s="297">
        <f t="shared" si="21"/>
        <v>0</v>
      </c>
      <c r="BE24" s="278"/>
      <c r="BF24" s="278"/>
      <c r="BG24" s="278"/>
      <c r="BH24" s="278"/>
      <c r="BI24" s="278"/>
      <c r="BJ24" s="278"/>
      <c r="BK24" s="278"/>
      <c r="BL24" s="297">
        <f t="shared" si="22"/>
        <v>0</v>
      </c>
      <c r="BM24" s="278"/>
      <c r="BN24" s="278"/>
      <c r="BO24" s="278"/>
      <c r="BP24" s="278"/>
      <c r="BQ24" s="278"/>
      <c r="BR24" s="278"/>
      <c r="BS24" s="278"/>
      <c r="BT24" s="297">
        <f t="shared" si="23"/>
        <v>0</v>
      </c>
      <c r="BU24" s="278"/>
      <c r="BV24" s="278"/>
      <c r="BW24" s="278"/>
      <c r="BX24" s="278"/>
      <c r="BY24" s="278"/>
      <c r="BZ24" s="278"/>
      <c r="CA24" s="278"/>
      <c r="CB24" s="297">
        <f t="shared" si="24"/>
        <v>0</v>
      </c>
      <c r="CC24" s="278"/>
      <c r="CD24" s="278"/>
      <c r="CE24" s="278"/>
      <c r="CF24" s="278"/>
      <c r="CG24" s="278"/>
      <c r="CH24" s="278"/>
      <c r="CI24" s="278"/>
      <c r="CJ24" s="297">
        <f t="shared" si="25"/>
        <v>0</v>
      </c>
      <c r="CK24" s="278"/>
      <c r="CL24" s="278"/>
      <c r="CM24" s="278"/>
      <c r="CN24" s="278"/>
      <c r="CO24" s="278"/>
      <c r="CP24" s="278"/>
      <c r="CQ24" s="278"/>
      <c r="CR24" s="297">
        <f t="shared" si="26"/>
        <v>0</v>
      </c>
      <c r="CS24" s="278"/>
      <c r="CT24" s="278"/>
      <c r="CU24" s="278"/>
      <c r="CV24" s="278"/>
      <c r="CW24" s="278"/>
      <c r="CX24" s="278"/>
      <c r="CY24" s="278"/>
    </row>
    <row r="25" spans="1:103" s="272" customFormat="1" ht="13.5">
      <c r="A25" s="415" t="s">
        <v>396</v>
      </c>
      <c r="B25" s="415">
        <v>42323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278"/>
      <c r="Z25" s="278"/>
      <c r="AA25" s="278"/>
      <c r="AB25" s="278"/>
      <c r="AC25" s="278"/>
      <c r="AD25" s="278"/>
      <c r="AE25" s="278"/>
      <c r="AF25" s="297">
        <f t="shared" si="18"/>
        <v>0</v>
      </c>
      <c r="AG25" s="278"/>
      <c r="AH25" s="278"/>
      <c r="AI25" s="278"/>
      <c r="AJ25" s="278"/>
      <c r="AK25" s="278"/>
      <c r="AL25" s="278"/>
      <c r="AM25" s="278"/>
      <c r="AN25" s="297">
        <f t="shared" si="19"/>
        <v>0</v>
      </c>
      <c r="AO25" s="278"/>
      <c r="AP25" s="278"/>
      <c r="AQ25" s="278"/>
      <c r="AR25" s="278"/>
      <c r="AS25" s="278"/>
      <c r="AT25" s="278"/>
      <c r="AU25" s="278"/>
      <c r="AV25" s="297">
        <f t="shared" si="20"/>
        <v>0</v>
      </c>
      <c r="AW25" s="278"/>
      <c r="AX25" s="278"/>
      <c r="AY25" s="278"/>
      <c r="AZ25" s="278"/>
      <c r="BA25" s="278"/>
      <c r="BB25" s="278"/>
      <c r="BC25" s="278"/>
      <c r="BD25" s="297">
        <f t="shared" si="21"/>
        <v>0</v>
      </c>
      <c r="BE25" s="278"/>
      <c r="BF25" s="278"/>
      <c r="BG25" s="278"/>
      <c r="BH25" s="278"/>
      <c r="BI25" s="278"/>
      <c r="BJ25" s="278"/>
      <c r="BK25" s="278"/>
      <c r="BL25" s="297">
        <f t="shared" si="22"/>
        <v>0</v>
      </c>
      <c r="BM25" s="278"/>
      <c r="BN25" s="278"/>
      <c r="BO25" s="278"/>
      <c r="BP25" s="278"/>
      <c r="BQ25" s="278"/>
      <c r="BR25" s="278"/>
      <c r="BS25" s="278"/>
      <c r="BT25" s="297">
        <f t="shared" si="23"/>
        <v>0</v>
      </c>
      <c r="BU25" s="278"/>
      <c r="BV25" s="278"/>
      <c r="BW25" s="278"/>
      <c r="BX25" s="278"/>
      <c r="BY25" s="278"/>
      <c r="BZ25" s="278"/>
      <c r="CA25" s="278"/>
      <c r="CB25" s="297">
        <f t="shared" si="24"/>
        <v>0</v>
      </c>
      <c r="CC25" s="278"/>
      <c r="CD25" s="278"/>
      <c r="CE25" s="278"/>
      <c r="CF25" s="278"/>
      <c r="CG25" s="278"/>
      <c r="CH25" s="278"/>
      <c r="CI25" s="278"/>
      <c r="CJ25" s="297">
        <f t="shared" si="25"/>
        <v>0</v>
      </c>
      <c r="CK25" s="278"/>
      <c r="CL25" s="278"/>
      <c r="CM25" s="278"/>
      <c r="CN25" s="278"/>
      <c r="CO25" s="278"/>
      <c r="CP25" s="278"/>
      <c r="CQ25" s="278"/>
      <c r="CR25" s="297">
        <f t="shared" si="26"/>
        <v>0</v>
      </c>
      <c r="CS25" s="278"/>
      <c r="CT25" s="278"/>
      <c r="CU25" s="278"/>
      <c r="CV25" s="278"/>
      <c r="CW25" s="278"/>
      <c r="CX25" s="278"/>
      <c r="CY25" s="278"/>
    </row>
    <row r="26" spans="1:103" s="272" customFormat="1" ht="13.5">
      <c r="A26" s="415" t="s">
        <v>396</v>
      </c>
      <c r="B26" s="415">
        <v>42383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278"/>
      <c r="Z26" s="278"/>
      <c r="AA26" s="278"/>
      <c r="AB26" s="278"/>
      <c r="AC26" s="278"/>
      <c r="AD26" s="278"/>
      <c r="AE26" s="278"/>
      <c r="AF26" s="297">
        <f t="shared" si="18"/>
        <v>0</v>
      </c>
      <c r="AG26" s="278"/>
      <c r="AH26" s="278"/>
      <c r="AI26" s="278"/>
      <c r="AJ26" s="278"/>
      <c r="AK26" s="278"/>
      <c r="AL26" s="278"/>
      <c r="AM26" s="278"/>
      <c r="AN26" s="297">
        <f t="shared" si="19"/>
        <v>0</v>
      </c>
      <c r="AO26" s="278"/>
      <c r="AP26" s="278"/>
      <c r="AQ26" s="278"/>
      <c r="AR26" s="278"/>
      <c r="AS26" s="278"/>
      <c r="AT26" s="278"/>
      <c r="AU26" s="278"/>
      <c r="AV26" s="297">
        <f t="shared" si="20"/>
        <v>0</v>
      </c>
      <c r="AW26" s="278"/>
      <c r="AX26" s="278"/>
      <c r="AY26" s="278"/>
      <c r="AZ26" s="278"/>
      <c r="BA26" s="278"/>
      <c r="BB26" s="278"/>
      <c r="BC26" s="278"/>
      <c r="BD26" s="297">
        <f t="shared" si="21"/>
        <v>0</v>
      </c>
      <c r="BE26" s="278"/>
      <c r="BF26" s="278"/>
      <c r="BG26" s="278"/>
      <c r="BH26" s="278"/>
      <c r="BI26" s="278"/>
      <c r="BJ26" s="278"/>
      <c r="BK26" s="278"/>
      <c r="BL26" s="297">
        <f t="shared" si="22"/>
        <v>0</v>
      </c>
      <c r="BM26" s="278"/>
      <c r="BN26" s="278"/>
      <c r="BO26" s="278"/>
      <c r="BP26" s="278"/>
      <c r="BQ26" s="278"/>
      <c r="BR26" s="278"/>
      <c r="BS26" s="278"/>
      <c r="BT26" s="297">
        <f t="shared" si="23"/>
        <v>0</v>
      </c>
      <c r="BU26" s="278"/>
      <c r="BV26" s="278"/>
      <c r="BW26" s="278"/>
      <c r="BX26" s="278"/>
      <c r="BY26" s="278"/>
      <c r="BZ26" s="278"/>
      <c r="CA26" s="278"/>
      <c r="CB26" s="297">
        <f t="shared" si="24"/>
        <v>0</v>
      </c>
      <c r="CC26" s="278"/>
      <c r="CD26" s="278"/>
      <c r="CE26" s="278"/>
      <c r="CF26" s="278"/>
      <c r="CG26" s="278"/>
      <c r="CH26" s="278"/>
      <c r="CI26" s="278"/>
      <c r="CJ26" s="297">
        <f t="shared" si="25"/>
        <v>0</v>
      </c>
      <c r="CK26" s="278"/>
      <c r="CL26" s="278"/>
      <c r="CM26" s="278"/>
      <c r="CN26" s="278"/>
      <c r="CO26" s="278"/>
      <c r="CP26" s="278"/>
      <c r="CQ26" s="278"/>
      <c r="CR26" s="297">
        <f t="shared" si="26"/>
        <v>0</v>
      </c>
      <c r="CS26" s="278"/>
      <c r="CT26" s="278"/>
      <c r="CU26" s="278"/>
      <c r="CV26" s="278"/>
      <c r="CW26" s="278"/>
      <c r="CX26" s="278"/>
      <c r="CY26" s="278"/>
    </row>
    <row r="27" spans="1:103" s="272" customFormat="1" ht="13.5">
      <c r="A27" s="415" t="s">
        <v>396</v>
      </c>
      <c r="B27" s="415">
        <v>42388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278"/>
      <c r="Z27" s="278"/>
      <c r="AA27" s="278"/>
      <c r="AB27" s="278"/>
      <c r="AC27" s="278"/>
      <c r="AD27" s="278"/>
      <c r="AE27" s="278"/>
      <c r="AF27" s="297">
        <f t="shared" si="18"/>
        <v>0</v>
      </c>
      <c r="AG27" s="278"/>
      <c r="AH27" s="278"/>
      <c r="AI27" s="278"/>
      <c r="AJ27" s="278"/>
      <c r="AK27" s="278"/>
      <c r="AL27" s="278"/>
      <c r="AM27" s="278"/>
      <c r="AN27" s="297">
        <f t="shared" si="19"/>
        <v>0</v>
      </c>
      <c r="AO27" s="278"/>
      <c r="AP27" s="278"/>
      <c r="AQ27" s="278"/>
      <c r="AR27" s="278"/>
      <c r="AS27" s="278"/>
      <c r="AT27" s="278"/>
      <c r="AU27" s="278"/>
      <c r="AV27" s="297">
        <f t="shared" si="20"/>
        <v>0</v>
      </c>
      <c r="AW27" s="278"/>
      <c r="AX27" s="278"/>
      <c r="AY27" s="278"/>
      <c r="AZ27" s="278"/>
      <c r="BA27" s="278"/>
      <c r="BB27" s="278"/>
      <c r="BC27" s="278"/>
      <c r="BD27" s="297">
        <f t="shared" si="21"/>
        <v>0</v>
      </c>
      <c r="BE27" s="278"/>
      <c r="BF27" s="278"/>
      <c r="BG27" s="278"/>
      <c r="BH27" s="278"/>
      <c r="BI27" s="278"/>
      <c r="BJ27" s="278"/>
      <c r="BK27" s="278"/>
      <c r="BL27" s="297">
        <f t="shared" si="22"/>
        <v>0</v>
      </c>
      <c r="BM27" s="278"/>
      <c r="BN27" s="278"/>
      <c r="BO27" s="278"/>
      <c r="BP27" s="278"/>
      <c r="BQ27" s="278"/>
      <c r="BR27" s="278"/>
      <c r="BS27" s="278"/>
      <c r="BT27" s="297">
        <f t="shared" si="23"/>
        <v>0</v>
      </c>
      <c r="BU27" s="278"/>
      <c r="BV27" s="278"/>
      <c r="BW27" s="278"/>
      <c r="BX27" s="278"/>
      <c r="BY27" s="278"/>
      <c r="BZ27" s="278"/>
      <c r="CA27" s="278"/>
      <c r="CB27" s="297">
        <f t="shared" si="24"/>
        <v>0</v>
      </c>
      <c r="CC27" s="278"/>
      <c r="CD27" s="278"/>
      <c r="CE27" s="278"/>
      <c r="CF27" s="278"/>
      <c r="CG27" s="278"/>
      <c r="CH27" s="278"/>
      <c r="CI27" s="278"/>
      <c r="CJ27" s="297">
        <f t="shared" si="25"/>
        <v>0</v>
      </c>
      <c r="CK27" s="278"/>
      <c r="CL27" s="278"/>
      <c r="CM27" s="278"/>
      <c r="CN27" s="278"/>
      <c r="CO27" s="278"/>
      <c r="CP27" s="278"/>
      <c r="CQ27" s="278"/>
      <c r="CR27" s="297">
        <f t="shared" si="26"/>
        <v>0</v>
      </c>
      <c r="CS27" s="278"/>
      <c r="CT27" s="278"/>
      <c r="CU27" s="278"/>
      <c r="CV27" s="278"/>
      <c r="CW27" s="278"/>
      <c r="CX27" s="278"/>
      <c r="CY27" s="278"/>
    </row>
    <row r="28" spans="1:103" s="272" customFormat="1" ht="13.5">
      <c r="A28" s="415" t="s">
        <v>396</v>
      </c>
      <c r="B28" s="415">
        <v>42389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278"/>
      <c r="Z28" s="278"/>
      <c r="AA28" s="278"/>
      <c r="AB28" s="278"/>
      <c r="AC28" s="278"/>
      <c r="AD28" s="278"/>
      <c r="AE28" s="278"/>
      <c r="AF28" s="297">
        <f t="shared" si="18"/>
        <v>0</v>
      </c>
      <c r="AG28" s="278"/>
      <c r="AH28" s="278"/>
      <c r="AI28" s="278"/>
      <c r="AJ28" s="278"/>
      <c r="AK28" s="278"/>
      <c r="AL28" s="278"/>
      <c r="AM28" s="278"/>
      <c r="AN28" s="297">
        <f t="shared" si="19"/>
        <v>0</v>
      </c>
      <c r="AO28" s="278"/>
      <c r="AP28" s="278"/>
      <c r="AQ28" s="278"/>
      <c r="AR28" s="278"/>
      <c r="AS28" s="278"/>
      <c r="AT28" s="278"/>
      <c r="AU28" s="278"/>
      <c r="AV28" s="297">
        <f t="shared" si="20"/>
        <v>0</v>
      </c>
      <c r="AW28" s="278"/>
      <c r="AX28" s="278"/>
      <c r="AY28" s="278"/>
      <c r="AZ28" s="278"/>
      <c r="BA28" s="278"/>
      <c r="BB28" s="278"/>
      <c r="BC28" s="278"/>
      <c r="BD28" s="297">
        <f t="shared" si="21"/>
        <v>0</v>
      </c>
      <c r="BE28" s="278"/>
      <c r="BF28" s="278"/>
      <c r="BG28" s="278"/>
      <c r="BH28" s="278"/>
      <c r="BI28" s="278"/>
      <c r="BJ28" s="278"/>
      <c r="BK28" s="278"/>
      <c r="BL28" s="297">
        <f t="shared" si="22"/>
        <v>0</v>
      </c>
      <c r="BM28" s="278"/>
      <c r="BN28" s="278"/>
      <c r="BO28" s="278"/>
      <c r="BP28" s="278"/>
      <c r="BQ28" s="278"/>
      <c r="BR28" s="278"/>
      <c r="BS28" s="278"/>
      <c r="BT28" s="297">
        <f t="shared" si="23"/>
        <v>0</v>
      </c>
      <c r="BU28" s="278"/>
      <c r="BV28" s="278"/>
      <c r="BW28" s="278"/>
      <c r="BX28" s="278"/>
      <c r="BY28" s="278"/>
      <c r="BZ28" s="278"/>
      <c r="CA28" s="278"/>
      <c r="CB28" s="297">
        <f t="shared" si="24"/>
        <v>0</v>
      </c>
      <c r="CC28" s="278"/>
      <c r="CD28" s="278"/>
      <c r="CE28" s="278"/>
      <c r="CF28" s="278"/>
      <c r="CG28" s="278"/>
      <c r="CH28" s="278"/>
      <c r="CI28" s="278"/>
      <c r="CJ28" s="297">
        <f t="shared" si="25"/>
        <v>0</v>
      </c>
      <c r="CK28" s="278"/>
      <c r="CL28" s="278"/>
      <c r="CM28" s="278"/>
      <c r="CN28" s="278"/>
      <c r="CO28" s="278"/>
      <c r="CP28" s="278"/>
      <c r="CQ28" s="278"/>
      <c r="CR28" s="297">
        <f t="shared" si="26"/>
        <v>0</v>
      </c>
      <c r="CS28" s="278"/>
      <c r="CT28" s="278"/>
      <c r="CU28" s="278"/>
      <c r="CV28" s="278"/>
      <c r="CW28" s="278"/>
      <c r="CX28" s="278"/>
      <c r="CY28" s="278"/>
    </row>
    <row r="29" spans="1:103" s="272" customFormat="1" ht="13.5">
      <c r="A29" s="415" t="s">
        <v>396</v>
      </c>
      <c r="B29" s="415">
        <v>42391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278"/>
      <c r="Z29" s="278"/>
      <c r="AA29" s="278"/>
      <c r="AB29" s="278"/>
      <c r="AC29" s="278"/>
      <c r="AD29" s="278"/>
      <c r="AE29" s="278"/>
      <c r="AF29" s="297">
        <f t="shared" si="18"/>
        <v>0</v>
      </c>
      <c r="AG29" s="278"/>
      <c r="AH29" s="278"/>
      <c r="AI29" s="278"/>
      <c r="AJ29" s="278"/>
      <c r="AK29" s="278"/>
      <c r="AL29" s="278"/>
      <c r="AM29" s="278"/>
      <c r="AN29" s="297">
        <f t="shared" si="19"/>
        <v>0</v>
      </c>
      <c r="AO29" s="278"/>
      <c r="AP29" s="278"/>
      <c r="AQ29" s="278"/>
      <c r="AR29" s="278"/>
      <c r="AS29" s="278"/>
      <c r="AT29" s="278"/>
      <c r="AU29" s="278"/>
      <c r="AV29" s="297">
        <f t="shared" si="20"/>
        <v>0</v>
      </c>
      <c r="AW29" s="278"/>
      <c r="AX29" s="278"/>
      <c r="AY29" s="278"/>
      <c r="AZ29" s="278"/>
      <c r="BA29" s="278"/>
      <c r="BB29" s="278"/>
      <c r="BC29" s="278"/>
      <c r="BD29" s="297">
        <f t="shared" si="21"/>
        <v>0</v>
      </c>
      <c r="BE29" s="278"/>
      <c r="BF29" s="278"/>
      <c r="BG29" s="278"/>
      <c r="BH29" s="278"/>
      <c r="BI29" s="278"/>
      <c r="BJ29" s="278"/>
      <c r="BK29" s="278"/>
      <c r="BL29" s="297">
        <f t="shared" si="22"/>
        <v>0</v>
      </c>
      <c r="BM29" s="278"/>
      <c r="BN29" s="278"/>
      <c r="BO29" s="278"/>
      <c r="BP29" s="278"/>
      <c r="BQ29" s="278"/>
      <c r="BR29" s="278"/>
      <c r="BS29" s="278"/>
      <c r="BT29" s="297">
        <f t="shared" si="23"/>
        <v>0</v>
      </c>
      <c r="BU29" s="278"/>
      <c r="BV29" s="278"/>
      <c r="BW29" s="278"/>
      <c r="BX29" s="278"/>
      <c r="BY29" s="278"/>
      <c r="BZ29" s="278"/>
      <c r="CA29" s="278"/>
      <c r="CB29" s="297">
        <f t="shared" si="24"/>
        <v>0</v>
      </c>
      <c r="CC29" s="278"/>
      <c r="CD29" s="278"/>
      <c r="CE29" s="278"/>
      <c r="CF29" s="278"/>
      <c r="CG29" s="278"/>
      <c r="CH29" s="278"/>
      <c r="CI29" s="278"/>
      <c r="CJ29" s="297">
        <f t="shared" si="25"/>
        <v>0</v>
      </c>
      <c r="CK29" s="278"/>
      <c r="CL29" s="278"/>
      <c r="CM29" s="278"/>
      <c r="CN29" s="278"/>
      <c r="CO29" s="278"/>
      <c r="CP29" s="278"/>
      <c r="CQ29" s="278"/>
      <c r="CR29" s="297">
        <f t="shared" si="26"/>
        <v>0</v>
      </c>
      <c r="CS29" s="278"/>
      <c r="CT29" s="278"/>
      <c r="CU29" s="278"/>
      <c r="CV29" s="278"/>
      <c r="CW29" s="278"/>
      <c r="CX29" s="278"/>
      <c r="CY29" s="278"/>
    </row>
    <row r="30" spans="1:103" s="272" customFormat="1" ht="13.5">
      <c r="A30" s="415" t="s">
        <v>396</v>
      </c>
      <c r="B30" s="415">
        <v>42411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278"/>
      <c r="Z30" s="278"/>
      <c r="AA30" s="278"/>
      <c r="AB30" s="278"/>
      <c r="AC30" s="278"/>
      <c r="AD30" s="278"/>
      <c r="AE30" s="278"/>
      <c r="AF30" s="297">
        <f t="shared" si="18"/>
        <v>0</v>
      </c>
      <c r="AG30" s="278"/>
      <c r="AH30" s="278"/>
      <c r="AI30" s="278"/>
      <c r="AJ30" s="278"/>
      <c r="AK30" s="278"/>
      <c r="AL30" s="278"/>
      <c r="AM30" s="278"/>
      <c r="AN30" s="297">
        <f t="shared" si="19"/>
        <v>0</v>
      </c>
      <c r="AO30" s="278"/>
      <c r="AP30" s="278"/>
      <c r="AQ30" s="278"/>
      <c r="AR30" s="278"/>
      <c r="AS30" s="278"/>
      <c r="AT30" s="278"/>
      <c r="AU30" s="278"/>
      <c r="AV30" s="297">
        <f t="shared" si="20"/>
        <v>0</v>
      </c>
      <c r="AW30" s="278"/>
      <c r="AX30" s="278"/>
      <c r="AY30" s="278"/>
      <c r="AZ30" s="278"/>
      <c r="BA30" s="278"/>
      <c r="BB30" s="278"/>
      <c r="BC30" s="278"/>
      <c r="BD30" s="297">
        <f t="shared" si="21"/>
        <v>0</v>
      </c>
      <c r="BE30" s="278"/>
      <c r="BF30" s="278"/>
      <c r="BG30" s="278"/>
      <c r="BH30" s="278"/>
      <c r="BI30" s="278"/>
      <c r="BJ30" s="278"/>
      <c r="BK30" s="278"/>
      <c r="BL30" s="297">
        <f t="shared" si="22"/>
        <v>0</v>
      </c>
      <c r="BM30" s="278"/>
      <c r="BN30" s="278"/>
      <c r="BO30" s="278"/>
      <c r="BP30" s="278"/>
      <c r="BQ30" s="278"/>
      <c r="BR30" s="278"/>
      <c r="BS30" s="278"/>
      <c r="BT30" s="297">
        <f t="shared" si="23"/>
        <v>0</v>
      </c>
      <c r="BU30" s="278"/>
      <c r="BV30" s="278"/>
      <c r="BW30" s="278"/>
      <c r="BX30" s="278"/>
      <c r="BY30" s="278"/>
      <c r="BZ30" s="278"/>
      <c r="CA30" s="278"/>
      <c r="CB30" s="297">
        <f t="shared" si="24"/>
        <v>0</v>
      </c>
      <c r="CC30" s="278"/>
      <c r="CD30" s="278"/>
      <c r="CE30" s="278"/>
      <c r="CF30" s="278"/>
      <c r="CG30" s="278"/>
      <c r="CH30" s="278"/>
      <c r="CI30" s="278"/>
      <c r="CJ30" s="297">
        <f t="shared" si="25"/>
        <v>0</v>
      </c>
      <c r="CK30" s="278"/>
      <c r="CL30" s="278"/>
      <c r="CM30" s="278"/>
      <c r="CN30" s="278"/>
      <c r="CO30" s="278"/>
      <c r="CP30" s="278"/>
      <c r="CQ30" s="278"/>
      <c r="CR30" s="297">
        <f t="shared" si="26"/>
        <v>0</v>
      </c>
      <c r="CS30" s="278"/>
      <c r="CT30" s="278"/>
      <c r="CU30" s="278"/>
      <c r="CV30" s="278"/>
      <c r="CW30" s="278"/>
      <c r="CX30" s="278"/>
      <c r="CY30" s="278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42000</v>
      </c>
      <c r="D2" s="211" t="s">
        <v>259</v>
      </c>
      <c r="L2" s="52" t="str">
        <f>'ごみ処理概要'!A7</f>
        <v>長崎県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30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1492324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1492324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332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444764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332</v>
      </c>
      <c r="Y7" s="277">
        <f>'ごみ処理概要'!B7</f>
        <v>42000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1492656</v>
      </c>
      <c r="F8" s="383"/>
      <c r="G8" s="385"/>
      <c r="H8" s="397" t="s">
        <v>137</v>
      </c>
      <c r="I8" s="65" t="s">
        <v>138</v>
      </c>
      <c r="J8" s="66">
        <f t="shared" si="1"/>
        <v>4068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267</v>
      </c>
      <c r="Y8" s="277">
        <f>'ごみ処理概要'!B8</f>
        <v>42201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318668</v>
      </c>
      <c r="Y9" s="277">
        <f>'ごみ処理概要'!B9</f>
        <v>42202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267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26206</v>
      </c>
      <c r="Y10" s="277">
        <f>'ごみ処理概要'!B10</f>
        <v>42203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318668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42211</v>
      </c>
      <c r="Y11" s="277">
        <f>'ごみ処理概要'!B11</f>
        <v>42204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26206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1006</v>
      </c>
      <c r="Y12" s="277">
        <f>'ごみ処理概要'!B12</f>
        <v>42205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42211</v>
      </c>
      <c r="F13" s="383"/>
      <c r="G13" s="385"/>
      <c r="H13" s="398"/>
      <c r="I13" s="76" t="s">
        <v>149</v>
      </c>
      <c r="J13" s="72">
        <f t="shared" si="1"/>
        <v>1147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2103</v>
      </c>
      <c r="Y13" s="277">
        <f>'ごみ処理概要'!B13</f>
        <v>42207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1006</v>
      </c>
      <c r="F14" s="383"/>
      <c r="G14" s="385"/>
      <c r="H14" s="399"/>
      <c r="I14" s="77" t="s">
        <v>151</v>
      </c>
      <c r="J14" s="78">
        <f t="shared" si="1"/>
        <v>897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143305</v>
      </c>
      <c r="Y14" s="277">
        <f>'ごみ処理概要'!B14</f>
        <v>42208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2103</v>
      </c>
      <c r="F15" s="383"/>
      <c r="G15" s="80"/>
      <c r="H15" s="81" t="s">
        <v>153</v>
      </c>
      <c r="I15" s="82"/>
      <c r="J15" s="83">
        <f>SUM(J7:J14)</f>
        <v>450876</v>
      </c>
      <c r="K15" s="84" t="s">
        <v>135</v>
      </c>
      <c r="L15" s="85">
        <f aca="true" t="shared" si="3" ref="L15:L22">W35</f>
        <v>42951</v>
      </c>
      <c r="M15" s="86">
        <f aca="true" t="shared" si="4" ref="M15:M21">W43</f>
        <v>10022</v>
      </c>
      <c r="T15" s="53" t="s">
        <v>164</v>
      </c>
      <c r="U15" s="210" t="s">
        <v>244</v>
      </c>
      <c r="V15" s="214" t="s">
        <v>351</v>
      </c>
      <c r="W15" s="274">
        <f ca="1" t="shared" si="0"/>
        <v>28808</v>
      </c>
      <c r="Y15" s="277">
        <f>'ごみ処理概要'!B15</f>
        <v>42209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390461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7507</v>
      </c>
      <c r="K16" s="232">
        <f aca="true" t="shared" si="6" ref="K16:K22">J8</f>
        <v>4068</v>
      </c>
      <c r="L16" s="233">
        <f t="shared" si="3"/>
        <v>356</v>
      </c>
      <c r="M16" s="91">
        <f t="shared" si="4"/>
        <v>3083</v>
      </c>
      <c r="T16" s="53" t="s">
        <v>246</v>
      </c>
      <c r="U16" s="210" t="s">
        <v>245</v>
      </c>
      <c r="V16" s="53" t="s">
        <v>307</v>
      </c>
      <c r="W16" s="274">
        <f ca="1" t="shared" si="0"/>
        <v>354747</v>
      </c>
      <c r="Y16" s="277">
        <f>'ごみ処理概要'!B16</f>
        <v>42210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143305</v>
      </c>
      <c r="F17" s="383"/>
      <c r="G17" s="385"/>
      <c r="H17" s="92" t="s">
        <v>139</v>
      </c>
      <c r="I17" s="93"/>
      <c r="J17" s="72">
        <f t="shared" si="5"/>
        <v>1554</v>
      </c>
      <c r="K17" s="234">
        <f t="shared" si="6"/>
        <v>0</v>
      </c>
      <c r="L17" s="55">
        <f t="shared" si="3"/>
        <v>0</v>
      </c>
      <c r="M17" s="94">
        <f t="shared" si="4"/>
        <v>1554</v>
      </c>
      <c r="T17" s="53" t="s">
        <v>247</v>
      </c>
      <c r="U17" s="210" t="s">
        <v>245</v>
      </c>
      <c r="V17" s="53" t="s">
        <v>308</v>
      </c>
      <c r="W17" s="274">
        <f ca="1" t="shared" si="0"/>
        <v>179019</v>
      </c>
      <c r="Y17" s="277">
        <f>'ごみ処理概要'!B17</f>
        <v>42211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28808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444764</v>
      </c>
      <c r="Y18" s="277">
        <f>'ごみ処理概要'!B18</f>
        <v>42212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562574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4068</v>
      </c>
      <c r="Y19" s="277">
        <f>'ごみ処理概要'!B19</f>
        <v>42213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415</v>
      </c>
      <c r="K20" s="234">
        <f t="shared" si="6"/>
        <v>0</v>
      </c>
      <c r="L20" s="55">
        <f t="shared" si="3"/>
        <v>0</v>
      </c>
      <c r="M20" s="94">
        <f t="shared" si="4"/>
        <v>415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42214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354747</v>
      </c>
      <c r="F21" s="383"/>
      <c r="G21" s="385"/>
      <c r="H21" s="92" t="s">
        <v>149</v>
      </c>
      <c r="I21" s="93"/>
      <c r="J21" s="72">
        <f t="shared" si="5"/>
        <v>45083</v>
      </c>
      <c r="K21" s="234">
        <f t="shared" si="6"/>
        <v>1147</v>
      </c>
      <c r="L21" s="55">
        <f t="shared" si="3"/>
        <v>5020</v>
      </c>
      <c r="M21" s="94">
        <f t="shared" si="4"/>
        <v>38916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42307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179019</v>
      </c>
      <c r="F22" s="383"/>
      <c r="G22" s="385"/>
      <c r="H22" s="96" t="s">
        <v>151</v>
      </c>
      <c r="I22" s="97"/>
      <c r="J22" s="78">
        <f t="shared" si="5"/>
        <v>943</v>
      </c>
      <c r="K22" s="235">
        <f t="shared" si="6"/>
        <v>897</v>
      </c>
      <c r="L22" s="98">
        <f t="shared" si="3"/>
        <v>46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42308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28808</v>
      </c>
      <c r="F23" s="383"/>
      <c r="G23" s="80"/>
      <c r="H23" s="99" t="s">
        <v>153</v>
      </c>
      <c r="I23" s="100"/>
      <c r="J23" s="101">
        <f>SUM(J16:J22)</f>
        <v>55502</v>
      </c>
      <c r="K23" s="102">
        <f>SUM(K16:K22)</f>
        <v>6112</v>
      </c>
      <c r="L23" s="103">
        <f>SUM(L16:L22)</f>
        <v>5422</v>
      </c>
      <c r="M23" s="104">
        <f>SUM(M16:M21)</f>
        <v>43968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42321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562574</v>
      </c>
      <c r="F24" s="105"/>
      <c r="G24" s="106" t="s">
        <v>159</v>
      </c>
      <c r="H24" s="99"/>
      <c r="I24" s="99"/>
      <c r="J24" s="61">
        <f>SUM(J7,J23)</f>
        <v>500266</v>
      </c>
      <c r="K24" s="107">
        <f>K23</f>
        <v>6112</v>
      </c>
      <c r="L24" s="108">
        <f>SUM(L15,L23)</f>
        <v>48373</v>
      </c>
      <c r="M24" s="109">
        <f>SUM(M15,M23)</f>
        <v>53990</v>
      </c>
      <c r="T24" s="53" t="s">
        <v>149</v>
      </c>
      <c r="U24" s="210" t="s">
        <v>248</v>
      </c>
      <c r="V24" s="53" t="s">
        <v>321</v>
      </c>
      <c r="W24" s="274">
        <f ca="1" t="shared" si="0"/>
        <v>1147</v>
      </c>
      <c r="Y24" s="277">
        <f>'ごみ処理概要'!B24</f>
        <v>42322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11274</v>
      </c>
      <c r="K25" s="113" t="s">
        <v>135</v>
      </c>
      <c r="L25" s="114" t="s">
        <v>135</v>
      </c>
      <c r="M25" s="91">
        <f>J25</f>
        <v>11274</v>
      </c>
      <c r="T25" s="53" t="s">
        <v>151</v>
      </c>
      <c r="U25" s="210" t="s">
        <v>248</v>
      </c>
      <c r="V25" s="53" t="s">
        <v>315</v>
      </c>
      <c r="W25" s="274">
        <f ca="1" t="shared" si="0"/>
        <v>897</v>
      </c>
      <c r="Y25" s="277">
        <f>'ごみ処理概要'!B25</f>
        <v>42323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22226</v>
      </c>
      <c r="K26" s="119" t="s">
        <v>135</v>
      </c>
      <c r="L26" s="120">
        <f>J26</f>
        <v>22226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7507</v>
      </c>
      <c r="Y26" s="277">
        <f>'ごみ処理概要'!B26</f>
        <v>42383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533766</v>
      </c>
      <c r="K27" s="123">
        <f>SUM(K24:K26)</f>
        <v>6112</v>
      </c>
      <c r="L27" s="124">
        <f>SUM(L24:L26)</f>
        <v>70599</v>
      </c>
      <c r="M27" s="125">
        <f>SUM(M24:M26)</f>
        <v>65264</v>
      </c>
      <c r="T27" s="53" t="s">
        <v>139</v>
      </c>
      <c r="U27" s="210" t="s">
        <v>248</v>
      </c>
      <c r="V27" s="53" t="s">
        <v>323</v>
      </c>
      <c r="W27" s="274">
        <f ca="1" t="shared" si="0"/>
        <v>1554</v>
      </c>
      <c r="Y27" s="277">
        <f>'ごみ処理概要'!B27</f>
        <v>42388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42389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42391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収集ごみ（混合ごみ＋可燃ごみ＋不燃ごみ＋資源ごみ＋粗大ごみ＋その他）＝390,461t/年</v>
      </c>
      <c r="K30" s="219" t="s">
        <v>165</v>
      </c>
      <c r="L30" s="220">
        <f aca="true" t="shared" si="7" ref="L30:L42">W50-W63</f>
        <v>16370</v>
      </c>
      <c r="M30" s="216">
        <f aca="true" t="shared" si="8" ref="M30:M35">W63</f>
        <v>26971</v>
      </c>
      <c r="T30" s="53" t="s">
        <v>147</v>
      </c>
      <c r="U30" s="210" t="s">
        <v>248</v>
      </c>
      <c r="V30" s="53" t="s">
        <v>325</v>
      </c>
      <c r="W30" s="274">
        <f ca="1" t="shared" si="0"/>
        <v>415</v>
      </c>
      <c r="Y30" s="277">
        <f>'ごみ処理概要'!B30</f>
        <v>42411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計画収集量（収集ごみ＋直接搬入ごみ）＝533,766t/年</v>
      </c>
      <c r="K31" s="221" t="s">
        <v>166</v>
      </c>
      <c r="L31" s="222">
        <f t="shared" si="7"/>
        <v>13243</v>
      </c>
      <c r="M31" s="215">
        <f t="shared" si="8"/>
        <v>844</v>
      </c>
      <c r="T31" s="53" t="s">
        <v>149</v>
      </c>
      <c r="U31" s="210" t="s">
        <v>248</v>
      </c>
      <c r="V31" s="53" t="s">
        <v>326</v>
      </c>
      <c r="W31" s="274">
        <f ca="1" t="shared" si="0"/>
        <v>45083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ごみ総排出量（計画収集量＋集団回収量）＝562,574t/年</v>
      </c>
      <c r="K32" s="221" t="s">
        <v>167</v>
      </c>
      <c r="L32" s="222">
        <f t="shared" si="7"/>
        <v>9303</v>
      </c>
      <c r="M32" s="215">
        <f t="shared" si="8"/>
        <v>841</v>
      </c>
      <c r="T32" s="53" t="s">
        <v>151</v>
      </c>
      <c r="U32" s="210" t="s">
        <v>248</v>
      </c>
      <c r="V32" s="53" t="s">
        <v>310</v>
      </c>
      <c r="W32" s="274">
        <f ca="1" t="shared" si="0"/>
        <v>943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ごみ処理量（直接最終処分量＋直接焼却量＋焼却以外の中間処理量＋直接資源化量）＝533,766t/年</v>
      </c>
      <c r="K33" s="221" t="s">
        <v>168</v>
      </c>
      <c r="L33" s="222">
        <f t="shared" si="7"/>
        <v>3076</v>
      </c>
      <c r="M33" s="215">
        <f t="shared" si="8"/>
        <v>1</v>
      </c>
      <c r="T33" s="53" t="s">
        <v>160</v>
      </c>
      <c r="U33" s="210" t="s">
        <v>248</v>
      </c>
      <c r="V33" s="53" t="s">
        <v>327</v>
      </c>
      <c r="W33" s="274">
        <f ca="1" t="shared" si="0"/>
        <v>11274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１人１日あたりごみ排出量（ごみ総排出量/総人口）＝1,033g/人日</v>
      </c>
      <c r="K34" s="221" t="s">
        <v>169</v>
      </c>
      <c r="L34" s="222">
        <f t="shared" si="7"/>
        <v>8655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22226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リサイクル率（[資源化量合計＋集団回収量]/[ごみ処理量＋集団回収量]）＝16.72％</v>
      </c>
      <c r="K35" s="221" t="s">
        <v>170</v>
      </c>
      <c r="L35" s="222">
        <f t="shared" si="7"/>
        <v>801</v>
      </c>
      <c r="M35" s="215">
        <f t="shared" si="8"/>
        <v>124</v>
      </c>
      <c r="T35" s="53" t="s">
        <v>252</v>
      </c>
      <c r="U35" s="210" t="s">
        <v>248</v>
      </c>
      <c r="V35" s="53" t="s">
        <v>329</v>
      </c>
      <c r="W35" s="274">
        <f ca="1" t="shared" si="0"/>
        <v>42951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中間処理による減量化量（施設処理量-施設処理後資源化量-施設処理後残渣処分量）＝397,903t/年</v>
      </c>
      <c r="K36" s="221" t="s">
        <v>171</v>
      </c>
      <c r="L36" s="222">
        <f t="shared" si="7"/>
        <v>340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356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7686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376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5020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5414</v>
      </c>
      <c r="M42" s="225">
        <f>W75</f>
        <v>27</v>
      </c>
      <c r="T42" s="53" t="s">
        <v>151</v>
      </c>
      <c r="U42" s="210" t="s">
        <v>248</v>
      </c>
      <c r="V42" s="53" t="s">
        <v>336</v>
      </c>
      <c r="W42" s="274">
        <f ca="1" t="shared" si="9"/>
        <v>46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65264</v>
      </c>
      <c r="M43" s="228">
        <f>SUM(M30:M42)</f>
        <v>28808</v>
      </c>
      <c r="T43" s="53" t="s">
        <v>253</v>
      </c>
      <c r="U43" s="210" t="s">
        <v>244</v>
      </c>
      <c r="V43" s="53" t="s">
        <v>337</v>
      </c>
      <c r="W43" s="274">
        <f ca="1" t="shared" si="9"/>
        <v>10022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3083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1554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415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38916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43341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14087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10144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3077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8655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925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340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7686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376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5441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26971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844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841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1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124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27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110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長崎県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22226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70599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42951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444764</v>
      </c>
      <c r="H8" s="138"/>
      <c r="I8" s="148" t="s">
        <v>184</v>
      </c>
      <c r="J8" s="149">
        <f>'ごみ集計結果'!J15</f>
        <v>450876</v>
      </c>
      <c r="K8" s="138"/>
      <c r="L8" s="156" t="s">
        <v>185</v>
      </c>
      <c r="M8" s="157" t="s">
        <v>186</v>
      </c>
      <c r="N8" s="158">
        <f>'ごみ集計結果'!M15</f>
        <v>10022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267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6112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5422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318668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4068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7507</v>
      </c>
      <c r="K13" s="138"/>
      <c r="L13" s="168" t="s">
        <v>190</v>
      </c>
      <c r="M13" s="169" t="s">
        <v>194</v>
      </c>
      <c r="N13" s="170">
        <f>'ごみ集計結果'!L16</f>
        <v>356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26206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3083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42211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1554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1006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1554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2103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55502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143305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110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28808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415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415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1147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45083</v>
      </c>
      <c r="K33" s="138"/>
      <c r="L33" s="168" t="s">
        <v>190</v>
      </c>
      <c r="M33" s="169" t="s">
        <v>227</v>
      </c>
      <c r="N33" s="170">
        <f>'ごみ集計結果'!L21</f>
        <v>5020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38916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897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943</v>
      </c>
      <c r="K37" s="138"/>
      <c r="L37" s="171" t="s">
        <v>190</v>
      </c>
      <c r="M37" s="172" t="s">
        <v>233</v>
      </c>
      <c r="N37" s="158">
        <f>'ごみ集計結果'!L22</f>
        <v>46</v>
      </c>
      <c r="O37" s="138"/>
      <c r="P37" s="412">
        <f>'ごみ集計結果'!M24</f>
        <v>53990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1492324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332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1492656</v>
      </c>
      <c r="E40" s="138"/>
      <c r="F40" s="148" t="s">
        <v>242</v>
      </c>
      <c r="G40" s="149">
        <f>'ごみ集計結果'!J25</f>
        <v>11274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65264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2008-09-16T08:57:00Z</dcterms:modified>
  <cp:category/>
  <cp:version/>
  <cp:contentType/>
  <cp:contentStatus/>
</cp:coreProperties>
</file>