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'市町村分担金内訳'!$A$7:$DU$15</definedName>
    <definedName name="_xlnm.Print_Area" localSheetId="4">'組合分担金内訳'!$A$7:$BE$24</definedName>
    <definedName name="_xlnm.Print_Area" localSheetId="3">'廃棄物事業経費（歳出）'!$A$7:$BW$32</definedName>
    <definedName name="_xlnm.Print_Area" localSheetId="2">'廃棄物事業経費（歳入）'!$A$7:$AD$32</definedName>
    <definedName name="_xlnm.Print_Area" localSheetId="0">'廃棄物事業経費（市町村）'!$A$7:$CX$24</definedName>
    <definedName name="_xlnm.Print_Area" localSheetId="1">'廃棄物事業経費（組合）'!$A$7:$CX$15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<sst xmlns="http://schemas.openxmlformats.org/spreadsheetml/2006/main" count="1497" uniqueCount="260">
  <si>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</si>
  <si>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</si>
  <si>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</si>
  <si>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</si>
  <si>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</si>
  <si>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</si>
  <si>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</si>
  <si>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</si>
  <si>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</si>
  <si>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</si>
  <si>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</si>
  <si>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</si>
  <si>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</si>
  <si>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</si>
  <si>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</si>
  <si>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</si>
  <si>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</si>
  <si>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</si>
  <si>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</si>
  <si>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</si>
  <si>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</si>
  <si>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</si>
  <si>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</si>
  <si>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</si>
  <si>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</si>
  <si>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</si>
  <si>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</si>
  <si>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</si>
  <si>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</si>
  <si>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</si>
  <si>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</si>
  <si>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</si>
  <si>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</si>
  <si>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</si>
  <si>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</si>
  <si>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</si>
  <si>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</si>
  <si>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</si>
  <si>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</si>
  <si>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</si>
  <si>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</si>
  <si>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</si>
  <si>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</si>
  <si>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</si>
  <si>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</si>
  <si>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</si>
  <si>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</si>
  <si>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</si>
  <si>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</si>
  <si>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</si>
  <si>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</si>
  <si>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</si>
  <si>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</si>
  <si>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</si>
  <si>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</si>
  <si>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</si>
  <si>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</si>
  <si>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</si>
  <si>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</si>
  <si>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</si>
  <si>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</si>
  <si>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</si>
  <si>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</si>
  <si>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</si>
  <si>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</si>
  <si>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</si>
  <si>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</si>
  <si>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</si>
  <si>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</si>
  <si>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</si>
  <si>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</si>
  <si>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</si>
  <si>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</si>
  <si>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</si>
  <si>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</si>
  <si>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</si>
  <si>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</si>
  <si>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</si>
  <si>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</si>
  <si>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</si>
  <si>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</si>
  <si>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</si>
  <si>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</si>
  <si>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</si>
  <si>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</si>
  <si>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</si>
  <si>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</si>
  <si>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</si>
  <si>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</si>
  <si>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</si>
  <si>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</si>
  <si>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</si>
  <si>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</si>
  <si>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</si>
  <si>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</si>
  <si>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</si>
  <si>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</si>
  <si>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</si>
  <si>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</si>
  <si>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</si>
  <si>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</si>
  <si>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</si>
  <si>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</si>
  <si>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</si>
  <si>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</si>
  <si>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</si>
  <si>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</si>
  <si>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</si>
  <si>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</si>
  <si>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</si>
  <si>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</si>
  <si>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</si>
  <si>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</si>
  <si>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</si>
  <si>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</si>
  <si>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</si>
  <si>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</si>
  <si>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</si>
  <si>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</si>
  <si>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</si>
  <si>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</si>
  <si>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</si>
  <si>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</si>
  <si>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</si>
  <si>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</si>
  <si>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</si>
  <si>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</si>
  <si>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</si>
  <si>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</si>
  <si>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</si>
  <si>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</si>
  <si>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</si>
  <si>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</si>
  <si>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</si>
  <si>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</si>
  <si>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</si>
  <si>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</si>
  <si>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</si>
  <si>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</si>
  <si>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</si>
  <si>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</si>
  <si>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</si>
  <si>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</si>
  <si>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</si>
  <si>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</si>
  <si>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</si>
  <si>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</si>
  <si>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</si>
  <si>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</si>
  <si>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</si>
  <si>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</si>
  <si>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</si>
  <si>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</si>
  <si>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</si>
  <si>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</si>
  <si>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</si>
  <si>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</si>
  <si>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</si>
  <si>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</si>
  <si>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</si>
  <si>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</si>
  <si>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</si>
  <si>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</si>
  <si>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</si>
  <si>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</si>
  <si>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</si>
  <si>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</si>
  <si>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</si>
  <si>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</si>
  <si>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</si>
  <si>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</si>
  <si>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</si>
  <si>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</si>
  <si>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</si>
  <si>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</si>
  <si>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</si>
  <si>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</si>
  <si>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</si>
  <si>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</si>
  <si>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</si>
  <si>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</si>
  <si>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</si>
  <si>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</si>
  <si>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</si>
  <si>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</si>
  <si>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</si>
  <si>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</si>
  <si>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</si>
  <si>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</si>
  <si>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</si>
  <si>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</si>
  <si>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</si>
  <si>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</si>
  <si>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</si>
  <si>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</si>
  <si>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</si>
  <si>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</si>
  <si>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</si>
  <si>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</si>
  <si>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</si>
  <si>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</si>
  <si>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</si>
  <si>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</si>
  <si>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</si>
  <si>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</si>
  <si>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</si>
  <si>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</si>
  <si>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</si>
  <si>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</si>
  <si>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</si>
  <si>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</si>
  <si>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</si>
  <si>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</si>
  <si>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</si>
  <si>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</si>
  <si>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</si>
  <si>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</si>
  <si>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</si>
  <si>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</si>
  <si>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</si>
  <si>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</si>
  <si>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</si>
  <si>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</si>
  <si>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</si>
  <si>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</si>
  <si>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</si>
  <si>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</si>
  <si>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</si>
  <si>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</si>
  <si>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</si>
  <si>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</si>
  <si>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</si>
  <si>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</si>
  <si>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</si>
  <si>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</si>
  <si>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</si>
  <si>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</si>
  <si>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</si>
  <si>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</si>
  <si>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</si>
  <si>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</si>
  <si>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</si>
  <si>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</si>
  <si>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</si>
  <si>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</si>
  <si>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</si>
  <si>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</si>
  <si>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</si>
  <si>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</si>
  <si>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</si>
  <si>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</si>
  <si>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土庄町小豆島町環境衛生組合</t>
  </si>
  <si>
    <t>三観衛生組合</t>
  </si>
  <si>
    <t>大川広域行政組合</t>
  </si>
  <si>
    <t>三観広域行政組合</t>
  </si>
  <si>
    <t>小豆地区広域行政事務組合</t>
  </si>
  <si>
    <t>中讃広域行政事務組合</t>
  </si>
  <si>
    <t>坂出、宇多津広域行政事務組合</t>
  </si>
  <si>
    <t>香川県東部清掃施設組合</t>
  </si>
  <si>
    <t>坂出・宇多津広域行政事務組合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</si>
</sst>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香川県</v>
      </c>
      <c r="B7" s="140">
        <f>INT(B8/1000)*1000</f>
        <v>37000</v>
      </c>
      <c r="C7" s="140" t="s">
        <v>179</v>
      </c>
      <c r="D7" s="141">
        <f>SUM(D8:D200)</f>
        <v>11933280</v>
      </c>
      <c r="E7" s="141">
        <f aca="true" t="shared" si="0" ref="E7:BP7">SUM(E8:E200)</f>
        <v>2857681</v>
      </c>
      <c r="F7" s="141">
        <f t="shared" si="0"/>
        <v>47463</v>
      </c>
      <c r="G7" s="141">
        <f t="shared" si="0"/>
        <v>0</v>
      </c>
      <c r="H7" s="141">
        <f t="shared" si="0"/>
        <v>107700</v>
      </c>
      <c r="I7" s="141">
        <f t="shared" si="0"/>
        <v>2107454</v>
      </c>
      <c r="J7" s="141">
        <f t="shared" si="0"/>
        <v>0</v>
      </c>
      <c r="K7" s="141">
        <f t="shared" si="0"/>
        <v>595064</v>
      </c>
      <c r="L7" s="141">
        <f t="shared" si="0"/>
        <v>9075599</v>
      </c>
      <c r="M7" s="141">
        <f t="shared" si="0"/>
        <v>3233813</v>
      </c>
      <c r="N7" s="141">
        <f t="shared" si="0"/>
        <v>1283006</v>
      </c>
      <c r="O7" s="141">
        <f t="shared" si="0"/>
        <v>0</v>
      </c>
      <c r="P7" s="141">
        <f t="shared" si="0"/>
        <v>0</v>
      </c>
      <c r="Q7" s="141">
        <f t="shared" si="0"/>
        <v>171368</v>
      </c>
      <c r="R7" s="141">
        <f t="shared" si="0"/>
        <v>753144</v>
      </c>
      <c r="S7" s="141">
        <f t="shared" si="0"/>
        <v>0</v>
      </c>
      <c r="T7" s="141">
        <f t="shared" si="0"/>
        <v>358494</v>
      </c>
      <c r="U7" s="141">
        <f t="shared" si="0"/>
        <v>1950807</v>
      </c>
      <c r="V7" s="141">
        <f t="shared" si="0"/>
        <v>15167093</v>
      </c>
      <c r="W7" s="141">
        <f t="shared" si="0"/>
        <v>4140687</v>
      </c>
      <c r="X7" s="141">
        <f t="shared" si="0"/>
        <v>47463</v>
      </c>
      <c r="Y7" s="141">
        <f t="shared" si="0"/>
        <v>0</v>
      </c>
      <c r="Z7" s="141">
        <f t="shared" si="0"/>
        <v>279068</v>
      </c>
      <c r="AA7" s="141">
        <f t="shared" si="0"/>
        <v>2860598</v>
      </c>
      <c r="AB7" s="141">
        <f t="shared" si="0"/>
        <v>0</v>
      </c>
      <c r="AC7" s="141">
        <f t="shared" si="0"/>
        <v>953558</v>
      </c>
      <c r="AD7" s="141">
        <f t="shared" si="0"/>
        <v>11026406</v>
      </c>
      <c r="AE7" s="141">
        <f t="shared" si="0"/>
        <v>191453</v>
      </c>
      <c r="AF7" s="141">
        <f t="shared" si="0"/>
        <v>183434</v>
      </c>
      <c r="AG7" s="141">
        <f t="shared" si="0"/>
        <v>0</v>
      </c>
      <c r="AH7" s="141">
        <f t="shared" si="0"/>
        <v>163123</v>
      </c>
      <c r="AI7" s="141">
        <f t="shared" si="0"/>
        <v>15831</v>
      </c>
      <c r="AJ7" s="141">
        <f t="shared" si="0"/>
        <v>4480</v>
      </c>
      <c r="AK7" s="141">
        <f t="shared" si="0"/>
        <v>8019</v>
      </c>
      <c r="AL7" s="141">
        <f t="shared" si="0"/>
        <v>21353</v>
      </c>
      <c r="AM7" s="141">
        <f t="shared" si="0"/>
        <v>8592226</v>
      </c>
      <c r="AN7" s="141">
        <f t="shared" si="0"/>
        <v>3866146</v>
      </c>
      <c r="AO7" s="141">
        <f t="shared" si="0"/>
        <v>1154165</v>
      </c>
      <c r="AP7" s="141">
        <f t="shared" si="0"/>
        <v>424687</v>
      </c>
      <c r="AQ7" s="141">
        <f t="shared" si="0"/>
        <v>600534</v>
      </c>
      <c r="AR7" s="141">
        <f t="shared" si="0"/>
        <v>128944</v>
      </c>
      <c r="AS7" s="141">
        <f t="shared" si="0"/>
        <v>61112</v>
      </c>
      <c r="AT7" s="141">
        <f t="shared" si="0"/>
        <v>3500698</v>
      </c>
      <c r="AU7" s="141">
        <f t="shared" si="0"/>
        <v>1757659</v>
      </c>
      <c r="AV7" s="141">
        <f t="shared" si="0"/>
        <v>1690901</v>
      </c>
      <c r="AW7" s="141">
        <f t="shared" si="0"/>
        <v>50430</v>
      </c>
      <c r="AX7" s="141">
        <f t="shared" si="0"/>
        <v>1708</v>
      </c>
      <c r="AY7" s="141">
        <f t="shared" si="0"/>
        <v>1959603</v>
      </c>
      <c r="AZ7" s="141">
        <f t="shared" si="0"/>
        <v>10105</v>
      </c>
      <c r="BA7" s="141">
        <f t="shared" si="0"/>
        <v>1168645</v>
      </c>
      <c r="BB7" s="141">
        <f t="shared" si="0"/>
        <v>9952324</v>
      </c>
      <c r="BC7" s="141">
        <f t="shared" si="0"/>
        <v>58578</v>
      </c>
      <c r="BD7" s="141">
        <f t="shared" si="0"/>
        <v>58578</v>
      </c>
      <c r="BE7" s="141">
        <f t="shared" si="0"/>
        <v>15548</v>
      </c>
      <c r="BF7" s="141">
        <f t="shared" si="0"/>
        <v>0</v>
      </c>
      <c r="BG7" s="141">
        <f t="shared" si="0"/>
        <v>29170</v>
      </c>
      <c r="BH7" s="141">
        <f t="shared" si="0"/>
        <v>13860</v>
      </c>
      <c r="BI7" s="141">
        <f t="shared" si="0"/>
        <v>0</v>
      </c>
      <c r="BJ7" s="141">
        <f t="shared" si="0"/>
        <v>0</v>
      </c>
      <c r="BK7" s="141">
        <f t="shared" si="0"/>
        <v>2067130</v>
      </c>
      <c r="BL7" s="141">
        <f t="shared" si="0"/>
        <v>766909</v>
      </c>
      <c r="BM7" s="141">
        <f t="shared" si="0"/>
        <v>630550</v>
      </c>
      <c r="BN7" s="141">
        <f t="shared" si="0"/>
        <v>276152</v>
      </c>
      <c r="BO7" s="141">
        <f t="shared" si="0"/>
        <v>191748</v>
      </c>
      <c r="BP7" s="141">
        <f t="shared" si="0"/>
        <v>162650</v>
      </c>
      <c r="BQ7" s="141">
        <f aca="true" t="shared" si="1" ref="BQ7:CX7">SUM(BQ8:BQ200)</f>
        <v>3045</v>
      </c>
      <c r="BR7" s="141">
        <f t="shared" si="1"/>
        <v>666626</v>
      </c>
      <c r="BS7" s="141">
        <f t="shared" si="1"/>
        <v>370937</v>
      </c>
      <c r="BT7" s="141">
        <f t="shared" si="1"/>
        <v>211225</v>
      </c>
      <c r="BU7" s="141">
        <f t="shared" si="1"/>
        <v>56531</v>
      </c>
      <c r="BV7" s="141">
        <f t="shared" si="1"/>
        <v>27933</v>
      </c>
      <c r="BW7" s="141">
        <f t="shared" si="1"/>
        <v>771225</v>
      </c>
      <c r="BX7" s="141">
        <f t="shared" si="1"/>
        <v>0</v>
      </c>
      <c r="BY7" s="141">
        <f t="shared" si="1"/>
        <v>336880</v>
      </c>
      <c r="BZ7" s="141">
        <f t="shared" si="1"/>
        <v>2462588</v>
      </c>
      <c r="CA7" s="141">
        <f t="shared" si="1"/>
        <v>250031</v>
      </c>
      <c r="CB7" s="141">
        <f t="shared" si="1"/>
        <v>242012</v>
      </c>
      <c r="CC7" s="141">
        <f t="shared" si="1"/>
        <v>15548</v>
      </c>
      <c r="CD7" s="141">
        <f t="shared" si="1"/>
        <v>163123</v>
      </c>
      <c r="CE7" s="141">
        <f t="shared" si="1"/>
        <v>45001</v>
      </c>
      <c r="CF7" s="141">
        <f t="shared" si="1"/>
        <v>18340</v>
      </c>
      <c r="CG7" s="141">
        <f t="shared" si="1"/>
        <v>8019</v>
      </c>
      <c r="CH7" s="141">
        <f t="shared" si="1"/>
        <v>21353</v>
      </c>
      <c r="CI7" s="141">
        <f t="shared" si="1"/>
        <v>10659356</v>
      </c>
      <c r="CJ7" s="141">
        <f t="shared" si="1"/>
        <v>4633055</v>
      </c>
      <c r="CK7" s="141">
        <f t="shared" si="1"/>
        <v>1784715</v>
      </c>
      <c r="CL7" s="141">
        <f t="shared" si="1"/>
        <v>700839</v>
      </c>
      <c r="CM7" s="141">
        <f t="shared" si="1"/>
        <v>792282</v>
      </c>
      <c r="CN7" s="141">
        <f t="shared" si="1"/>
        <v>291594</v>
      </c>
      <c r="CO7" s="141">
        <f t="shared" si="1"/>
        <v>64157</v>
      </c>
      <c r="CP7" s="141">
        <f t="shared" si="1"/>
        <v>4167324</v>
      </c>
      <c r="CQ7" s="141">
        <f t="shared" si="1"/>
        <v>2128596</v>
      </c>
      <c r="CR7" s="141">
        <f t="shared" si="1"/>
        <v>1902126</v>
      </c>
      <c r="CS7" s="141">
        <f t="shared" si="1"/>
        <v>106961</v>
      </c>
      <c r="CT7" s="141">
        <f t="shared" si="1"/>
        <v>29641</v>
      </c>
      <c r="CU7" s="141">
        <f t="shared" si="1"/>
        <v>2730828</v>
      </c>
      <c r="CV7" s="141">
        <f t="shared" si="1"/>
        <v>10105</v>
      </c>
      <c r="CW7" s="141">
        <f t="shared" si="1"/>
        <v>1505525</v>
      </c>
      <c r="CX7" s="141">
        <f t="shared" si="1"/>
        <v>12414912</v>
      </c>
    </row>
    <row r="8" spans="1:102" ht="13.5">
      <c r="A8" s="208" t="s">
        <v>216</v>
      </c>
      <c r="B8" s="208">
        <v>37201</v>
      </c>
      <c r="C8" s="208" t="s">
        <v>234</v>
      </c>
      <c r="D8" s="209">
        <f aca="true" t="shared" si="2" ref="D8:D24">SUM(E8,L8)</f>
        <v>5483009</v>
      </c>
      <c r="E8" s="209">
        <f aca="true" t="shared" si="3" ref="E8:E24">SUM(F8:K8)-J8</f>
        <v>1858481</v>
      </c>
      <c r="F8" s="210">
        <v>11617</v>
      </c>
      <c r="G8" s="210"/>
      <c r="H8" s="210">
        <v>74500</v>
      </c>
      <c r="I8" s="210">
        <v>1432693</v>
      </c>
      <c r="J8" s="210"/>
      <c r="K8" s="210">
        <v>339671</v>
      </c>
      <c r="L8" s="210">
        <v>3624528</v>
      </c>
      <c r="M8" s="209">
        <f aca="true" t="shared" si="4" ref="M8:M24">SUM(N8,U8)</f>
        <v>622121</v>
      </c>
      <c r="N8" s="209">
        <f aca="true" t="shared" si="5" ref="N8:N24">SUM(O8:T8)-S8</f>
        <v>165714</v>
      </c>
      <c r="O8" s="210"/>
      <c r="P8" s="210"/>
      <c r="Q8" s="210">
        <v>8200</v>
      </c>
      <c r="R8" s="210"/>
      <c r="S8" s="210"/>
      <c r="T8" s="210">
        <v>157514</v>
      </c>
      <c r="U8" s="210">
        <v>456407</v>
      </c>
      <c r="V8" s="209">
        <f aca="true" t="shared" si="6" ref="V8:V24">SUM(W8,AD8)</f>
        <v>6105130</v>
      </c>
      <c r="W8" s="209">
        <f aca="true" t="shared" si="7" ref="W8:W24">SUM(X8:AC8)-AB8</f>
        <v>2024195</v>
      </c>
      <c r="X8" s="209">
        <f aca="true" t="shared" si="8" ref="X8:AA24">SUM(F8,O8)</f>
        <v>11617</v>
      </c>
      <c r="Y8" s="209">
        <f t="shared" si="8"/>
        <v>0</v>
      </c>
      <c r="Z8" s="209">
        <f t="shared" si="8"/>
        <v>82700</v>
      </c>
      <c r="AA8" s="209">
        <f t="shared" si="8"/>
        <v>1432693</v>
      </c>
      <c r="AB8" s="210"/>
      <c r="AC8" s="209">
        <f aca="true" t="shared" si="9" ref="AC8:AD24">SUM(K8,T8)</f>
        <v>497185</v>
      </c>
      <c r="AD8" s="209">
        <f t="shared" si="9"/>
        <v>4080935</v>
      </c>
      <c r="AE8" s="209">
        <f aca="true" t="shared" si="10" ref="AE8:AE24">SUM(AF8,AK8)</f>
        <v>179224</v>
      </c>
      <c r="AF8" s="209">
        <f aca="true" t="shared" si="11" ref="AF8:AF24">SUM(AG8:AJ8)</f>
        <v>179224</v>
      </c>
      <c r="AG8" s="210"/>
      <c r="AH8" s="210">
        <v>163123</v>
      </c>
      <c r="AI8" s="210">
        <v>15831</v>
      </c>
      <c r="AJ8" s="210">
        <v>270</v>
      </c>
      <c r="AK8" s="210"/>
      <c r="AL8" s="210"/>
      <c r="AM8" s="209">
        <f aca="true" t="shared" si="12" ref="AM8:AM24">SUM(AN8:AO8,AS8:AT8,AZ8)</f>
        <v>5297042</v>
      </c>
      <c r="AN8" s="210">
        <v>1917781</v>
      </c>
      <c r="AO8" s="209">
        <f aca="true" t="shared" si="13" ref="AO8:AO24">SUM(AP8:AR8)</f>
        <v>823275</v>
      </c>
      <c r="AP8" s="210">
        <v>221762</v>
      </c>
      <c r="AQ8" s="210">
        <v>530676</v>
      </c>
      <c r="AR8" s="210">
        <v>70837</v>
      </c>
      <c r="AS8" s="210">
        <v>18691</v>
      </c>
      <c r="AT8" s="209">
        <f aca="true" t="shared" si="14" ref="AT8:AT24">SUM(AU8:AX8)</f>
        <v>2537295</v>
      </c>
      <c r="AU8" s="210">
        <v>1162143</v>
      </c>
      <c r="AV8" s="210">
        <v>1348556</v>
      </c>
      <c r="AW8" s="210">
        <v>26596</v>
      </c>
      <c r="AX8" s="210"/>
      <c r="AY8" s="210"/>
      <c r="AZ8" s="210"/>
      <c r="BA8" s="210">
        <v>6743</v>
      </c>
      <c r="BB8" s="209">
        <f aca="true" t="shared" si="15" ref="BB8:BB24">SUM(AE8,AM8,BA8)</f>
        <v>5483009</v>
      </c>
      <c r="BC8" s="209">
        <f aca="true" t="shared" si="16" ref="BC8:BC24">SUM(BD8,BI8)</f>
        <v>44288</v>
      </c>
      <c r="BD8" s="209">
        <f aca="true" t="shared" si="17" ref="BD8:BD24">SUM(BE8:BH8)</f>
        <v>44288</v>
      </c>
      <c r="BE8" s="210">
        <v>15118</v>
      </c>
      <c r="BF8" s="210"/>
      <c r="BG8" s="210">
        <v>29170</v>
      </c>
      <c r="BH8" s="210"/>
      <c r="BI8" s="210"/>
      <c r="BJ8" s="210"/>
      <c r="BK8" s="209">
        <f aca="true" t="shared" si="18" ref="BK8:BK24">SUM(BL8:BM8,BQ8:BR8,BX8)</f>
        <v>558954</v>
      </c>
      <c r="BL8" s="210">
        <v>159983</v>
      </c>
      <c r="BM8" s="209">
        <f aca="true" t="shared" si="19" ref="BM8:BM24">SUM(BN8:BP8)</f>
        <v>340018</v>
      </c>
      <c r="BN8" s="210">
        <v>133220</v>
      </c>
      <c r="BO8" s="210">
        <v>44148</v>
      </c>
      <c r="BP8" s="210">
        <v>162650</v>
      </c>
      <c r="BQ8" s="210"/>
      <c r="BR8" s="209">
        <f aca="true" t="shared" si="20" ref="BR8:BR24">SUM(BS8:BV8)</f>
        <v>58953</v>
      </c>
      <c r="BS8" s="210">
        <v>9019</v>
      </c>
      <c r="BT8" s="210">
        <v>3311</v>
      </c>
      <c r="BU8" s="210">
        <v>46623</v>
      </c>
      <c r="BV8" s="210"/>
      <c r="BW8" s="210"/>
      <c r="BX8" s="210"/>
      <c r="BY8" s="210">
        <v>18879</v>
      </c>
      <c r="BZ8" s="209">
        <f aca="true" t="shared" si="21" ref="BZ8:BZ24">SUM(BC8,BK8,BY8)</f>
        <v>622121</v>
      </c>
      <c r="CA8" s="209">
        <f aca="true" t="shared" si="22" ref="CA8:CA24">SUM(CB8,CG8)</f>
        <v>223512</v>
      </c>
      <c r="CB8" s="209">
        <f aca="true" t="shared" si="23" ref="CB8:CB24">SUM(CC8:CF8)</f>
        <v>223512</v>
      </c>
      <c r="CC8" s="209">
        <f aca="true" t="shared" si="24" ref="CC8:CH24">SUM(AG8,BE8)</f>
        <v>15118</v>
      </c>
      <c r="CD8" s="209">
        <f t="shared" si="24"/>
        <v>163123</v>
      </c>
      <c r="CE8" s="209">
        <f t="shared" si="24"/>
        <v>45001</v>
      </c>
      <c r="CF8" s="209">
        <f t="shared" si="24"/>
        <v>270</v>
      </c>
      <c r="CG8" s="209">
        <f t="shared" si="24"/>
        <v>0</v>
      </c>
      <c r="CH8" s="209">
        <f t="shared" si="24"/>
        <v>0</v>
      </c>
      <c r="CI8" s="209">
        <f aca="true" t="shared" si="25" ref="CI8:CI24">SUM(CJ8:CK8,CO8:CP8,CV8)</f>
        <v>5855996</v>
      </c>
      <c r="CJ8" s="209">
        <f aca="true" t="shared" si="26" ref="CJ8:CJ24">SUM(AN8,BL8)</f>
        <v>2077764</v>
      </c>
      <c r="CK8" s="209">
        <f aca="true" t="shared" si="27" ref="CK8:CK24">SUM(CL8:CN8)</f>
        <v>1163293</v>
      </c>
      <c r="CL8" s="209">
        <f aca="true" t="shared" si="28" ref="CL8:CO24">SUM(AP8,BN8)</f>
        <v>354982</v>
      </c>
      <c r="CM8" s="209">
        <f t="shared" si="28"/>
        <v>574824</v>
      </c>
      <c r="CN8" s="209">
        <f t="shared" si="28"/>
        <v>233487</v>
      </c>
      <c r="CO8" s="209">
        <f t="shared" si="28"/>
        <v>18691</v>
      </c>
      <c r="CP8" s="209">
        <f aca="true" t="shared" si="29" ref="CP8:CP24">SUM(CQ8:CT8)</f>
        <v>2596248</v>
      </c>
      <c r="CQ8" s="209">
        <f aca="true" t="shared" si="30" ref="CQ8:CW24">SUM(AU8,BS8)</f>
        <v>1171162</v>
      </c>
      <c r="CR8" s="209">
        <f t="shared" si="30"/>
        <v>1351867</v>
      </c>
      <c r="CS8" s="209">
        <f t="shared" si="30"/>
        <v>73219</v>
      </c>
      <c r="CT8" s="209">
        <f t="shared" si="30"/>
        <v>0</v>
      </c>
      <c r="CU8" s="209">
        <f t="shared" si="30"/>
        <v>0</v>
      </c>
      <c r="CV8" s="209">
        <f t="shared" si="30"/>
        <v>0</v>
      </c>
      <c r="CW8" s="209">
        <f t="shared" si="30"/>
        <v>25622</v>
      </c>
      <c r="CX8" s="209">
        <f aca="true" t="shared" si="31" ref="CX8:CX24">SUM(CA8,CI8,CW8)</f>
        <v>6105130</v>
      </c>
    </row>
    <row r="9" spans="1:102" ht="13.5">
      <c r="A9" s="208" t="s">
        <v>216</v>
      </c>
      <c r="B9" s="208">
        <v>37202</v>
      </c>
      <c r="C9" s="208" t="s">
        <v>235</v>
      </c>
      <c r="D9" s="209">
        <f t="shared" si="2"/>
        <v>2097308</v>
      </c>
      <c r="E9" s="209">
        <f t="shared" si="3"/>
        <v>414683</v>
      </c>
      <c r="F9" s="210">
        <v>33757</v>
      </c>
      <c r="G9" s="210"/>
      <c r="H9" s="210"/>
      <c r="I9" s="210">
        <v>191367</v>
      </c>
      <c r="J9" s="210"/>
      <c r="K9" s="210">
        <v>189559</v>
      </c>
      <c r="L9" s="210">
        <v>1682625</v>
      </c>
      <c r="M9" s="209">
        <f t="shared" si="4"/>
        <v>634421</v>
      </c>
      <c r="N9" s="209">
        <f t="shared" si="5"/>
        <v>330060</v>
      </c>
      <c r="O9" s="210"/>
      <c r="P9" s="210"/>
      <c r="Q9" s="210"/>
      <c r="R9" s="210">
        <v>164980</v>
      </c>
      <c r="S9" s="210"/>
      <c r="T9" s="210">
        <v>165080</v>
      </c>
      <c r="U9" s="210">
        <v>304361</v>
      </c>
      <c r="V9" s="209">
        <f t="shared" si="6"/>
        <v>2731729</v>
      </c>
      <c r="W9" s="209">
        <f t="shared" si="7"/>
        <v>744743</v>
      </c>
      <c r="X9" s="209">
        <f t="shared" si="8"/>
        <v>33757</v>
      </c>
      <c r="Y9" s="209">
        <f t="shared" si="8"/>
        <v>0</v>
      </c>
      <c r="Z9" s="209">
        <f t="shared" si="8"/>
        <v>0</v>
      </c>
      <c r="AA9" s="209">
        <f t="shared" si="8"/>
        <v>356347</v>
      </c>
      <c r="AB9" s="210"/>
      <c r="AC9" s="209">
        <f t="shared" si="9"/>
        <v>354639</v>
      </c>
      <c r="AD9" s="209">
        <f t="shared" si="9"/>
        <v>1986986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/>
      <c r="AM9" s="209">
        <f t="shared" si="12"/>
        <v>638470</v>
      </c>
      <c r="AN9" s="210">
        <v>532819</v>
      </c>
      <c r="AO9" s="209">
        <f t="shared" si="13"/>
        <v>33355</v>
      </c>
      <c r="AP9" s="210">
        <v>33355</v>
      </c>
      <c r="AQ9" s="210"/>
      <c r="AR9" s="210"/>
      <c r="AS9" s="210">
        <v>30083</v>
      </c>
      <c r="AT9" s="209">
        <f t="shared" si="14"/>
        <v>42213</v>
      </c>
      <c r="AU9" s="210">
        <v>16380</v>
      </c>
      <c r="AV9" s="210">
        <v>23817</v>
      </c>
      <c r="AW9" s="210">
        <v>2016</v>
      </c>
      <c r="AX9" s="210"/>
      <c r="AY9" s="210">
        <v>442194</v>
      </c>
      <c r="AZ9" s="210"/>
      <c r="BA9" s="210">
        <v>1016644</v>
      </c>
      <c r="BB9" s="209">
        <f t="shared" si="15"/>
        <v>1655114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168165</v>
      </c>
      <c r="BL9" s="210">
        <v>126153</v>
      </c>
      <c r="BM9" s="209">
        <f t="shared" si="19"/>
        <v>10599</v>
      </c>
      <c r="BN9" s="210">
        <v>10599</v>
      </c>
      <c r="BO9" s="210"/>
      <c r="BP9" s="210"/>
      <c r="BQ9" s="210"/>
      <c r="BR9" s="209">
        <f t="shared" si="20"/>
        <v>31413</v>
      </c>
      <c r="BS9" s="210">
        <v>26436</v>
      </c>
      <c r="BT9" s="210">
        <v>4977</v>
      </c>
      <c r="BU9" s="210"/>
      <c r="BV9" s="210"/>
      <c r="BW9" s="210">
        <v>164961</v>
      </c>
      <c r="BX9" s="210"/>
      <c r="BY9" s="210">
        <v>301295</v>
      </c>
      <c r="BZ9" s="209">
        <f t="shared" si="21"/>
        <v>469460</v>
      </c>
      <c r="CA9" s="209">
        <f t="shared" si="22"/>
        <v>0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0</v>
      </c>
      <c r="CI9" s="209">
        <f t="shared" si="25"/>
        <v>806635</v>
      </c>
      <c r="CJ9" s="209">
        <f t="shared" si="26"/>
        <v>658972</v>
      </c>
      <c r="CK9" s="209">
        <f t="shared" si="27"/>
        <v>43954</v>
      </c>
      <c r="CL9" s="209">
        <f t="shared" si="28"/>
        <v>43954</v>
      </c>
      <c r="CM9" s="209">
        <f t="shared" si="28"/>
        <v>0</v>
      </c>
      <c r="CN9" s="209">
        <f t="shared" si="28"/>
        <v>0</v>
      </c>
      <c r="CO9" s="209">
        <f t="shared" si="28"/>
        <v>30083</v>
      </c>
      <c r="CP9" s="209">
        <f t="shared" si="29"/>
        <v>73626</v>
      </c>
      <c r="CQ9" s="209">
        <f t="shared" si="30"/>
        <v>42816</v>
      </c>
      <c r="CR9" s="209">
        <f t="shared" si="30"/>
        <v>28794</v>
      </c>
      <c r="CS9" s="209">
        <f t="shared" si="30"/>
        <v>2016</v>
      </c>
      <c r="CT9" s="209">
        <f t="shared" si="30"/>
        <v>0</v>
      </c>
      <c r="CU9" s="209">
        <f t="shared" si="30"/>
        <v>607155</v>
      </c>
      <c r="CV9" s="209">
        <f t="shared" si="30"/>
        <v>0</v>
      </c>
      <c r="CW9" s="209">
        <f t="shared" si="30"/>
        <v>1317939</v>
      </c>
      <c r="CX9" s="209">
        <f t="shared" si="31"/>
        <v>2124574</v>
      </c>
    </row>
    <row r="10" spans="1:102" ht="13.5">
      <c r="A10" s="208" t="s">
        <v>216</v>
      </c>
      <c r="B10" s="208">
        <v>37203</v>
      </c>
      <c r="C10" s="208" t="s">
        <v>236</v>
      </c>
      <c r="D10" s="209">
        <f t="shared" si="2"/>
        <v>669985</v>
      </c>
      <c r="E10" s="209">
        <f t="shared" si="3"/>
        <v>85282</v>
      </c>
      <c r="F10" s="210"/>
      <c r="G10" s="210"/>
      <c r="H10" s="210">
        <v>28300</v>
      </c>
      <c r="I10" s="210">
        <v>38000</v>
      </c>
      <c r="J10" s="210"/>
      <c r="K10" s="210">
        <v>18982</v>
      </c>
      <c r="L10" s="210">
        <v>584703</v>
      </c>
      <c r="M10" s="209">
        <f t="shared" si="4"/>
        <v>291478</v>
      </c>
      <c r="N10" s="209">
        <f t="shared" si="5"/>
        <v>84195</v>
      </c>
      <c r="O10" s="210"/>
      <c r="P10" s="210"/>
      <c r="Q10" s="210">
        <v>2800</v>
      </c>
      <c r="R10" s="210">
        <v>80809</v>
      </c>
      <c r="S10" s="210"/>
      <c r="T10" s="210">
        <v>586</v>
      </c>
      <c r="U10" s="210">
        <v>207283</v>
      </c>
      <c r="V10" s="209">
        <f t="shared" si="6"/>
        <v>961463</v>
      </c>
      <c r="W10" s="209">
        <f t="shared" si="7"/>
        <v>169477</v>
      </c>
      <c r="X10" s="209">
        <f t="shared" si="8"/>
        <v>0</v>
      </c>
      <c r="Y10" s="209">
        <f t="shared" si="8"/>
        <v>0</v>
      </c>
      <c r="Z10" s="209">
        <f t="shared" si="8"/>
        <v>31100</v>
      </c>
      <c r="AA10" s="209">
        <f t="shared" si="8"/>
        <v>118809</v>
      </c>
      <c r="AB10" s="210"/>
      <c r="AC10" s="209">
        <f t="shared" si="9"/>
        <v>19568</v>
      </c>
      <c r="AD10" s="209">
        <f t="shared" si="9"/>
        <v>791986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598479</v>
      </c>
      <c r="AN10" s="210">
        <v>394417</v>
      </c>
      <c r="AO10" s="209">
        <f t="shared" si="13"/>
        <v>77768</v>
      </c>
      <c r="AP10" s="210">
        <v>12760</v>
      </c>
      <c r="AQ10" s="210">
        <v>44999</v>
      </c>
      <c r="AR10" s="210">
        <v>20009</v>
      </c>
      <c r="AS10" s="210">
        <v>7140</v>
      </c>
      <c r="AT10" s="209">
        <f t="shared" si="14"/>
        <v>119154</v>
      </c>
      <c r="AU10" s="210">
        <v>27278</v>
      </c>
      <c r="AV10" s="210">
        <v>86887</v>
      </c>
      <c r="AW10" s="210">
        <v>4989</v>
      </c>
      <c r="AX10" s="210"/>
      <c r="AY10" s="210">
        <v>39849</v>
      </c>
      <c r="AZ10" s="210"/>
      <c r="BA10" s="210">
        <v>31657</v>
      </c>
      <c r="BB10" s="209">
        <f t="shared" si="15"/>
        <v>630136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194371</v>
      </c>
      <c r="BL10" s="210">
        <v>176614</v>
      </c>
      <c r="BM10" s="209">
        <f t="shared" si="19"/>
        <v>12023</v>
      </c>
      <c r="BN10" s="210">
        <v>12023</v>
      </c>
      <c r="BO10" s="210"/>
      <c r="BP10" s="210"/>
      <c r="BQ10" s="210">
        <v>3045</v>
      </c>
      <c r="BR10" s="209">
        <f t="shared" si="20"/>
        <v>2689</v>
      </c>
      <c r="BS10" s="210">
        <v>2665</v>
      </c>
      <c r="BT10" s="210"/>
      <c r="BU10" s="210"/>
      <c r="BV10" s="210">
        <v>24</v>
      </c>
      <c r="BW10" s="210">
        <v>95246</v>
      </c>
      <c r="BX10" s="210"/>
      <c r="BY10" s="210">
        <v>1861</v>
      </c>
      <c r="BZ10" s="209">
        <f t="shared" si="21"/>
        <v>196232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792850</v>
      </c>
      <c r="CJ10" s="209">
        <f t="shared" si="26"/>
        <v>571031</v>
      </c>
      <c r="CK10" s="209">
        <f t="shared" si="27"/>
        <v>89791</v>
      </c>
      <c r="CL10" s="209">
        <f t="shared" si="28"/>
        <v>24783</v>
      </c>
      <c r="CM10" s="209">
        <f t="shared" si="28"/>
        <v>44999</v>
      </c>
      <c r="CN10" s="209">
        <f t="shared" si="28"/>
        <v>20009</v>
      </c>
      <c r="CO10" s="209">
        <f t="shared" si="28"/>
        <v>10185</v>
      </c>
      <c r="CP10" s="209">
        <f t="shared" si="29"/>
        <v>121843</v>
      </c>
      <c r="CQ10" s="209">
        <f t="shared" si="30"/>
        <v>29943</v>
      </c>
      <c r="CR10" s="209">
        <f t="shared" si="30"/>
        <v>86887</v>
      </c>
      <c r="CS10" s="209">
        <f t="shared" si="30"/>
        <v>4989</v>
      </c>
      <c r="CT10" s="209">
        <f t="shared" si="30"/>
        <v>24</v>
      </c>
      <c r="CU10" s="209">
        <f t="shared" si="30"/>
        <v>135095</v>
      </c>
      <c r="CV10" s="209">
        <f t="shared" si="30"/>
        <v>0</v>
      </c>
      <c r="CW10" s="209">
        <f t="shared" si="30"/>
        <v>33518</v>
      </c>
      <c r="CX10" s="209">
        <f t="shared" si="31"/>
        <v>826368</v>
      </c>
    </row>
    <row r="11" spans="1:102" ht="13.5">
      <c r="A11" s="208" t="s">
        <v>216</v>
      </c>
      <c r="B11" s="208">
        <v>37204</v>
      </c>
      <c r="C11" s="208" t="s">
        <v>237</v>
      </c>
      <c r="D11" s="209">
        <f t="shared" si="2"/>
        <v>327628</v>
      </c>
      <c r="E11" s="209">
        <f t="shared" si="3"/>
        <v>42853</v>
      </c>
      <c r="F11" s="210"/>
      <c r="G11" s="210"/>
      <c r="H11" s="210"/>
      <c r="I11" s="210">
        <v>40848</v>
      </c>
      <c r="J11" s="210"/>
      <c r="K11" s="210">
        <v>2005</v>
      </c>
      <c r="L11" s="210">
        <v>284775</v>
      </c>
      <c r="M11" s="209">
        <f t="shared" si="4"/>
        <v>77688</v>
      </c>
      <c r="N11" s="209">
        <f t="shared" si="5"/>
        <v>64840</v>
      </c>
      <c r="O11" s="210"/>
      <c r="P11" s="210"/>
      <c r="Q11" s="210"/>
      <c r="R11" s="210">
        <v>64840</v>
      </c>
      <c r="S11" s="210"/>
      <c r="T11" s="210"/>
      <c r="U11" s="210">
        <v>12848</v>
      </c>
      <c r="V11" s="209">
        <f t="shared" si="6"/>
        <v>405316</v>
      </c>
      <c r="W11" s="209">
        <f t="shared" si="7"/>
        <v>107693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105688</v>
      </c>
      <c r="AB11" s="210"/>
      <c r="AC11" s="209">
        <f t="shared" si="9"/>
        <v>2005</v>
      </c>
      <c r="AD11" s="209">
        <f t="shared" si="9"/>
        <v>297623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226201</v>
      </c>
      <c r="AN11" s="210">
        <v>175596</v>
      </c>
      <c r="AO11" s="209">
        <f t="shared" si="13"/>
        <v>22655</v>
      </c>
      <c r="AP11" s="210">
        <v>8898</v>
      </c>
      <c r="AQ11" s="210">
        <v>13757</v>
      </c>
      <c r="AR11" s="210"/>
      <c r="AS11" s="210"/>
      <c r="AT11" s="209">
        <f t="shared" si="14"/>
        <v>27950</v>
      </c>
      <c r="AU11" s="210"/>
      <c r="AV11" s="210">
        <v>27950</v>
      </c>
      <c r="AW11" s="210"/>
      <c r="AX11" s="210"/>
      <c r="AY11" s="210">
        <v>101427</v>
      </c>
      <c r="AZ11" s="210"/>
      <c r="BA11" s="210"/>
      <c r="BB11" s="209">
        <f t="shared" si="15"/>
        <v>226201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21253</v>
      </c>
      <c r="BL11" s="210"/>
      <c r="BM11" s="209">
        <f t="shared" si="19"/>
        <v>0</v>
      </c>
      <c r="BN11" s="210"/>
      <c r="BO11" s="210"/>
      <c r="BP11" s="210"/>
      <c r="BQ11" s="210"/>
      <c r="BR11" s="209">
        <f t="shared" si="20"/>
        <v>21253</v>
      </c>
      <c r="BS11" s="210">
        <v>21253</v>
      </c>
      <c r="BT11" s="210"/>
      <c r="BU11" s="210"/>
      <c r="BV11" s="210"/>
      <c r="BW11" s="210">
        <v>56435</v>
      </c>
      <c r="BX11" s="210"/>
      <c r="BY11" s="210"/>
      <c r="BZ11" s="209">
        <f t="shared" si="21"/>
        <v>21253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247454</v>
      </c>
      <c r="CJ11" s="209">
        <f t="shared" si="26"/>
        <v>175596</v>
      </c>
      <c r="CK11" s="209">
        <f t="shared" si="27"/>
        <v>22655</v>
      </c>
      <c r="CL11" s="209">
        <f t="shared" si="28"/>
        <v>8898</v>
      </c>
      <c r="CM11" s="209">
        <f t="shared" si="28"/>
        <v>13757</v>
      </c>
      <c r="CN11" s="209">
        <f t="shared" si="28"/>
        <v>0</v>
      </c>
      <c r="CO11" s="209">
        <f t="shared" si="28"/>
        <v>0</v>
      </c>
      <c r="CP11" s="209">
        <f t="shared" si="29"/>
        <v>49203</v>
      </c>
      <c r="CQ11" s="209">
        <f t="shared" si="30"/>
        <v>21253</v>
      </c>
      <c r="CR11" s="209">
        <f t="shared" si="30"/>
        <v>27950</v>
      </c>
      <c r="CS11" s="209">
        <f t="shared" si="30"/>
        <v>0</v>
      </c>
      <c r="CT11" s="209">
        <f t="shared" si="30"/>
        <v>0</v>
      </c>
      <c r="CU11" s="209">
        <f t="shared" si="30"/>
        <v>157862</v>
      </c>
      <c r="CV11" s="209">
        <f t="shared" si="30"/>
        <v>0</v>
      </c>
      <c r="CW11" s="209">
        <f t="shared" si="30"/>
        <v>0</v>
      </c>
      <c r="CX11" s="209">
        <f t="shared" si="31"/>
        <v>247454</v>
      </c>
    </row>
    <row r="12" spans="1:102" ht="13.5">
      <c r="A12" s="208" t="s">
        <v>216</v>
      </c>
      <c r="B12" s="208">
        <v>37205</v>
      </c>
      <c r="C12" s="208" t="s">
        <v>238</v>
      </c>
      <c r="D12" s="209">
        <f t="shared" si="2"/>
        <v>583276</v>
      </c>
      <c r="E12" s="209">
        <f t="shared" si="3"/>
        <v>8445</v>
      </c>
      <c r="F12" s="210"/>
      <c r="G12" s="210"/>
      <c r="H12" s="210">
        <v>4900</v>
      </c>
      <c r="I12" s="210">
        <v>3545</v>
      </c>
      <c r="J12" s="210"/>
      <c r="K12" s="210"/>
      <c r="L12" s="210">
        <v>574831</v>
      </c>
      <c r="M12" s="209">
        <f t="shared" si="4"/>
        <v>322794</v>
      </c>
      <c r="N12" s="209">
        <f t="shared" si="5"/>
        <v>84095</v>
      </c>
      <c r="O12" s="210"/>
      <c r="P12" s="210"/>
      <c r="Q12" s="210"/>
      <c r="R12" s="210">
        <v>84095</v>
      </c>
      <c r="S12" s="210"/>
      <c r="T12" s="210"/>
      <c r="U12" s="210">
        <v>238699</v>
      </c>
      <c r="V12" s="209">
        <f t="shared" si="6"/>
        <v>906070</v>
      </c>
      <c r="W12" s="209">
        <f t="shared" si="7"/>
        <v>92540</v>
      </c>
      <c r="X12" s="209">
        <f t="shared" si="8"/>
        <v>0</v>
      </c>
      <c r="Y12" s="209">
        <f t="shared" si="8"/>
        <v>0</v>
      </c>
      <c r="Z12" s="209">
        <f t="shared" si="8"/>
        <v>4900</v>
      </c>
      <c r="AA12" s="209">
        <f t="shared" si="8"/>
        <v>87640</v>
      </c>
      <c r="AB12" s="210"/>
      <c r="AC12" s="209">
        <f t="shared" si="9"/>
        <v>0</v>
      </c>
      <c r="AD12" s="209">
        <f t="shared" si="9"/>
        <v>813530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>
        <v>10210</v>
      </c>
      <c r="AM12" s="209">
        <f t="shared" si="12"/>
        <v>337461</v>
      </c>
      <c r="AN12" s="210">
        <v>266923</v>
      </c>
      <c r="AO12" s="209">
        <f t="shared" si="13"/>
        <v>33037</v>
      </c>
      <c r="AP12" s="210">
        <v>28506</v>
      </c>
      <c r="AQ12" s="210"/>
      <c r="AR12" s="210">
        <v>4531</v>
      </c>
      <c r="AS12" s="210">
        <v>5198</v>
      </c>
      <c r="AT12" s="209">
        <f t="shared" si="14"/>
        <v>22198</v>
      </c>
      <c r="AU12" s="210"/>
      <c r="AV12" s="210">
        <v>22198</v>
      </c>
      <c r="AW12" s="210"/>
      <c r="AX12" s="210"/>
      <c r="AY12" s="210">
        <v>235605</v>
      </c>
      <c r="AZ12" s="210">
        <v>10105</v>
      </c>
      <c r="BA12" s="210"/>
      <c r="BB12" s="209">
        <f t="shared" si="15"/>
        <v>337461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248060</v>
      </c>
      <c r="BL12" s="210">
        <v>30344</v>
      </c>
      <c r="BM12" s="209">
        <f t="shared" si="19"/>
        <v>102260</v>
      </c>
      <c r="BN12" s="210">
        <v>353</v>
      </c>
      <c r="BO12" s="210">
        <v>101907</v>
      </c>
      <c r="BP12" s="210"/>
      <c r="BQ12" s="210"/>
      <c r="BR12" s="209">
        <f t="shared" si="20"/>
        <v>115456</v>
      </c>
      <c r="BS12" s="210">
        <v>66044</v>
      </c>
      <c r="BT12" s="210">
        <v>48508</v>
      </c>
      <c r="BU12" s="210"/>
      <c r="BV12" s="210">
        <v>904</v>
      </c>
      <c r="BW12" s="210">
        <v>60194</v>
      </c>
      <c r="BX12" s="210"/>
      <c r="BY12" s="210">
        <v>14540</v>
      </c>
      <c r="BZ12" s="209">
        <f t="shared" si="21"/>
        <v>262600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10210</v>
      </c>
      <c r="CI12" s="209">
        <f t="shared" si="25"/>
        <v>585521</v>
      </c>
      <c r="CJ12" s="209">
        <f t="shared" si="26"/>
        <v>297267</v>
      </c>
      <c r="CK12" s="209">
        <f t="shared" si="27"/>
        <v>135297</v>
      </c>
      <c r="CL12" s="209">
        <f t="shared" si="28"/>
        <v>28859</v>
      </c>
      <c r="CM12" s="209">
        <f t="shared" si="28"/>
        <v>101907</v>
      </c>
      <c r="CN12" s="209">
        <f t="shared" si="28"/>
        <v>4531</v>
      </c>
      <c r="CO12" s="209">
        <f t="shared" si="28"/>
        <v>5198</v>
      </c>
      <c r="CP12" s="209">
        <f t="shared" si="29"/>
        <v>137654</v>
      </c>
      <c r="CQ12" s="209">
        <f t="shared" si="30"/>
        <v>66044</v>
      </c>
      <c r="CR12" s="209">
        <f t="shared" si="30"/>
        <v>70706</v>
      </c>
      <c r="CS12" s="209">
        <f t="shared" si="30"/>
        <v>0</v>
      </c>
      <c r="CT12" s="209">
        <f t="shared" si="30"/>
        <v>904</v>
      </c>
      <c r="CU12" s="209">
        <f t="shared" si="30"/>
        <v>295799</v>
      </c>
      <c r="CV12" s="209">
        <f t="shared" si="30"/>
        <v>10105</v>
      </c>
      <c r="CW12" s="209">
        <f t="shared" si="30"/>
        <v>14540</v>
      </c>
      <c r="CX12" s="209">
        <f t="shared" si="31"/>
        <v>600061</v>
      </c>
    </row>
    <row r="13" spans="1:102" ht="13.5">
      <c r="A13" s="208" t="s">
        <v>216</v>
      </c>
      <c r="B13" s="208">
        <v>37206</v>
      </c>
      <c r="C13" s="208" t="s">
        <v>239</v>
      </c>
      <c r="D13" s="209">
        <f t="shared" si="2"/>
        <v>483293</v>
      </c>
      <c r="E13" s="209">
        <f t="shared" si="3"/>
        <v>100507</v>
      </c>
      <c r="F13" s="210"/>
      <c r="G13" s="210"/>
      <c r="H13" s="210"/>
      <c r="I13" s="210">
        <v>95088</v>
      </c>
      <c r="J13" s="210"/>
      <c r="K13" s="210">
        <v>5419</v>
      </c>
      <c r="L13" s="210">
        <v>382786</v>
      </c>
      <c r="M13" s="209">
        <f t="shared" si="4"/>
        <v>97146</v>
      </c>
      <c r="N13" s="209">
        <f t="shared" si="5"/>
        <v>54373</v>
      </c>
      <c r="O13" s="210"/>
      <c r="P13" s="210"/>
      <c r="Q13" s="210"/>
      <c r="R13" s="210">
        <v>54373</v>
      </c>
      <c r="S13" s="210"/>
      <c r="T13" s="210"/>
      <c r="U13" s="210">
        <v>42773</v>
      </c>
      <c r="V13" s="209">
        <f t="shared" si="6"/>
        <v>580439</v>
      </c>
      <c r="W13" s="209">
        <f t="shared" si="7"/>
        <v>154880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149461</v>
      </c>
      <c r="AB13" s="210"/>
      <c r="AC13" s="209">
        <f t="shared" si="9"/>
        <v>5419</v>
      </c>
      <c r="AD13" s="209">
        <f t="shared" si="9"/>
        <v>425559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209982</v>
      </c>
      <c r="AN13" s="210"/>
      <c r="AO13" s="209">
        <f t="shared" si="13"/>
        <v>1626</v>
      </c>
      <c r="AP13" s="210"/>
      <c r="AQ13" s="210">
        <v>1626</v>
      </c>
      <c r="AR13" s="210"/>
      <c r="AS13" s="210"/>
      <c r="AT13" s="209">
        <f t="shared" si="14"/>
        <v>208356</v>
      </c>
      <c r="AU13" s="210">
        <v>201961</v>
      </c>
      <c r="AV13" s="210">
        <v>6395</v>
      </c>
      <c r="AW13" s="210"/>
      <c r="AX13" s="210"/>
      <c r="AY13" s="210">
        <v>273311</v>
      </c>
      <c r="AZ13" s="210"/>
      <c r="BA13" s="210"/>
      <c r="BB13" s="209">
        <f t="shared" si="15"/>
        <v>209982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23421</v>
      </c>
      <c r="BL13" s="210"/>
      <c r="BM13" s="209">
        <f t="shared" si="19"/>
        <v>0</v>
      </c>
      <c r="BN13" s="210"/>
      <c r="BO13" s="210"/>
      <c r="BP13" s="210"/>
      <c r="BQ13" s="210"/>
      <c r="BR13" s="209">
        <f t="shared" si="20"/>
        <v>23421</v>
      </c>
      <c r="BS13" s="210">
        <v>23421</v>
      </c>
      <c r="BT13" s="210"/>
      <c r="BU13" s="210"/>
      <c r="BV13" s="210"/>
      <c r="BW13" s="210">
        <v>73725</v>
      </c>
      <c r="BX13" s="210"/>
      <c r="BY13" s="210"/>
      <c r="BZ13" s="209">
        <f t="shared" si="21"/>
        <v>23421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233403</v>
      </c>
      <c r="CJ13" s="209">
        <f t="shared" si="26"/>
        <v>0</v>
      </c>
      <c r="CK13" s="209">
        <f t="shared" si="27"/>
        <v>1626</v>
      </c>
      <c r="CL13" s="209">
        <f t="shared" si="28"/>
        <v>0</v>
      </c>
      <c r="CM13" s="209">
        <f t="shared" si="28"/>
        <v>1626</v>
      </c>
      <c r="CN13" s="209">
        <f t="shared" si="28"/>
        <v>0</v>
      </c>
      <c r="CO13" s="209">
        <f t="shared" si="28"/>
        <v>0</v>
      </c>
      <c r="CP13" s="209">
        <f t="shared" si="29"/>
        <v>231777</v>
      </c>
      <c r="CQ13" s="209">
        <f t="shared" si="30"/>
        <v>225382</v>
      </c>
      <c r="CR13" s="209">
        <f t="shared" si="30"/>
        <v>6395</v>
      </c>
      <c r="CS13" s="209">
        <f t="shared" si="30"/>
        <v>0</v>
      </c>
      <c r="CT13" s="209">
        <f t="shared" si="30"/>
        <v>0</v>
      </c>
      <c r="CU13" s="209">
        <f t="shared" si="30"/>
        <v>347036</v>
      </c>
      <c r="CV13" s="209">
        <f t="shared" si="30"/>
        <v>0</v>
      </c>
      <c r="CW13" s="209">
        <f t="shared" si="30"/>
        <v>0</v>
      </c>
      <c r="CX13" s="209">
        <f t="shared" si="31"/>
        <v>233403</v>
      </c>
    </row>
    <row r="14" spans="1:102" ht="13.5">
      <c r="A14" s="208" t="s">
        <v>216</v>
      </c>
      <c r="B14" s="208">
        <v>37207</v>
      </c>
      <c r="C14" s="208" t="s">
        <v>240</v>
      </c>
      <c r="D14" s="209">
        <f t="shared" si="2"/>
        <v>340984</v>
      </c>
      <c r="E14" s="209">
        <f t="shared" si="3"/>
        <v>55965</v>
      </c>
      <c r="F14" s="210">
        <v>2089</v>
      </c>
      <c r="G14" s="210"/>
      <c r="H14" s="210"/>
      <c r="I14" s="210">
        <v>52247</v>
      </c>
      <c r="J14" s="210"/>
      <c r="K14" s="210">
        <v>1629</v>
      </c>
      <c r="L14" s="210">
        <v>285019</v>
      </c>
      <c r="M14" s="209">
        <f t="shared" si="4"/>
        <v>125126</v>
      </c>
      <c r="N14" s="209">
        <f t="shared" si="5"/>
        <v>60432</v>
      </c>
      <c r="O14" s="210"/>
      <c r="P14" s="210"/>
      <c r="Q14" s="210"/>
      <c r="R14" s="210">
        <v>39523</v>
      </c>
      <c r="S14" s="210"/>
      <c r="T14" s="210">
        <v>20909</v>
      </c>
      <c r="U14" s="210">
        <v>64694</v>
      </c>
      <c r="V14" s="209">
        <f t="shared" si="6"/>
        <v>466110</v>
      </c>
      <c r="W14" s="209">
        <f t="shared" si="7"/>
        <v>116397</v>
      </c>
      <c r="X14" s="209">
        <f t="shared" si="8"/>
        <v>2089</v>
      </c>
      <c r="Y14" s="209">
        <f t="shared" si="8"/>
        <v>0</v>
      </c>
      <c r="Z14" s="209">
        <f t="shared" si="8"/>
        <v>0</v>
      </c>
      <c r="AA14" s="209">
        <f t="shared" si="8"/>
        <v>91770</v>
      </c>
      <c r="AB14" s="210"/>
      <c r="AC14" s="209">
        <f t="shared" si="9"/>
        <v>22538</v>
      </c>
      <c r="AD14" s="209">
        <f t="shared" si="9"/>
        <v>349713</v>
      </c>
      <c r="AE14" s="209">
        <f t="shared" si="10"/>
        <v>6269</v>
      </c>
      <c r="AF14" s="209">
        <f t="shared" si="11"/>
        <v>0</v>
      </c>
      <c r="AG14" s="210"/>
      <c r="AH14" s="210"/>
      <c r="AI14" s="210"/>
      <c r="AJ14" s="210"/>
      <c r="AK14" s="210">
        <v>6269</v>
      </c>
      <c r="AL14" s="210"/>
      <c r="AM14" s="209">
        <f t="shared" si="12"/>
        <v>149777</v>
      </c>
      <c r="AN14" s="210">
        <v>15618</v>
      </c>
      <c r="AO14" s="209">
        <f t="shared" si="13"/>
        <v>44395</v>
      </c>
      <c r="AP14" s="210">
        <v>37501</v>
      </c>
      <c r="AQ14" s="210">
        <v>6894</v>
      </c>
      <c r="AR14" s="210"/>
      <c r="AS14" s="210"/>
      <c r="AT14" s="209">
        <f t="shared" si="14"/>
        <v>89764</v>
      </c>
      <c r="AU14" s="210">
        <v>85096</v>
      </c>
      <c r="AV14" s="210">
        <v>4668</v>
      </c>
      <c r="AW14" s="210"/>
      <c r="AX14" s="210"/>
      <c r="AY14" s="210">
        <v>178321</v>
      </c>
      <c r="AZ14" s="210"/>
      <c r="BA14" s="210">
        <v>6617</v>
      </c>
      <c r="BB14" s="209">
        <f t="shared" si="15"/>
        <v>162663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64537</v>
      </c>
      <c r="BL14" s="210">
        <v>8438</v>
      </c>
      <c r="BM14" s="209">
        <f t="shared" si="19"/>
        <v>29584</v>
      </c>
      <c r="BN14" s="210">
        <v>29584</v>
      </c>
      <c r="BO14" s="210"/>
      <c r="BP14" s="210"/>
      <c r="BQ14" s="210"/>
      <c r="BR14" s="209">
        <f t="shared" si="20"/>
        <v>26515</v>
      </c>
      <c r="BS14" s="210">
        <v>25141</v>
      </c>
      <c r="BT14" s="210"/>
      <c r="BU14" s="210"/>
      <c r="BV14" s="210">
        <v>1374</v>
      </c>
      <c r="BW14" s="210">
        <v>60589</v>
      </c>
      <c r="BX14" s="210"/>
      <c r="BY14" s="210"/>
      <c r="BZ14" s="209">
        <f t="shared" si="21"/>
        <v>64537</v>
      </c>
      <c r="CA14" s="209">
        <f t="shared" si="22"/>
        <v>6269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6269</v>
      </c>
      <c r="CH14" s="209">
        <f t="shared" si="24"/>
        <v>0</v>
      </c>
      <c r="CI14" s="209">
        <f t="shared" si="25"/>
        <v>214314</v>
      </c>
      <c r="CJ14" s="209">
        <f t="shared" si="26"/>
        <v>24056</v>
      </c>
      <c r="CK14" s="209">
        <f t="shared" si="27"/>
        <v>73979</v>
      </c>
      <c r="CL14" s="209">
        <f t="shared" si="28"/>
        <v>67085</v>
      </c>
      <c r="CM14" s="209">
        <f t="shared" si="28"/>
        <v>6894</v>
      </c>
      <c r="CN14" s="209">
        <f t="shared" si="28"/>
        <v>0</v>
      </c>
      <c r="CO14" s="209">
        <f t="shared" si="28"/>
        <v>0</v>
      </c>
      <c r="CP14" s="209">
        <f t="shared" si="29"/>
        <v>116279</v>
      </c>
      <c r="CQ14" s="209">
        <f t="shared" si="30"/>
        <v>110237</v>
      </c>
      <c r="CR14" s="209">
        <f t="shared" si="30"/>
        <v>4668</v>
      </c>
      <c r="CS14" s="209">
        <f t="shared" si="30"/>
        <v>0</v>
      </c>
      <c r="CT14" s="209">
        <f t="shared" si="30"/>
        <v>1374</v>
      </c>
      <c r="CU14" s="209">
        <f t="shared" si="30"/>
        <v>238910</v>
      </c>
      <c r="CV14" s="209">
        <f t="shared" si="30"/>
        <v>0</v>
      </c>
      <c r="CW14" s="209">
        <f t="shared" si="30"/>
        <v>6617</v>
      </c>
      <c r="CX14" s="209">
        <f t="shared" si="31"/>
        <v>227200</v>
      </c>
    </row>
    <row r="15" spans="1:102" ht="13.5">
      <c r="A15" s="208" t="s">
        <v>216</v>
      </c>
      <c r="B15" s="208">
        <v>37208</v>
      </c>
      <c r="C15" s="208" t="s">
        <v>241</v>
      </c>
      <c r="D15" s="209">
        <f t="shared" si="2"/>
        <v>456831</v>
      </c>
      <c r="E15" s="209">
        <f t="shared" si="3"/>
        <v>69321</v>
      </c>
      <c r="F15" s="210"/>
      <c r="G15" s="210"/>
      <c r="H15" s="210"/>
      <c r="I15" s="210">
        <v>42331</v>
      </c>
      <c r="J15" s="210"/>
      <c r="K15" s="210">
        <v>26990</v>
      </c>
      <c r="L15" s="210">
        <v>387510</v>
      </c>
      <c r="M15" s="209">
        <f t="shared" si="4"/>
        <v>203455</v>
      </c>
      <c r="N15" s="209">
        <f t="shared" si="5"/>
        <v>160368</v>
      </c>
      <c r="O15" s="210"/>
      <c r="P15" s="210"/>
      <c r="Q15" s="210">
        <v>160368</v>
      </c>
      <c r="R15" s="210"/>
      <c r="S15" s="210"/>
      <c r="T15" s="210"/>
      <c r="U15" s="210">
        <v>43087</v>
      </c>
      <c r="V15" s="209">
        <f t="shared" si="6"/>
        <v>660286</v>
      </c>
      <c r="W15" s="209">
        <f t="shared" si="7"/>
        <v>229689</v>
      </c>
      <c r="X15" s="209">
        <f t="shared" si="8"/>
        <v>0</v>
      </c>
      <c r="Y15" s="209">
        <f t="shared" si="8"/>
        <v>0</v>
      </c>
      <c r="Z15" s="209">
        <f t="shared" si="8"/>
        <v>160368</v>
      </c>
      <c r="AA15" s="209">
        <f t="shared" si="8"/>
        <v>42331</v>
      </c>
      <c r="AB15" s="210"/>
      <c r="AC15" s="209">
        <f t="shared" si="9"/>
        <v>26990</v>
      </c>
      <c r="AD15" s="209">
        <f t="shared" si="9"/>
        <v>430597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>
        <v>11143</v>
      </c>
      <c r="AM15" s="209">
        <f t="shared" si="12"/>
        <v>224848</v>
      </c>
      <c r="AN15" s="210">
        <v>74640</v>
      </c>
      <c r="AO15" s="209">
        <f t="shared" si="13"/>
        <v>8360</v>
      </c>
      <c r="AP15" s="210">
        <v>8360</v>
      </c>
      <c r="AQ15" s="210"/>
      <c r="AR15" s="210"/>
      <c r="AS15" s="210"/>
      <c r="AT15" s="209">
        <f t="shared" si="14"/>
        <v>141848</v>
      </c>
      <c r="AU15" s="210">
        <v>101304</v>
      </c>
      <c r="AV15" s="210">
        <v>39970</v>
      </c>
      <c r="AW15" s="210"/>
      <c r="AX15" s="210">
        <v>574</v>
      </c>
      <c r="AY15" s="210">
        <v>200597</v>
      </c>
      <c r="AZ15" s="210"/>
      <c r="BA15" s="210">
        <v>20243</v>
      </c>
      <c r="BB15" s="209">
        <f t="shared" si="15"/>
        <v>245091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183649</v>
      </c>
      <c r="BL15" s="210">
        <v>56166</v>
      </c>
      <c r="BM15" s="209">
        <f t="shared" si="19"/>
        <v>5521</v>
      </c>
      <c r="BN15" s="210"/>
      <c r="BO15" s="210">
        <v>5521</v>
      </c>
      <c r="BP15" s="210"/>
      <c r="BQ15" s="210"/>
      <c r="BR15" s="209">
        <f t="shared" si="20"/>
        <v>121962</v>
      </c>
      <c r="BS15" s="210">
        <v>121962</v>
      </c>
      <c r="BT15" s="210"/>
      <c r="BU15" s="210"/>
      <c r="BV15" s="210"/>
      <c r="BW15" s="210">
        <v>19806</v>
      </c>
      <c r="BX15" s="210"/>
      <c r="BY15" s="210"/>
      <c r="BZ15" s="209">
        <f t="shared" si="21"/>
        <v>183649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11143</v>
      </c>
      <c r="CI15" s="209">
        <f t="shared" si="25"/>
        <v>408497</v>
      </c>
      <c r="CJ15" s="209">
        <f t="shared" si="26"/>
        <v>130806</v>
      </c>
      <c r="CK15" s="209">
        <f t="shared" si="27"/>
        <v>13881</v>
      </c>
      <c r="CL15" s="209">
        <f t="shared" si="28"/>
        <v>8360</v>
      </c>
      <c r="CM15" s="209">
        <f t="shared" si="28"/>
        <v>5521</v>
      </c>
      <c r="CN15" s="209">
        <f t="shared" si="28"/>
        <v>0</v>
      </c>
      <c r="CO15" s="209">
        <f t="shared" si="28"/>
        <v>0</v>
      </c>
      <c r="CP15" s="209">
        <f t="shared" si="29"/>
        <v>263810</v>
      </c>
      <c r="CQ15" s="209">
        <f t="shared" si="30"/>
        <v>223266</v>
      </c>
      <c r="CR15" s="209">
        <f t="shared" si="30"/>
        <v>39970</v>
      </c>
      <c r="CS15" s="209">
        <f t="shared" si="30"/>
        <v>0</v>
      </c>
      <c r="CT15" s="209">
        <f t="shared" si="30"/>
        <v>574</v>
      </c>
      <c r="CU15" s="209">
        <f t="shared" si="30"/>
        <v>220403</v>
      </c>
      <c r="CV15" s="209">
        <f t="shared" si="30"/>
        <v>0</v>
      </c>
      <c r="CW15" s="209">
        <f t="shared" si="30"/>
        <v>20243</v>
      </c>
      <c r="CX15" s="209">
        <f t="shared" si="31"/>
        <v>428740</v>
      </c>
    </row>
    <row r="16" spans="1:102" ht="13.5">
      <c r="A16" s="208" t="s">
        <v>216</v>
      </c>
      <c r="B16" s="208">
        <v>37322</v>
      </c>
      <c r="C16" s="208" t="s">
        <v>242</v>
      </c>
      <c r="D16" s="209">
        <f t="shared" si="2"/>
        <v>205028</v>
      </c>
      <c r="E16" s="209">
        <f t="shared" si="3"/>
        <v>29716</v>
      </c>
      <c r="F16" s="210"/>
      <c r="G16" s="210"/>
      <c r="H16" s="210"/>
      <c r="I16" s="210">
        <v>29716</v>
      </c>
      <c r="J16" s="210"/>
      <c r="K16" s="210"/>
      <c r="L16" s="210">
        <v>175312</v>
      </c>
      <c r="M16" s="209">
        <f t="shared" si="4"/>
        <v>169926</v>
      </c>
      <c r="N16" s="209">
        <f t="shared" si="5"/>
        <v>70199</v>
      </c>
      <c r="O16" s="210"/>
      <c r="P16" s="210"/>
      <c r="Q16" s="210"/>
      <c r="R16" s="210">
        <v>70199</v>
      </c>
      <c r="S16" s="210"/>
      <c r="T16" s="210"/>
      <c r="U16" s="210">
        <v>99727</v>
      </c>
      <c r="V16" s="209">
        <f t="shared" si="6"/>
        <v>374954</v>
      </c>
      <c r="W16" s="209">
        <f t="shared" si="7"/>
        <v>99915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99915</v>
      </c>
      <c r="AB16" s="210"/>
      <c r="AC16" s="209">
        <f t="shared" si="9"/>
        <v>0</v>
      </c>
      <c r="AD16" s="209">
        <f t="shared" si="9"/>
        <v>275039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93537</v>
      </c>
      <c r="AN16" s="210">
        <v>67258</v>
      </c>
      <c r="AO16" s="209">
        <f t="shared" si="13"/>
        <v>26279</v>
      </c>
      <c r="AP16" s="210">
        <v>15536</v>
      </c>
      <c r="AQ16" s="210"/>
      <c r="AR16" s="210">
        <v>10743</v>
      </c>
      <c r="AS16" s="210"/>
      <c r="AT16" s="209">
        <f t="shared" si="14"/>
        <v>0</v>
      </c>
      <c r="AU16" s="210"/>
      <c r="AV16" s="210"/>
      <c r="AW16" s="210"/>
      <c r="AX16" s="210"/>
      <c r="AY16" s="210">
        <v>99016</v>
      </c>
      <c r="AZ16" s="210"/>
      <c r="BA16" s="210">
        <v>12475</v>
      </c>
      <c r="BB16" s="209">
        <f t="shared" si="15"/>
        <v>106012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75276</v>
      </c>
      <c r="BL16" s="210">
        <v>64366</v>
      </c>
      <c r="BM16" s="209">
        <f t="shared" si="19"/>
        <v>9898</v>
      </c>
      <c r="BN16" s="210">
        <v>9557</v>
      </c>
      <c r="BO16" s="210">
        <v>341</v>
      </c>
      <c r="BP16" s="210"/>
      <c r="BQ16" s="210"/>
      <c r="BR16" s="209">
        <f t="shared" si="20"/>
        <v>1012</v>
      </c>
      <c r="BS16" s="210"/>
      <c r="BT16" s="210"/>
      <c r="BU16" s="210"/>
      <c r="BV16" s="210">
        <v>1012</v>
      </c>
      <c r="BW16" s="210">
        <v>94443</v>
      </c>
      <c r="BX16" s="210"/>
      <c r="BY16" s="210">
        <v>207</v>
      </c>
      <c r="BZ16" s="209">
        <f t="shared" si="21"/>
        <v>75483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168813</v>
      </c>
      <c r="CJ16" s="209">
        <f t="shared" si="26"/>
        <v>131624</v>
      </c>
      <c r="CK16" s="209">
        <f t="shared" si="27"/>
        <v>36177</v>
      </c>
      <c r="CL16" s="209">
        <f t="shared" si="28"/>
        <v>25093</v>
      </c>
      <c r="CM16" s="209">
        <f t="shared" si="28"/>
        <v>341</v>
      </c>
      <c r="CN16" s="209">
        <f t="shared" si="28"/>
        <v>10743</v>
      </c>
      <c r="CO16" s="209">
        <f t="shared" si="28"/>
        <v>0</v>
      </c>
      <c r="CP16" s="209">
        <f t="shared" si="29"/>
        <v>1012</v>
      </c>
      <c r="CQ16" s="209">
        <f t="shared" si="30"/>
        <v>0</v>
      </c>
      <c r="CR16" s="209">
        <f t="shared" si="30"/>
        <v>0</v>
      </c>
      <c r="CS16" s="209">
        <f t="shared" si="30"/>
        <v>0</v>
      </c>
      <c r="CT16" s="209">
        <f t="shared" si="30"/>
        <v>1012</v>
      </c>
      <c r="CU16" s="209">
        <f t="shared" si="30"/>
        <v>193459</v>
      </c>
      <c r="CV16" s="209">
        <f t="shared" si="30"/>
        <v>0</v>
      </c>
      <c r="CW16" s="209">
        <f t="shared" si="30"/>
        <v>12682</v>
      </c>
      <c r="CX16" s="209">
        <f t="shared" si="31"/>
        <v>181495</v>
      </c>
    </row>
    <row r="17" spans="1:102" ht="13.5">
      <c r="A17" s="208" t="s">
        <v>216</v>
      </c>
      <c r="B17" s="208">
        <v>37324</v>
      </c>
      <c r="C17" s="208" t="s">
        <v>243</v>
      </c>
      <c r="D17" s="209">
        <f t="shared" si="2"/>
        <v>191430</v>
      </c>
      <c r="E17" s="209">
        <f t="shared" si="3"/>
        <v>21627</v>
      </c>
      <c r="F17" s="210"/>
      <c r="G17" s="210"/>
      <c r="H17" s="210"/>
      <c r="I17" s="210">
        <v>21592</v>
      </c>
      <c r="J17" s="210"/>
      <c r="K17" s="210">
        <v>35</v>
      </c>
      <c r="L17" s="210">
        <v>169803</v>
      </c>
      <c r="M17" s="209">
        <f t="shared" si="4"/>
        <v>152293</v>
      </c>
      <c r="N17" s="209">
        <f t="shared" si="5"/>
        <v>60631</v>
      </c>
      <c r="O17" s="210"/>
      <c r="P17" s="210"/>
      <c r="Q17" s="210"/>
      <c r="R17" s="210">
        <v>60626</v>
      </c>
      <c r="S17" s="210"/>
      <c r="T17" s="210">
        <v>5</v>
      </c>
      <c r="U17" s="210">
        <v>91662</v>
      </c>
      <c r="V17" s="209">
        <f t="shared" si="6"/>
        <v>343723</v>
      </c>
      <c r="W17" s="209">
        <f t="shared" si="7"/>
        <v>82258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82218</v>
      </c>
      <c r="AB17" s="210"/>
      <c r="AC17" s="209">
        <f t="shared" si="9"/>
        <v>40</v>
      </c>
      <c r="AD17" s="209">
        <f t="shared" si="9"/>
        <v>261465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/>
      <c r="AM17" s="209">
        <f t="shared" si="12"/>
        <v>91345</v>
      </c>
      <c r="AN17" s="210">
        <v>33535</v>
      </c>
      <c r="AO17" s="209">
        <f t="shared" si="13"/>
        <v>17650</v>
      </c>
      <c r="AP17" s="210">
        <v>9152</v>
      </c>
      <c r="AQ17" s="210"/>
      <c r="AR17" s="210">
        <v>8498</v>
      </c>
      <c r="AS17" s="210"/>
      <c r="AT17" s="209">
        <f t="shared" si="14"/>
        <v>40160</v>
      </c>
      <c r="AU17" s="210">
        <v>37545</v>
      </c>
      <c r="AV17" s="210"/>
      <c r="AW17" s="210">
        <v>2615</v>
      </c>
      <c r="AX17" s="210"/>
      <c r="AY17" s="210">
        <v>98832</v>
      </c>
      <c r="AZ17" s="210"/>
      <c r="BA17" s="210">
        <v>1253</v>
      </c>
      <c r="BB17" s="209">
        <f t="shared" si="15"/>
        <v>92598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121335</v>
      </c>
      <c r="BL17" s="210">
        <v>46523</v>
      </c>
      <c r="BM17" s="209">
        <f t="shared" si="19"/>
        <v>21629</v>
      </c>
      <c r="BN17" s="210">
        <v>3905</v>
      </c>
      <c r="BO17" s="210">
        <v>17724</v>
      </c>
      <c r="BP17" s="210"/>
      <c r="BQ17" s="210"/>
      <c r="BR17" s="209">
        <f t="shared" si="20"/>
        <v>53183</v>
      </c>
      <c r="BS17" s="210">
        <v>95</v>
      </c>
      <c r="BT17" s="210">
        <v>53088</v>
      </c>
      <c r="BU17" s="210"/>
      <c r="BV17" s="210"/>
      <c r="BW17" s="210">
        <v>30946</v>
      </c>
      <c r="BX17" s="210"/>
      <c r="BY17" s="210">
        <v>12</v>
      </c>
      <c r="BZ17" s="209">
        <f t="shared" si="21"/>
        <v>121347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212680</v>
      </c>
      <c r="CJ17" s="209">
        <f t="shared" si="26"/>
        <v>80058</v>
      </c>
      <c r="CK17" s="209">
        <f t="shared" si="27"/>
        <v>39279</v>
      </c>
      <c r="CL17" s="209">
        <f t="shared" si="28"/>
        <v>13057</v>
      </c>
      <c r="CM17" s="209">
        <f t="shared" si="28"/>
        <v>17724</v>
      </c>
      <c r="CN17" s="209">
        <f t="shared" si="28"/>
        <v>8498</v>
      </c>
      <c r="CO17" s="209">
        <f t="shared" si="28"/>
        <v>0</v>
      </c>
      <c r="CP17" s="209">
        <f t="shared" si="29"/>
        <v>93343</v>
      </c>
      <c r="CQ17" s="209">
        <f t="shared" si="30"/>
        <v>37640</v>
      </c>
      <c r="CR17" s="209">
        <f t="shared" si="30"/>
        <v>53088</v>
      </c>
      <c r="CS17" s="209">
        <f t="shared" si="30"/>
        <v>2615</v>
      </c>
      <c r="CT17" s="209">
        <f t="shared" si="30"/>
        <v>0</v>
      </c>
      <c r="CU17" s="209">
        <f t="shared" si="30"/>
        <v>129778</v>
      </c>
      <c r="CV17" s="209">
        <f t="shared" si="30"/>
        <v>0</v>
      </c>
      <c r="CW17" s="209">
        <f t="shared" si="30"/>
        <v>1265</v>
      </c>
      <c r="CX17" s="209">
        <f t="shared" si="31"/>
        <v>213945</v>
      </c>
    </row>
    <row r="18" spans="1:102" ht="13.5">
      <c r="A18" s="208" t="s">
        <v>216</v>
      </c>
      <c r="B18" s="208">
        <v>37341</v>
      </c>
      <c r="C18" s="208" t="s">
        <v>244</v>
      </c>
      <c r="D18" s="209">
        <f t="shared" si="2"/>
        <v>260733</v>
      </c>
      <c r="E18" s="209">
        <f t="shared" si="3"/>
        <v>36409</v>
      </c>
      <c r="F18" s="210"/>
      <c r="G18" s="210"/>
      <c r="H18" s="210"/>
      <c r="I18" s="210">
        <v>36409</v>
      </c>
      <c r="J18" s="210"/>
      <c r="K18" s="210"/>
      <c r="L18" s="210">
        <v>224324</v>
      </c>
      <c r="M18" s="209">
        <f t="shared" si="4"/>
        <v>117367</v>
      </c>
      <c r="N18" s="209">
        <f t="shared" si="5"/>
        <v>45126</v>
      </c>
      <c r="O18" s="210"/>
      <c r="P18" s="210"/>
      <c r="Q18" s="210"/>
      <c r="R18" s="210">
        <v>45126</v>
      </c>
      <c r="S18" s="210"/>
      <c r="T18" s="210"/>
      <c r="U18" s="210">
        <v>72241</v>
      </c>
      <c r="V18" s="209">
        <f t="shared" si="6"/>
        <v>378100</v>
      </c>
      <c r="W18" s="209">
        <f t="shared" si="7"/>
        <v>81535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81535</v>
      </c>
      <c r="AB18" s="210"/>
      <c r="AC18" s="209">
        <f t="shared" si="9"/>
        <v>0</v>
      </c>
      <c r="AD18" s="209">
        <f t="shared" si="9"/>
        <v>296565</v>
      </c>
      <c r="AE18" s="209">
        <f t="shared" si="10"/>
        <v>1750</v>
      </c>
      <c r="AF18" s="209">
        <f t="shared" si="11"/>
        <v>0</v>
      </c>
      <c r="AG18" s="210"/>
      <c r="AH18" s="210"/>
      <c r="AI18" s="210"/>
      <c r="AJ18" s="210"/>
      <c r="AK18" s="210">
        <v>1750</v>
      </c>
      <c r="AL18" s="210"/>
      <c r="AM18" s="209">
        <f t="shared" si="12"/>
        <v>143886</v>
      </c>
      <c r="AN18" s="210">
        <v>81560</v>
      </c>
      <c r="AO18" s="209">
        <f t="shared" si="13"/>
        <v>11908</v>
      </c>
      <c r="AP18" s="210">
        <v>9057</v>
      </c>
      <c r="AQ18" s="210"/>
      <c r="AR18" s="210">
        <v>2851</v>
      </c>
      <c r="AS18" s="210"/>
      <c r="AT18" s="209">
        <f t="shared" si="14"/>
        <v>50418</v>
      </c>
      <c r="AU18" s="210">
        <v>50418</v>
      </c>
      <c r="AV18" s="210"/>
      <c r="AW18" s="210"/>
      <c r="AX18" s="210"/>
      <c r="AY18" s="210">
        <v>115097</v>
      </c>
      <c r="AZ18" s="210"/>
      <c r="BA18" s="210"/>
      <c r="BB18" s="209">
        <f t="shared" si="15"/>
        <v>145636</v>
      </c>
      <c r="BC18" s="209">
        <f t="shared" si="16"/>
        <v>430</v>
      </c>
      <c r="BD18" s="209">
        <f t="shared" si="17"/>
        <v>430</v>
      </c>
      <c r="BE18" s="210">
        <v>430</v>
      </c>
      <c r="BF18" s="210"/>
      <c r="BG18" s="210"/>
      <c r="BH18" s="210"/>
      <c r="BI18" s="210"/>
      <c r="BJ18" s="210"/>
      <c r="BK18" s="209">
        <f t="shared" si="18"/>
        <v>116937</v>
      </c>
      <c r="BL18" s="210"/>
      <c r="BM18" s="209">
        <f t="shared" si="19"/>
        <v>0</v>
      </c>
      <c r="BN18" s="210"/>
      <c r="BO18" s="210"/>
      <c r="BP18" s="210"/>
      <c r="BQ18" s="210"/>
      <c r="BR18" s="209">
        <f t="shared" si="20"/>
        <v>116937</v>
      </c>
      <c r="BS18" s="210">
        <v>33236</v>
      </c>
      <c r="BT18" s="210">
        <v>83701</v>
      </c>
      <c r="BU18" s="210"/>
      <c r="BV18" s="210"/>
      <c r="BW18" s="210"/>
      <c r="BX18" s="210"/>
      <c r="BY18" s="210"/>
      <c r="BZ18" s="209">
        <f t="shared" si="21"/>
        <v>117367</v>
      </c>
      <c r="CA18" s="209">
        <f t="shared" si="22"/>
        <v>2180</v>
      </c>
      <c r="CB18" s="209">
        <f t="shared" si="23"/>
        <v>430</v>
      </c>
      <c r="CC18" s="209">
        <f t="shared" si="24"/>
        <v>430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1750</v>
      </c>
      <c r="CH18" s="209">
        <f t="shared" si="24"/>
        <v>0</v>
      </c>
      <c r="CI18" s="209">
        <f t="shared" si="25"/>
        <v>260823</v>
      </c>
      <c r="CJ18" s="209">
        <f t="shared" si="26"/>
        <v>81560</v>
      </c>
      <c r="CK18" s="209">
        <f t="shared" si="27"/>
        <v>11908</v>
      </c>
      <c r="CL18" s="209">
        <f t="shared" si="28"/>
        <v>9057</v>
      </c>
      <c r="CM18" s="209">
        <f t="shared" si="28"/>
        <v>0</v>
      </c>
      <c r="CN18" s="209">
        <f t="shared" si="28"/>
        <v>2851</v>
      </c>
      <c r="CO18" s="209">
        <f t="shared" si="28"/>
        <v>0</v>
      </c>
      <c r="CP18" s="209">
        <f t="shared" si="29"/>
        <v>167355</v>
      </c>
      <c r="CQ18" s="209">
        <f t="shared" si="30"/>
        <v>83654</v>
      </c>
      <c r="CR18" s="209">
        <f t="shared" si="30"/>
        <v>83701</v>
      </c>
      <c r="CS18" s="209">
        <f t="shared" si="30"/>
        <v>0</v>
      </c>
      <c r="CT18" s="209">
        <f t="shared" si="30"/>
        <v>0</v>
      </c>
      <c r="CU18" s="209">
        <f t="shared" si="30"/>
        <v>115097</v>
      </c>
      <c r="CV18" s="209">
        <f t="shared" si="30"/>
        <v>0</v>
      </c>
      <c r="CW18" s="209">
        <f t="shared" si="30"/>
        <v>0</v>
      </c>
      <c r="CX18" s="209">
        <f t="shared" si="31"/>
        <v>263003</v>
      </c>
    </row>
    <row r="19" spans="1:102" ht="13.5">
      <c r="A19" s="208" t="s">
        <v>216</v>
      </c>
      <c r="B19" s="208">
        <v>37364</v>
      </c>
      <c r="C19" s="208" t="s">
        <v>245</v>
      </c>
      <c r="D19" s="209">
        <f t="shared" si="2"/>
        <v>74659</v>
      </c>
      <c r="E19" s="209">
        <f t="shared" si="3"/>
        <v>11198</v>
      </c>
      <c r="F19" s="210"/>
      <c r="G19" s="210"/>
      <c r="H19" s="210"/>
      <c r="I19" s="210">
        <v>7492</v>
      </c>
      <c r="J19" s="210"/>
      <c r="K19" s="210">
        <v>3706</v>
      </c>
      <c r="L19" s="210">
        <v>63461</v>
      </c>
      <c r="M19" s="209">
        <f t="shared" si="4"/>
        <v>53447</v>
      </c>
      <c r="N19" s="209">
        <f t="shared" si="5"/>
        <v>10243</v>
      </c>
      <c r="O19" s="210"/>
      <c r="P19" s="210"/>
      <c r="Q19" s="210"/>
      <c r="R19" s="210">
        <v>10243</v>
      </c>
      <c r="S19" s="210"/>
      <c r="T19" s="210"/>
      <c r="U19" s="210">
        <v>43204</v>
      </c>
      <c r="V19" s="209">
        <f t="shared" si="6"/>
        <v>128106</v>
      </c>
      <c r="W19" s="209">
        <f t="shared" si="7"/>
        <v>21441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17735</v>
      </c>
      <c r="AB19" s="210"/>
      <c r="AC19" s="209">
        <f t="shared" si="9"/>
        <v>3706</v>
      </c>
      <c r="AD19" s="209">
        <f t="shared" si="9"/>
        <v>106665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70328</v>
      </c>
      <c r="AN19" s="210">
        <v>984</v>
      </c>
      <c r="AO19" s="209">
        <f t="shared" si="13"/>
        <v>7291</v>
      </c>
      <c r="AP19" s="210">
        <v>3199</v>
      </c>
      <c r="AQ19" s="210">
        <v>2582</v>
      </c>
      <c r="AR19" s="210">
        <v>1510</v>
      </c>
      <c r="AS19" s="210"/>
      <c r="AT19" s="209">
        <f t="shared" si="14"/>
        <v>62053</v>
      </c>
      <c r="AU19" s="210">
        <v>10222</v>
      </c>
      <c r="AV19" s="210">
        <v>45332</v>
      </c>
      <c r="AW19" s="210">
        <v>6499</v>
      </c>
      <c r="AX19" s="210"/>
      <c r="AY19" s="210"/>
      <c r="AZ19" s="210"/>
      <c r="BA19" s="210">
        <v>4331</v>
      </c>
      <c r="BB19" s="209">
        <f t="shared" si="15"/>
        <v>74659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53383</v>
      </c>
      <c r="BL19" s="210">
        <v>984</v>
      </c>
      <c r="BM19" s="209">
        <f t="shared" si="19"/>
        <v>23209</v>
      </c>
      <c r="BN19" s="210">
        <v>1102</v>
      </c>
      <c r="BO19" s="210">
        <v>22107</v>
      </c>
      <c r="BP19" s="210"/>
      <c r="BQ19" s="210"/>
      <c r="BR19" s="209">
        <f t="shared" si="20"/>
        <v>29190</v>
      </c>
      <c r="BS19" s="210">
        <v>11550</v>
      </c>
      <c r="BT19" s="210">
        <v>17640</v>
      </c>
      <c r="BU19" s="210"/>
      <c r="BV19" s="210"/>
      <c r="BW19" s="210"/>
      <c r="BX19" s="210"/>
      <c r="BY19" s="210">
        <v>64</v>
      </c>
      <c r="BZ19" s="209">
        <f t="shared" si="21"/>
        <v>53447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123711</v>
      </c>
      <c r="CJ19" s="209">
        <f t="shared" si="26"/>
        <v>1968</v>
      </c>
      <c r="CK19" s="209">
        <f t="shared" si="27"/>
        <v>30500</v>
      </c>
      <c r="CL19" s="209">
        <f t="shared" si="28"/>
        <v>4301</v>
      </c>
      <c r="CM19" s="209">
        <f t="shared" si="28"/>
        <v>24689</v>
      </c>
      <c r="CN19" s="209">
        <f t="shared" si="28"/>
        <v>1510</v>
      </c>
      <c r="CO19" s="209">
        <f t="shared" si="28"/>
        <v>0</v>
      </c>
      <c r="CP19" s="209">
        <f t="shared" si="29"/>
        <v>91243</v>
      </c>
      <c r="CQ19" s="209">
        <f t="shared" si="30"/>
        <v>21772</v>
      </c>
      <c r="CR19" s="209">
        <f t="shared" si="30"/>
        <v>62972</v>
      </c>
      <c r="CS19" s="209">
        <f t="shared" si="30"/>
        <v>6499</v>
      </c>
      <c r="CT19" s="209">
        <f t="shared" si="30"/>
        <v>0</v>
      </c>
      <c r="CU19" s="209">
        <f t="shared" si="30"/>
        <v>0</v>
      </c>
      <c r="CV19" s="209">
        <f t="shared" si="30"/>
        <v>0</v>
      </c>
      <c r="CW19" s="209">
        <f t="shared" si="30"/>
        <v>4395</v>
      </c>
      <c r="CX19" s="209">
        <f t="shared" si="31"/>
        <v>128106</v>
      </c>
    </row>
    <row r="20" spans="1:102" ht="13.5">
      <c r="A20" s="208" t="s">
        <v>216</v>
      </c>
      <c r="B20" s="208">
        <v>37386</v>
      </c>
      <c r="C20" s="208" t="s">
        <v>246</v>
      </c>
      <c r="D20" s="209">
        <f t="shared" si="2"/>
        <v>189846</v>
      </c>
      <c r="E20" s="209">
        <f t="shared" si="3"/>
        <v>31135</v>
      </c>
      <c r="F20" s="210"/>
      <c r="G20" s="210"/>
      <c r="H20" s="210"/>
      <c r="I20" s="210">
        <v>31135</v>
      </c>
      <c r="J20" s="210"/>
      <c r="K20" s="210"/>
      <c r="L20" s="210">
        <v>158711</v>
      </c>
      <c r="M20" s="209">
        <f t="shared" si="4"/>
        <v>59768</v>
      </c>
      <c r="N20" s="209">
        <f t="shared" si="5"/>
        <v>6227</v>
      </c>
      <c r="O20" s="210"/>
      <c r="P20" s="210"/>
      <c r="Q20" s="210"/>
      <c r="R20" s="210">
        <v>6227</v>
      </c>
      <c r="S20" s="210"/>
      <c r="T20" s="210"/>
      <c r="U20" s="210">
        <v>53541</v>
      </c>
      <c r="V20" s="209">
        <f t="shared" si="6"/>
        <v>249614</v>
      </c>
      <c r="W20" s="209">
        <f t="shared" si="7"/>
        <v>37362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37362</v>
      </c>
      <c r="AB20" s="210"/>
      <c r="AC20" s="209">
        <f t="shared" si="9"/>
        <v>0</v>
      </c>
      <c r="AD20" s="209">
        <f t="shared" si="9"/>
        <v>212252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106821</v>
      </c>
      <c r="AN20" s="210">
        <v>84581</v>
      </c>
      <c r="AO20" s="209">
        <f t="shared" si="13"/>
        <v>0</v>
      </c>
      <c r="AP20" s="210"/>
      <c r="AQ20" s="210"/>
      <c r="AR20" s="210"/>
      <c r="AS20" s="210"/>
      <c r="AT20" s="209">
        <f t="shared" si="14"/>
        <v>22240</v>
      </c>
      <c r="AU20" s="210"/>
      <c r="AV20" s="210">
        <v>22240</v>
      </c>
      <c r="AW20" s="210"/>
      <c r="AX20" s="210"/>
      <c r="AY20" s="210">
        <v>14530</v>
      </c>
      <c r="AZ20" s="210"/>
      <c r="BA20" s="210">
        <v>68495</v>
      </c>
      <c r="BB20" s="209">
        <f t="shared" si="15"/>
        <v>175316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50082</v>
      </c>
      <c r="BL20" s="210">
        <v>25463</v>
      </c>
      <c r="BM20" s="209">
        <f t="shared" si="19"/>
        <v>0</v>
      </c>
      <c r="BN20" s="210"/>
      <c r="BO20" s="210"/>
      <c r="BP20" s="210"/>
      <c r="BQ20" s="210"/>
      <c r="BR20" s="209">
        <f t="shared" si="20"/>
        <v>24619</v>
      </c>
      <c r="BS20" s="210"/>
      <c r="BT20" s="210"/>
      <c r="BU20" s="210"/>
      <c r="BV20" s="210">
        <v>24619</v>
      </c>
      <c r="BW20" s="210">
        <v>9686</v>
      </c>
      <c r="BX20" s="210"/>
      <c r="BY20" s="210"/>
      <c r="BZ20" s="209">
        <f t="shared" si="21"/>
        <v>50082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156903</v>
      </c>
      <c r="CJ20" s="209">
        <f t="shared" si="26"/>
        <v>110044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46859</v>
      </c>
      <c r="CQ20" s="209">
        <f t="shared" si="30"/>
        <v>0</v>
      </c>
      <c r="CR20" s="209">
        <f t="shared" si="30"/>
        <v>22240</v>
      </c>
      <c r="CS20" s="209">
        <f t="shared" si="30"/>
        <v>0</v>
      </c>
      <c r="CT20" s="209">
        <f t="shared" si="30"/>
        <v>24619</v>
      </c>
      <c r="CU20" s="209">
        <f t="shared" si="30"/>
        <v>24216</v>
      </c>
      <c r="CV20" s="209">
        <f t="shared" si="30"/>
        <v>0</v>
      </c>
      <c r="CW20" s="209">
        <f t="shared" si="30"/>
        <v>68495</v>
      </c>
      <c r="CX20" s="209">
        <f t="shared" si="31"/>
        <v>225398</v>
      </c>
    </row>
    <row r="21" spans="1:102" ht="13.5">
      <c r="A21" s="208" t="s">
        <v>216</v>
      </c>
      <c r="B21" s="208">
        <v>37387</v>
      </c>
      <c r="C21" s="208" t="s">
        <v>247</v>
      </c>
      <c r="D21" s="209">
        <f t="shared" si="2"/>
        <v>155631</v>
      </c>
      <c r="E21" s="209">
        <f t="shared" si="3"/>
        <v>21292</v>
      </c>
      <c r="F21" s="210"/>
      <c r="G21" s="210"/>
      <c r="H21" s="210"/>
      <c r="I21" s="210">
        <v>21140</v>
      </c>
      <c r="J21" s="210"/>
      <c r="K21" s="210">
        <v>152</v>
      </c>
      <c r="L21" s="210">
        <v>134339</v>
      </c>
      <c r="M21" s="209">
        <f t="shared" si="4"/>
        <v>81885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81885</v>
      </c>
      <c r="V21" s="209">
        <f t="shared" si="6"/>
        <v>237516</v>
      </c>
      <c r="W21" s="209">
        <f t="shared" si="7"/>
        <v>21292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21140</v>
      </c>
      <c r="AB21" s="210"/>
      <c r="AC21" s="209">
        <f t="shared" si="9"/>
        <v>152</v>
      </c>
      <c r="AD21" s="209">
        <f t="shared" si="9"/>
        <v>216224</v>
      </c>
      <c r="AE21" s="209">
        <f t="shared" si="10"/>
        <v>4210</v>
      </c>
      <c r="AF21" s="209">
        <f t="shared" si="11"/>
        <v>4210</v>
      </c>
      <c r="AG21" s="210"/>
      <c r="AH21" s="210"/>
      <c r="AI21" s="210"/>
      <c r="AJ21" s="210">
        <v>4210</v>
      </c>
      <c r="AK21" s="210"/>
      <c r="AL21" s="210"/>
      <c r="AM21" s="209">
        <f t="shared" si="12"/>
        <v>151421</v>
      </c>
      <c r="AN21" s="210">
        <v>17193</v>
      </c>
      <c r="AO21" s="209">
        <f t="shared" si="13"/>
        <v>26237</v>
      </c>
      <c r="AP21" s="210">
        <v>16272</v>
      </c>
      <c r="AQ21" s="210"/>
      <c r="AR21" s="210">
        <v>9965</v>
      </c>
      <c r="AS21" s="210"/>
      <c r="AT21" s="209">
        <f t="shared" si="14"/>
        <v>107991</v>
      </c>
      <c r="AU21" s="210">
        <v>43832</v>
      </c>
      <c r="AV21" s="210">
        <v>57004</v>
      </c>
      <c r="AW21" s="210">
        <v>7155</v>
      </c>
      <c r="AX21" s="210"/>
      <c r="AY21" s="210"/>
      <c r="AZ21" s="210"/>
      <c r="BA21" s="210"/>
      <c r="BB21" s="209">
        <f t="shared" si="15"/>
        <v>155631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81885</v>
      </c>
      <c r="BL21" s="210">
        <v>1850</v>
      </c>
      <c r="BM21" s="209">
        <f t="shared" si="19"/>
        <v>70127</v>
      </c>
      <c r="BN21" s="210">
        <v>70127</v>
      </c>
      <c r="BO21" s="210"/>
      <c r="BP21" s="210"/>
      <c r="BQ21" s="210"/>
      <c r="BR21" s="209">
        <f t="shared" si="20"/>
        <v>9908</v>
      </c>
      <c r="BS21" s="210"/>
      <c r="BT21" s="210"/>
      <c r="BU21" s="210">
        <v>9908</v>
      </c>
      <c r="BV21" s="210"/>
      <c r="BW21" s="210"/>
      <c r="BX21" s="210"/>
      <c r="BY21" s="210"/>
      <c r="BZ21" s="209">
        <f t="shared" si="21"/>
        <v>81885</v>
      </c>
      <c r="CA21" s="209">
        <f t="shared" si="22"/>
        <v>4210</v>
      </c>
      <c r="CB21" s="209">
        <f t="shared" si="23"/>
        <v>4210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4210</v>
      </c>
      <c r="CG21" s="209">
        <f t="shared" si="24"/>
        <v>0</v>
      </c>
      <c r="CH21" s="209">
        <f t="shared" si="24"/>
        <v>0</v>
      </c>
      <c r="CI21" s="209">
        <f t="shared" si="25"/>
        <v>233306</v>
      </c>
      <c r="CJ21" s="209">
        <f t="shared" si="26"/>
        <v>19043</v>
      </c>
      <c r="CK21" s="209">
        <f t="shared" si="27"/>
        <v>96364</v>
      </c>
      <c r="CL21" s="209">
        <f t="shared" si="28"/>
        <v>86399</v>
      </c>
      <c r="CM21" s="209">
        <f t="shared" si="28"/>
        <v>0</v>
      </c>
      <c r="CN21" s="209">
        <f t="shared" si="28"/>
        <v>9965</v>
      </c>
      <c r="CO21" s="209">
        <f t="shared" si="28"/>
        <v>0</v>
      </c>
      <c r="CP21" s="209">
        <f t="shared" si="29"/>
        <v>117899</v>
      </c>
      <c r="CQ21" s="209">
        <f t="shared" si="30"/>
        <v>43832</v>
      </c>
      <c r="CR21" s="209">
        <f t="shared" si="30"/>
        <v>57004</v>
      </c>
      <c r="CS21" s="209">
        <f t="shared" si="30"/>
        <v>17063</v>
      </c>
      <c r="CT21" s="209">
        <f>SUM(AX21,BV21)</f>
        <v>0</v>
      </c>
      <c r="CU21" s="209">
        <f>SUM(AY21,BW21)</f>
        <v>0</v>
      </c>
      <c r="CV21" s="209">
        <f>SUM(AZ21,BX21)</f>
        <v>0</v>
      </c>
      <c r="CW21" s="209">
        <f>SUM(BA21,BY21)</f>
        <v>0</v>
      </c>
      <c r="CX21" s="209">
        <f t="shared" si="31"/>
        <v>237516</v>
      </c>
    </row>
    <row r="22" spans="1:102" ht="13.5">
      <c r="A22" s="208" t="s">
        <v>216</v>
      </c>
      <c r="B22" s="208">
        <v>37403</v>
      </c>
      <c r="C22" s="208" t="s">
        <v>248</v>
      </c>
      <c r="D22" s="209">
        <f t="shared" si="2"/>
        <v>125649</v>
      </c>
      <c r="E22" s="209">
        <f t="shared" si="3"/>
        <v>18426</v>
      </c>
      <c r="F22" s="210"/>
      <c r="G22" s="210"/>
      <c r="H22" s="210"/>
      <c r="I22" s="210">
        <v>16088</v>
      </c>
      <c r="J22" s="210"/>
      <c r="K22" s="210">
        <v>2338</v>
      </c>
      <c r="L22" s="210">
        <v>107223</v>
      </c>
      <c r="M22" s="209">
        <f t="shared" si="4"/>
        <v>60407</v>
      </c>
      <c r="N22" s="209">
        <f t="shared" si="5"/>
        <v>23242</v>
      </c>
      <c r="O22" s="210"/>
      <c r="P22" s="210"/>
      <c r="Q22" s="210"/>
      <c r="R22" s="210">
        <v>23242</v>
      </c>
      <c r="S22" s="210"/>
      <c r="T22" s="210"/>
      <c r="U22" s="210">
        <v>37165</v>
      </c>
      <c r="V22" s="209">
        <f t="shared" si="6"/>
        <v>186056</v>
      </c>
      <c r="W22" s="209">
        <f t="shared" si="7"/>
        <v>41668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39330</v>
      </c>
      <c r="AB22" s="210"/>
      <c r="AC22" s="209">
        <f t="shared" si="9"/>
        <v>2338</v>
      </c>
      <c r="AD22" s="209">
        <f t="shared" si="9"/>
        <v>144388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71337</v>
      </c>
      <c r="AN22" s="210">
        <v>54638</v>
      </c>
      <c r="AO22" s="209">
        <f t="shared" si="13"/>
        <v>9274</v>
      </c>
      <c r="AP22" s="210">
        <v>9274</v>
      </c>
      <c r="AQ22" s="210"/>
      <c r="AR22" s="210"/>
      <c r="AS22" s="210"/>
      <c r="AT22" s="209">
        <f t="shared" si="14"/>
        <v>7425</v>
      </c>
      <c r="AU22" s="210">
        <v>1541</v>
      </c>
      <c r="AV22" s="210">
        <v>5884</v>
      </c>
      <c r="AW22" s="210"/>
      <c r="AX22" s="210"/>
      <c r="AY22" s="210">
        <v>54125</v>
      </c>
      <c r="AZ22" s="210"/>
      <c r="BA22" s="210">
        <v>187</v>
      </c>
      <c r="BB22" s="209">
        <f t="shared" si="15"/>
        <v>71524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35433</v>
      </c>
      <c r="BL22" s="210">
        <v>8376</v>
      </c>
      <c r="BM22" s="209">
        <f t="shared" si="19"/>
        <v>994</v>
      </c>
      <c r="BN22" s="210">
        <v>994</v>
      </c>
      <c r="BO22" s="210"/>
      <c r="BP22" s="210"/>
      <c r="BQ22" s="210"/>
      <c r="BR22" s="209">
        <f t="shared" si="20"/>
        <v>26063</v>
      </c>
      <c r="BS22" s="210">
        <v>26063</v>
      </c>
      <c r="BT22" s="210"/>
      <c r="BU22" s="210"/>
      <c r="BV22" s="210"/>
      <c r="BW22" s="210">
        <v>24952</v>
      </c>
      <c r="BX22" s="210"/>
      <c r="BY22" s="210">
        <v>22</v>
      </c>
      <c r="BZ22" s="209">
        <f t="shared" si="21"/>
        <v>35455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106770</v>
      </c>
      <c r="CJ22" s="209">
        <f t="shared" si="26"/>
        <v>63014</v>
      </c>
      <c r="CK22" s="209">
        <f t="shared" si="27"/>
        <v>10268</v>
      </c>
      <c r="CL22" s="209">
        <f t="shared" si="28"/>
        <v>10268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33488</v>
      </c>
      <c r="CQ22" s="209">
        <f t="shared" si="30"/>
        <v>27604</v>
      </c>
      <c r="CR22" s="209">
        <f t="shared" si="30"/>
        <v>5884</v>
      </c>
      <c r="CS22" s="209">
        <f t="shared" si="30"/>
        <v>0</v>
      </c>
      <c r="CT22" s="209">
        <f t="shared" si="30"/>
        <v>0</v>
      </c>
      <c r="CU22" s="209">
        <f t="shared" si="30"/>
        <v>79077</v>
      </c>
      <c r="CV22" s="209">
        <f t="shared" si="30"/>
        <v>0</v>
      </c>
      <c r="CW22" s="209">
        <f t="shared" si="30"/>
        <v>209</v>
      </c>
      <c r="CX22" s="209">
        <f t="shared" si="31"/>
        <v>106979</v>
      </c>
    </row>
    <row r="23" spans="1:102" ht="13.5">
      <c r="A23" s="208" t="s">
        <v>216</v>
      </c>
      <c r="B23" s="208">
        <v>37404</v>
      </c>
      <c r="C23" s="208" t="s">
        <v>249</v>
      </c>
      <c r="D23" s="209">
        <f t="shared" si="2"/>
        <v>203485</v>
      </c>
      <c r="E23" s="209">
        <f t="shared" si="3"/>
        <v>35243</v>
      </c>
      <c r="F23" s="210"/>
      <c r="G23" s="210"/>
      <c r="H23" s="210"/>
      <c r="I23" s="210">
        <v>35243</v>
      </c>
      <c r="J23" s="210"/>
      <c r="K23" s="210"/>
      <c r="L23" s="210">
        <v>168242</v>
      </c>
      <c r="M23" s="209">
        <f t="shared" si="4"/>
        <v>79611</v>
      </c>
      <c r="N23" s="209">
        <f t="shared" si="5"/>
        <v>19260</v>
      </c>
      <c r="O23" s="210"/>
      <c r="P23" s="210"/>
      <c r="Q23" s="210"/>
      <c r="R23" s="210">
        <v>19260</v>
      </c>
      <c r="S23" s="210"/>
      <c r="T23" s="210"/>
      <c r="U23" s="210">
        <v>60351</v>
      </c>
      <c r="V23" s="209">
        <f t="shared" si="6"/>
        <v>283096</v>
      </c>
      <c r="W23" s="209">
        <f t="shared" si="7"/>
        <v>54503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54503</v>
      </c>
      <c r="AB23" s="210"/>
      <c r="AC23" s="209">
        <f t="shared" si="9"/>
        <v>0</v>
      </c>
      <c r="AD23" s="209">
        <f t="shared" si="9"/>
        <v>228593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131030</v>
      </c>
      <c r="AN23" s="210">
        <v>129212</v>
      </c>
      <c r="AO23" s="209">
        <f t="shared" si="13"/>
        <v>0</v>
      </c>
      <c r="AP23" s="210"/>
      <c r="AQ23" s="210"/>
      <c r="AR23" s="210"/>
      <c r="AS23" s="210"/>
      <c r="AT23" s="209">
        <f t="shared" si="14"/>
        <v>1818</v>
      </c>
      <c r="AU23" s="210">
        <v>124</v>
      </c>
      <c r="AV23" s="210"/>
      <c r="AW23" s="210">
        <v>560</v>
      </c>
      <c r="AX23" s="210">
        <v>1134</v>
      </c>
      <c r="AY23" s="210">
        <v>72455</v>
      </c>
      <c r="AZ23" s="210"/>
      <c r="BA23" s="210"/>
      <c r="BB23" s="209">
        <f t="shared" si="15"/>
        <v>131030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38461</v>
      </c>
      <c r="BL23" s="210">
        <v>38461</v>
      </c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41150</v>
      </c>
      <c r="BX23" s="210"/>
      <c r="BY23" s="210"/>
      <c r="BZ23" s="209">
        <f t="shared" si="21"/>
        <v>38461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169491</v>
      </c>
      <c r="CJ23" s="209">
        <f t="shared" si="26"/>
        <v>167673</v>
      </c>
      <c r="CK23" s="209">
        <f t="shared" si="27"/>
        <v>0</v>
      </c>
      <c r="CL23" s="209">
        <f t="shared" si="28"/>
        <v>0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1818</v>
      </c>
      <c r="CQ23" s="209">
        <f t="shared" si="30"/>
        <v>124</v>
      </c>
      <c r="CR23" s="209">
        <f t="shared" si="30"/>
        <v>0</v>
      </c>
      <c r="CS23" s="209">
        <f t="shared" si="30"/>
        <v>560</v>
      </c>
      <c r="CT23" s="209">
        <f t="shared" si="30"/>
        <v>1134</v>
      </c>
      <c r="CU23" s="209">
        <f t="shared" si="30"/>
        <v>113605</v>
      </c>
      <c r="CV23" s="209">
        <f t="shared" si="30"/>
        <v>0</v>
      </c>
      <c r="CW23" s="209">
        <f t="shared" si="30"/>
        <v>0</v>
      </c>
      <c r="CX23" s="209">
        <f t="shared" si="31"/>
        <v>169491</v>
      </c>
    </row>
    <row r="24" spans="1:102" ht="13.5">
      <c r="A24" s="208" t="s">
        <v>216</v>
      </c>
      <c r="B24" s="208">
        <v>37406</v>
      </c>
      <c r="C24" s="208" t="s">
        <v>250</v>
      </c>
      <c r="D24" s="209">
        <f t="shared" si="2"/>
        <v>84505</v>
      </c>
      <c r="E24" s="209">
        <f t="shared" si="3"/>
        <v>17098</v>
      </c>
      <c r="F24" s="210"/>
      <c r="G24" s="210"/>
      <c r="H24" s="210"/>
      <c r="I24" s="210">
        <v>12520</v>
      </c>
      <c r="J24" s="210"/>
      <c r="K24" s="210">
        <v>4578</v>
      </c>
      <c r="L24" s="210">
        <v>67407</v>
      </c>
      <c r="M24" s="209">
        <f t="shared" si="4"/>
        <v>84880</v>
      </c>
      <c r="N24" s="209">
        <f t="shared" si="5"/>
        <v>44001</v>
      </c>
      <c r="O24" s="210"/>
      <c r="P24" s="210"/>
      <c r="Q24" s="210"/>
      <c r="R24" s="210">
        <v>29601</v>
      </c>
      <c r="S24" s="210"/>
      <c r="T24" s="210">
        <v>14400</v>
      </c>
      <c r="U24" s="210">
        <v>40879</v>
      </c>
      <c r="V24" s="209">
        <f t="shared" si="6"/>
        <v>169385</v>
      </c>
      <c r="W24" s="209">
        <f t="shared" si="7"/>
        <v>61099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42121</v>
      </c>
      <c r="AB24" s="210"/>
      <c r="AC24" s="209">
        <f t="shared" si="9"/>
        <v>18978</v>
      </c>
      <c r="AD24" s="209">
        <f t="shared" si="9"/>
        <v>108286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50261</v>
      </c>
      <c r="AN24" s="210">
        <v>19391</v>
      </c>
      <c r="AO24" s="209">
        <f t="shared" si="13"/>
        <v>11055</v>
      </c>
      <c r="AP24" s="210">
        <v>11055</v>
      </c>
      <c r="AQ24" s="210"/>
      <c r="AR24" s="210"/>
      <c r="AS24" s="210"/>
      <c r="AT24" s="209">
        <f t="shared" si="14"/>
        <v>19815</v>
      </c>
      <c r="AU24" s="210">
        <v>19815</v>
      </c>
      <c r="AV24" s="210"/>
      <c r="AW24" s="210"/>
      <c r="AX24" s="210"/>
      <c r="AY24" s="210">
        <v>34244</v>
      </c>
      <c r="AZ24" s="210"/>
      <c r="BA24" s="210"/>
      <c r="BB24" s="209">
        <f t="shared" si="15"/>
        <v>50261</v>
      </c>
      <c r="BC24" s="209">
        <f t="shared" si="16"/>
        <v>13860</v>
      </c>
      <c r="BD24" s="209">
        <f t="shared" si="17"/>
        <v>13860</v>
      </c>
      <c r="BE24" s="210"/>
      <c r="BF24" s="210"/>
      <c r="BG24" s="210"/>
      <c r="BH24" s="210">
        <v>13860</v>
      </c>
      <c r="BI24" s="210"/>
      <c r="BJ24" s="210"/>
      <c r="BK24" s="209">
        <f t="shared" si="18"/>
        <v>31928</v>
      </c>
      <c r="BL24" s="210">
        <v>23188</v>
      </c>
      <c r="BM24" s="209">
        <f t="shared" si="19"/>
        <v>4688</v>
      </c>
      <c r="BN24" s="210">
        <v>4688</v>
      </c>
      <c r="BO24" s="210"/>
      <c r="BP24" s="210"/>
      <c r="BQ24" s="210"/>
      <c r="BR24" s="209">
        <f t="shared" si="20"/>
        <v>4052</v>
      </c>
      <c r="BS24" s="210">
        <v>4052</v>
      </c>
      <c r="BT24" s="210"/>
      <c r="BU24" s="210"/>
      <c r="BV24" s="210"/>
      <c r="BW24" s="210">
        <v>39092</v>
      </c>
      <c r="BX24" s="210"/>
      <c r="BY24" s="210"/>
      <c r="BZ24" s="209">
        <f t="shared" si="21"/>
        <v>45788</v>
      </c>
      <c r="CA24" s="209">
        <f t="shared" si="22"/>
        <v>13860</v>
      </c>
      <c r="CB24" s="209">
        <f t="shared" si="23"/>
        <v>13860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13860</v>
      </c>
      <c r="CG24" s="209">
        <f t="shared" si="24"/>
        <v>0</v>
      </c>
      <c r="CH24" s="209">
        <f t="shared" si="24"/>
        <v>0</v>
      </c>
      <c r="CI24" s="209">
        <f t="shared" si="25"/>
        <v>82189</v>
      </c>
      <c r="CJ24" s="209">
        <f t="shared" si="26"/>
        <v>42579</v>
      </c>
      <c r="CK24" s="209">
        <f t="shared" si="27"/>
        <v>15743</v>
      </c>
      <c r="CL24" s="209">
        <f t="shared" si="28"/>
        <v>15743</v>
      </c>
      <c r="CM24" s="209">
        <f t="shared" si="28"/>
        <v>0</v>
      </c>
      <c r="CN24" s="209">
        <f t="shared" si="28"/>
        <v>0</v>
      </c>
      <c r="CO24" s="209">
        <f t="shared" si="28"/>
        <v>0</v>
      </c>
      <c r="CP24" s="209">
        <f t="shared" si="29"/>
        <v>23867</v>
      </c>
      <c r="CQ24" s="209">
        <f t="shared" si="30"/>
        <v>23867</v>
      </c>
      <c r="CR24" s="209">
        <f t="shared" si="30"/>
        <v>0</v>
      </c>
      <c r="CS24" s="209">
        <f t="shared" si="30"/>
        <v>0</v>
      </c>
      <c r="CT24" s="209">
        <f t="shared" si="30"/>
        <v>0</v>
      </c>
      <c r="CU24" s="209">
        <f t="shared" si="30"/>
        <v>73336</v>
      </c>
      <c r="CV24" s="209">
        <f t="shared" si="30"/>
        <v>0</v>
      </c>
      <c r="CW24" s="209">
        <f t="shared" si="30"/>
        <v>0</v>
      </c>
      <c r="CX24" s="209">
        <f t="shared" si="31"/>
        <v>96049</v>
      </c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5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香川県</v>
      </c>
      <c r="B7" s="140">
        <f>INT(B8/1000)*1000</f>
        <v>37000</v>
      </c>
      <c r="C7" s="140" t="s">
        <v>179</v>
      </c>
      <c r="D7" s="141">
        <f>SUM(D8:D200)</f>
        <v>952486</v>
      </c>
      <c r="E7" s="141">
        <f aca="true" t="shared" si="0" ref="E7:BP7">SUM(E8:E200)</f>
        <v>770616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759672</v>
      </c>
      <c r="J7" s="141">
        <f t="shared" si="0"/>
        <v>1980956</v>
      </c>
      <c r="K7" s="141">
        <f t="shared" si="0"/>
        <v>10944</v>
      </c>
      <c r="L7" s="141">
        <f t="shared" si="0"/>
        <v>181870</v>
      </c>
      <c r="M7" s="141">
        <f t="shared" si="0"/>
        <v>335442</v>
      </c>
      <c r="N7" s="141">
        <f t="shared" si="0"/>
        <v>210028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210010</v>
      </c>
      <c r="S7" s="141">
        <f t="shared" si="0"/>
        <v>771225</v>
      </c>
      <c r="T7" s="141">
        <f t="shared" si="0"/>
        <v>18</v>
      </c>
      <c r="U7" s="141">
        <f t="shared" si="0"/>
        <v>125414</v>
      </c>
      <c r="V7" s="141">
        <f t="shared" si="0"/>
        <v>1287928</v>
      </c>
      <c r="W7" s="141">
        <f t="shared" si="0"/>
        <v>980644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969682</v>
      </c>
      <c r="AB7" s="141">
        <f t="shared" si="0"/>
        <v>2752181</v>
      </c>
      <c r="AC7" s="141">
        <f t="shared" si="0"/>
        <v>10962</v>
      </c>
      <c r="AD7" s="141">
        <f t="shared" si="0"/>
        <v>307284</v>
      </c>
      <c r="AE7" s="141">
        <f t="shared" si="0"/>
        <v>1418</v>
      </c>
      <c r="AF7" s="141">
        <f t="shared" si="0"/>
        <v>1313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t="shared" si="0"/>
        <v>1313</v>
      </c>
      <c r="AK7" s="141">
        <f t="shared" si="0"/>
        <v>105</v>
      </c>
      <c r="AL7" s="141">
        <f t="shared" si="0"/>
        <v>0</v>
      </c>
      <c r="AM7" s="141">
        <f t="shared" si="0"/>
        <v>2851252</v>
      </c>
      <c r="AN7" s="141">
        <f t="shared" si="0"/>
        <v>439786</v>
      </c>
      <c r="AO7" s="141">
        <f t="shared" si="0"/>
        <v>1290350</v>
      </c>
      <c r="AP7" s="141">
        <f t="shared" si="0"/>
        <v>2244</v>
      </c>
      <c r="AQ7" s="141">
        <f t="shared" si="0"/>
        <v>1248676</v>
      </c>
      <c r="AR7" s="141">
        <f t="shared" si="0"/>
        <v>39430</v>
      </c>
      <c r="AS7" s="141">
        <f t="shared" si="0"/>
        <v>3780</v>
      </c>
      <c r="AT7" s="141">
        <f t="shared" si="0"/>
        <v>1117336</v>
      </c>
      <c r="AU7" s="141">
        <f t="shared" si="0"/>
        <v>0</v>
      </c>
      <c r="AV7" s="141">
        <f t="shared" si="0"/>
        <v>1037782</v>
      </c>
      <c r="AW7" s="141">
        <f t="shared" si="0"/>
        <v>14473</v>
      </c>
      <c r="AX7" s="141">
        <f t="shared" si="0"/>
        <v>65081</v>
      </c>
      <c r="AY7" s="141">
        <f t="shared" si="0"/>
        <v>0</v>
      </c>
      <c r="AZ7" s="141">
        <f t="shared" si="0"/>
        <v>0</v>
      </c>
      <c r="BA7" s="141">
        <f t="shared" si="0"/>
        <v>80772</v>
      </c>
      <c r="BB7" s="141">
        <f t="shared" si="0"/>
        <v>2933442</v>
      </c>
      <c r="BC7" s="141">
        <f t="shared" si="0"/>
        <v>37800</v>
      </c>
      <c r="BD7" s="141">
        <f t="shared" si="0"/>
        <v>37800</v>
      </c>
      <c r="BE7" s="141">
        <f t="shared" si="0"/>
        <v>0</v>
      </c>
      <c r="BF7" s="141">
        <f t="shared" si="0"/>
        <v>37800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1009074</v>
      </c>
      <c r="BL7" s="141">
        <f t="shared" si="0"/>
        <v>179237</v>
      </c>
      <c r="BM7" s="141">
        <f t="shared" si="0"/>
        <v>664952</v>
      </c>
      <c r="BN7" s="141">
        <f t="shared" si="0"/>
        <v>84320</v>
      </c>
      <c r="BO7" s="141">
        <f t="shared" si="0"/>
        <v>580632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164885</v>
      </c>
      <c r="BS7" s="141">
        <f t="shared" si="1"/>
        <v>0</v>
      </c>
      <c r="BT7" s="141">
        <f t="shared" si="1"/>
        <v>142123</v>
      </c>
      <c r="BU7" s="141">
        <f t="shared" si="1"/>
        <v>18475</v>
      </c>
      <c r="BV7" s="141">
        <f t="shared" si="1"/>
        <v>4287</v>
      </c>
      <c r="BW7" s="141">
        <f t="shared" si="1"/>
        <v>0</v>
      </c>
      <c r="BX7" s="141">
        <f t="shared" si="1"/>
        <v>0</v>
      </c>
      <c r="BY7" s="141">
        <f t="shared" si="1"/>
        <v>59793</v>
      </c>
      <c r="BZ7" s="141">
        <f t="shared" si="1"/>
        <v>1106667</v>
      </c>
      <c r="CA7" s="141">
        <f t="shared" si="1"/>
        <v>39218</v>
      </c>
      <c r="CB7" s="141">
        <f t="shared" si="1"/>
        <v>39113</v>
      </c>
      <c r="CC7" s="141">
        <f t="shared" si="1"/>
        <v>0</v>
      </c>
      <c r="CD7" s="141">
        <f t="shared" si="1"/>
        <v>37800</v>
      </c>
      <c r="CE7" s="141">
        <f t="shared" si="1"/>
        <v>0</v>
      </c>
      <c r="CF7" s="141">
        <f t="shared" si="1"/>
        <v>1313</v>
      </c>
      <c r="CG7" s="141">
        <f t="shared" si="1"/>
        <v>105</v>
      </c>
      <c r="CH7" s="141">
        <f t="shared" si="1"/>
        <v>0</v>
      </c>
      <c r="CI7" s="141">
        <f t="shared" si="1"/>
        <v>3860326</v>
      </c>
      <c r="CJ7" s="141">
        <f t="shared" si="1"/>
        <v>619023</v>
      </c>
      <c r="CK7" s="141">
        <f t="shared" si="1"/>
        <v>1955302</v>
      </c>
      <c r="CL7" s="141">
        <f t="shared" si="1"/>
        <v>86564</v>
      </c>
      <c r="CM7" s="141">
        <f t="shared" si="1"/>
        <v>1829308</v>
      </c>
      <c r="CN7" s="141">
        <f t="shared" si="1"/>
        <v>39430</v>
      </c>
      <c r="CO7" s="141">
        <f t="shared" si="1"/>
        <v>3780</v>
      </c>
      <c r="CP7" s="141">
        <f t="shared" si="1"/>
        <v>1282221</v>
      </c>
      <c r="CQ7" s="141">
        <f t="shared" si="1"/>
        <v>0</v>
      </c>
      <c r="CR7" s="141">
        <f t="shared" si="1"/>
        <v>1179905</v>
      </c>
      <c r="CS7" s="141">
        <f t="shared" si="1"/>
        <v>32948</v>
      </c>
      <c r="CT7" s="141">
        <f t="shared" si="1"/>
        <v>69368</v>
      </c>
      <c r="CU7" s="141">
        <f t="shared" si="1"/>
        <v>0</v>
      </c>
      <c r="CV7" s="141">
        <f t="shared" si="1"/>
        <v>0</v>
      </c>
      <c r="CW7" s="141">
        <f t="shared" si="1"/>
        <v>140565</v>
      </c>
      <c r="CX7" s="141">
        <f t="shared" si="1"/>
        <v>4040109</v>
      </c>
    </row>
    <row r="8" spans="1:102" ht="13.5">
      <c r="A8" s="208" t="s">
        <v>216</v>
      </c>
      <c r="B8" s="208">
        <v>37831</v>
      </c>
      <c r="C8" s="208" t="s">
        <v>251</v>
      </c>
      <c r="D8" s="209">
        <f aca="true" t="shared" si="2" ref="D8:D15">SUM(E8,L8)</f>
        <v>0</v>
      </c>
      <c r="E8" s="209">
        <f aca="true" t="shared" si="3" ref="E8:E15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15">SUM(N8,U8)</f>
        <v>31</v>
      </c>
      <c r="N8" s="209">
        <f aca="true" t="shared" si="5" ref="N8:N15">SUM(O8:T8)-S8</f>
        <v>0</v>
      </c>
      <c r="O8" s="210"/>
      <c r="P8" s="210"/>
      <c r="Q8" s="210"/>
      <c r="R8" s="210"/>
      <c r="S8" s="210">
        <v>125389</v>
      </c>
      <c r="T8" s="210"/>
      <c r="U8" s="210">
        <v>31</v>
      </c>
      <c r="V8" s="209">
        <f aca="true" t="shared" si="6" ref="V8:V15">SUM(W8,AD8)</f>
        <v>31</v>
      </c>
      <c r="W8" s="209">
        <f aca="true" t="shared" si="7" ref="W8:W15">SUM(X8:AC8)-AB8</f>
        <v>0</v>
      </c>
      <c r="X8" s="209">
        <f aca="true" t="shared" si="8" ref="X8:AD15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0</v>
      </c>
      <c r="AB8" s="209">
        <f t="shared" si="8"/>
        <v>125389</v>
      </c>
      <c r="AC8" s="209">
        <f t="shared" si="8"/>
        <v>0</v>
      </c>
      <c r="AD8" s="209">
        <f t="shared" si="8"/>
        <v>31</v>
      </c>
      <c r="AE8" s="209">
        <f aca="true" t="shared" si="9" ref="AE8:AE15">SUM(AF8,AK8:AL8)</f>
        <v>0</v>
      </c>
      <c r="AF8" s="209">
        <f aca="true" t="shared" si="10" ref="AF8:AF15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15">SUM(AN8:AO8,AS8:AT8,AZ8)</f>
        <v>0</v>
      </c>
      <c r="AN8" s="210"/>
      <c r="AO8" s="209">
        <f aca="true" t="shared" si="12" ref="AO8:AO15">SUM(AP8:AR8)</f>
        <v>0</v>
      </c>
      <c r="AP8" s="210"/>
      <c r="AQ8" s="210"/>
      <c r="AR8" s="210"/>
      <c r="AS8" s="210"/>
      <c r="AT8" s="209">
        <f aca="true" t="shared" si="13" ref="AT8:AT15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15">SUM(AE8,AM8,BA8)</f>
        <v>0</v>
      </c>
      <c r="BC8" s="209">
        <f aca="true" t="shared" si="15" ref="BC8:BC15">SUM(BD8,BI8:BJ8)</f>
        <v>0</v>
      </c>
      <c r="BD8" s="209">
        <f aca="true" t="shared" si="16" ref="BD8:BD15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15">SUM(BL8:BM8,BQ8:BR8,BX8)</f>
        <v>125109</v>
      </c>
      <c r="BL8" s="210">
        <v>34222</v>
      </c>
      <c r="BM8" s="209">
        <f aca="true" t="shared" si="18" ref="BM8:BM15">SUM(BN8:BP8)</f>
        <v>90887</v>
      </c>
      <c r="BN8" s="210"/>
      <c r="BO8" s="210">
        <v>90887</v>
      </c>
      <c r="BP8" s="210"/>
      <c r="BQ8" s="210"/>
      <c r="BR8" s="209">
        <f aca="true" t="shared" si="19" ref="BR8:BR15">SUM(BS8:BV8)</f>
        <v>0</v>
      </c>
      <c r="BS8" s="210"/>
      <c r="BT8" s="210"/>
      <c r="BU8" s="210"/>
      <c r="BV8" s="210"/>
      <c r="BW8" s="210"/>
      <c r="BX8" s="210"/>
      <c r="BY8" s="210">
        <v>311</v>
      </c>
      <c r="BZ8" s="209">
        <f aca="true" t="shared" si="20" ref="BZ8:BZ15">SUM(BC8,BK8,BY8)</f>
        <v>125420</v>
      </c>
      <c r="CA8" s="209">
        <f aca="true" t="shared" si="21" ref="CA8:CA15">SUM(CB8,CG8:CH8)</f>
        <v>0</v>
      </c>
      <c r="CB8" s="209">
        <f aca="true" t="shared" si="22" ref="CB8:CB15">SUM(CC8:CF8)</f>
        <v>0</v>
      </c>
      <c r="CC8" s="209">
        <f aca="true" t="shared" si="23" ref="CC8:CG15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15">SUM(CJ8:CK8,CO8:CP8,CV8)</f>
        <v>125109</v>
      </c>
      <c r="CJ8" s="209">
        <f aca="true" t="shared" si="25" ref="CJ8:CJ15">SUM(AN8,BL8)</f>
        <v>34222</v>
      </c>
      <c r="CK8" s="209">
        <f aca="true" t="shared" si="26" ref="CK8:CK15">SUM(CL8:CN8)</f>
        <v>90887</v>
      </c>
      <c r="CL8" s="209">
        <f aca="true" t="shared" si="27" ref="CL8:CO15">SUM(AP8,BN8)</f>
        <v>0</v>
      </c>
      <c r="CM8" s="209">
        <f t="shared" si="27"/>
        <v>90887</v>
      </c>
      <c r="CN8" s="209">
        <f t="shared" si="27"/>
        <v>0</v>
      </c>
      <c r="CO8" s="209">
        <f t="shared" si="27"/>
        <v>0</v>
      </c>
      <c r="CP8" s="209">
        <f aca="true" t="shared" si="28" ref="CP8:CP15">SUM(CQ8:CT8)</f>
        <v>0</v>
      </c>
      <c r="CQ8" s="209">
        <f aca="true" t="shared" si="29" ref="CQ8:CT15">SUM(AU8,BS8)</f>
        <v>0</v>
      </c>
      <c r="CR8" s="209">
        <f t="shared" si="29"/>
        <v>0</v>
      </c>
      <c r="CS8" s="209">
        <f t="shared" si="29"/>
        <v>0</v>
      </c>
      <c r="CT8" s="209">
        <f t="shared" si="29"/>
        <v>0</v>
      </c>
      <c r="CU8" s="210"/>
      <c r="CV8" s="209">
        <f aca="true" t="shared" si="30" ref="CV8:CW15">SUM(AZ8,BX8)</f>
        <v>0</v>
      </c>
      <c r="CW8" s="209">
        <f t="shared" si="30"/>
        <v>311</v>
      </c>
      <c r="CX8" s="209">
        <f aca="true" t="shared" si="31" ref="CX8:CX15">SUM(CA8,CI8,CW8)</f>
        <v>125420</v>
      </c>
    </row>
    <row r="9" spans="1:102" ht="13.5">
      <c r="A9" s="208" t="s">
        <v>216</v>
      </c>
      <c r="B9" s="208">
        <v>37833</v>
      </c>
      <c r="C9" s="208" t="s">
        <v>252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176528</v>
      </c>
      <c r="N9" s="209">
        <f t="shared" si="5"/>
        <v>153811</v>
      </c>
      <c r="O9" s="210"/>
      <c r="P9" s="210"/>
      <c r="Q9" s="210"/>
      <c r="R9" s="210">
        <v>153793</v>
      </c>
      <c r="S9" s="210">
        <v>80000</v>
      </c>
      <c r="T9" s="210">
        <v>18</v>
      </c>
      <c r="U9" s="210">
        <v>22717</v>
      </c>
      <c r="V9" s="209">
        <f t="shared" si="6"/>
        <v>176528</v>
      </c>
      <c r="W9" s="209">
        <f t="shared" si="7"/>
        <v>153811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153793</v>
      </c>
      <c r="AB9" s="209">
        <f t="shared" si="8"/>
        <v>80000</v>
      </c>
      <c r="AC9" s="209">
        <f t="shared" si="8"/>
        <v>18</v>
      </c>
      <c r="AD9" s="209">
        <f t="shared" si="8"/>
        <v>22717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217454</v>
      </c>
      <c r="BL9" s="210">
        <v>41210</v>
      </c>
      <c r="BM9" s="209">
        <f t="shared" si="18"/>
        <v>153482</v>
      </c>
      <c r="BN9" s="210">
        <v>84320</v>
      </c>
      <c r="BO9" s="210">
        <v>69162</v>
      </c>
      <c r="BP9" s="210"/>
      <c r="BQ9" s="210"/>
      <c r="BR9" s="209">
        <f t="shared" si="19"/>
        <v>22762</v>
      </c>
      <c r="BS9" s="210"/>
      <c r="BT9" s="210"/>
      <c r="BU9" s="210">
        <v>18475</v>
      </c>
      <c r="BV9" s="210">
        <v>4287</v>
      </c>
      <c r="BW9" s="210"/>
      <c r="BX9" s="210"/>
      <c r="BY9" s="210">
        <v>39074</v>
      </c>
      <c r="BZ9" s="209">
        <f t="shared" si="20"/>
        <v>256528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217454</v>
      </c>
      <c r="CJ9" s="209">
        <f t="shared" si="25"/>
        <v>41210</v>
      </c>
      <c r="CK9" s="209">
        <f t="shared" si="26"/>
        <v>153482</v>
      </c>
      <c r="CL9" s="209">
        <f t="shared" si="27"/>
        <v>84320</v>
      </c>
      <c r="CM9" s="209">
        <f t="shared" si="27"/>
        <v>69162</v>
      </c>
      <c r="CN9" s="209">
        <f t="shared" si="27"/>
        <v>0</v>
      </c>
      <c r="CO9" s="209">
        <f t="shared" si="27"/>
        <v>0</v>
      </c>
      <c r="CP9" s="209">
        <f t="shared" si="28"/>
        <v>22762</v>
      </c>
      <c r="CQ9" s="209">
        <f t="shared" si="29"/>
        <v>0</v>
      </c>
      <c r="CR9" s="209">
        <f t="shared" si="29"/>
        <v>0</v>
      </c>
      <c r="CS9" s="209">
        <f t="shared" si="29"/>
        <v>18475</v>
      </c>
      <c r="CT9" s="209">
        <f t="shared" si="29"/>
        <v>4287</v>
      </c>
      <c r="CU9" s="210"/>
      <c r="CV9" s="209">
        <f t="shared" si="30"/>
        <v>0</v>
      </c>
      <c r="CW9" s="209">
        <f t="shared" si="30"/>
        <v>39074</v>
      </c>
      <c r="CX9" s="209">
        <f t="shared" si="31"/>
        <v>256528</v>
      </c>
    </row>
    <row r="10" spans="1:102" ht="13.5">
      <c r="A10" s="208" t="s">
        <v>216</v>
      </c>
      <c r="B10" s="208">
        <v>37858</v>
      </c>
      <c r="C10" s="208" t="s">
        <v>253</v>
      </c>
      <c r="D10" s="209">
        <f t="shared" si="2"/>
        <v>0</v>
      </c>
      <c r="E10" s="209">
        <f t="shared" si="3"/>
        <v>0</v>
      </c>
      <c r="F10" s="210"/>
      <c r="G10" s="210"/>
      <c r="H10" s="210"/>
      <c r="I10" s="210"/>
      <c r="J10" s="210"/>
      <c r="K10" s="210"/>
      <c r="L10" s="210"/>
      <c r="M10" s="209">
        <f t="shared" si="4"/>
        <v>30979</v>
      </c>
      <c r="N10" s="209">
        <f t="shared" si="5"/>
        <v>0</v>
      </c>
      <c r="O10" s="210"/>
      <c r="P10" s="210"/>
      <c r="Q10" s="210"/>
      <c r="R10" s="210"/>
      <c r="S10" s="210">
        <v>134314</v>
      </c>
      <c r="T10" s="210"/>
      <c r="U10" s="210">
        <v>30979</v>
      </c>
      <c r="V10" s="209">
        <f t="shared" si="6"/>
        <v>30979</v>
      </c>
      <c r="W10" s="209">
        <f t="shared" si="7"/>
        <v>0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0</v>
      </c>
      <c r="AB10" s="209">
        <f t="shared" si="8"/>
        <v>134314</v>
      </c>
      <c r="AC10" s="209">
        <f t="shared" si="8"/>
        <v>0</v>
      </c>
      <c r="AD10" s="209">
        <f t="shared" si="8"/>
        <v>30979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0</v>
      </c>
      <c r="AN10" s="210"/>
      <c r="AO10" s="209">
        <f t="shared" si="12"/>
        <v>0</v>
      </c>
      <c r="AP10" s="210"/>
      <c r="AQ10" s="210"/>
      <c r="AR10" s="210"/>
      <c r="AS10" s="210"/>
      <c r="AT10" s="209">
        <f t="shared" si="13"/>
        <v>0</v>
      </c>
      <c r="AU10" s="210"/>
      <c r="AV10" s="210"/>
      <c r="AW10" s="210"/>
      <c r="AX10" s="210"/>
      <c r="AY10" s="210"/>
      <c r="AZ10" s="210"/>
      <c r="BA10" s="210"/>
      <c r="BB10" s="209">
        <f t="shared" si="14"/>
        <v>0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165293</v>
      </c>
      <c r="BL10" s="210">
        <v>13686</v>
      </c>
      <c r="BM10" s="209">
        <f t="shared" si="18"/>
        <v>112893</v>
      </c>
      <c r="BN10" s="210"/>
      <c r="BO10" s="210">
        <v>112893</v>
      </c>
      <c r="BP10" s="210"/>
      <c r="BQ10" s="210"/>
      <c r="BR10" s="209">
        <f t="shared" si="19"/>
        <v>38714</v>
      </c>
      <c r="BS10" s="210"/>
      <c r="BT10" s="210">
        <v>38714</v>
      </c>
      <c r="BU10" s="210"/>
      <c r="BV10" s="210"/>
      <c r="BW10" s="210"/>
      <c r="BX10" s="210"/>
      <c r="BY10" s="210"/>
      <c r="BZ10" s="209">
        <f t="shared" si="20"/>
        <v>165293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165293</v>
      </c>
      <c r="CJ10" s="209">
        <f t="shared" si="25"/>
        <v>13686</v>
      </c>
      <c r="CK10" s="209">
        <f t="shared" si="26"/>
        <v>112893</v>
      </c>
      <c r="CL10" s="209">
        <f t="shared" si="27"/>
        <v>0</v>
      </c>
      <c r="CM10" s="209">
        <f t="shared" si="27"/>
        <v>112893</v>
      </c>
      <c r="CN10" s="209">
        <f t="shared" si="27"/>
        <v>0</v>
      </c>
      <c r="CO10" s="209">
        <f t="shared" si="27"/>
        <v>0</v>
      </c>
      <c r="CP10" s="209">
        <f t="shared" si="28"/>
        <v>38714</v>
      </c>
      <c r="CQ10" s="209">
        <f t="shared" si="29"/>
        <v>0</v>
      </c>
      <c r="CR10" s="209">
        <f t="shared" si="29"/>
        <v>38714</v>
      </c>
      <c r="CS10" s="209">
        <f t="shared" si="29"/>
        <v>0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165293</v>
      </c>
    </row>
    <row r="11" spans="1:102" ht="13.5">
      <c r="A11" s="208" t="s">
        <v>216</v>
      </c>
      <c r="B11" s="208">
        <v>37864</v>
      </c>
      <c r="C11" s="208" t="s">
        <v>254</v>
      </c>
      <c r="D11" s="209">
        <f t="shared" si="2"/>
        <v>155513</v>
      </c>
      <c r="E11" s="209">
        <f t="shared" si="3"/>
        <v>155513</v>
      </c>
      <c r="F11" s="210"/>
      <c r="G11" s="210"/>
      <c r="H11" s="210"/>
      <c r="I11" s="210">
        <v>155513</v>
      </c>
      <c r="J11" s="210">
        <v>457555</v>
      </c>
      <c r="K11" s="210"/>
      <c r="L11" s="210"/>
      <c r="M11" s="209">
        <f t="shared" si="4"/>
        <v>0</v>
      </c>
      <c r="N11" s="209">
        <f t="shared" si="5"/>
        <v>0</v>
      </c>
      <c r="O11" s="210"/>
      <c r="P11" s="210"/>
      <c r="Q11" s="210"/>
      <c r="R11" s="210"/>
      <c r="S11" s="210"/>
      <c r="T11" s="210"/>
      <c r="U11" s="210"/>
      <c r="V11" s="209">
        <f t="shared" si="6"/>
        <v>155513</v>
      </c>
      <c r="W11" s="209">
        <f t="shared" si="7"/>
        <v>155513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155513</v>
      </c>
      <c r="AB11" s="209">
        <f t="shared" si="8"/>
        <v>457555</v>
      </c>
      <c r="AC11" s="209">
        <f t="shared" si="8"/>
        <v>0</v>
      </c>
      <c r="AD11" s="209">
        <f t="shared" si="8"/>
        <v>0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613068</v>
      </c>
      <c r="AN11" s="210">
        <v>35266</v>
      </c>
      <c r="AO11" s="209">
        <f t="shared" si="12"/>
        <v>430483</v>
      </c>
      <c r="AP11" s="210"/>
      <c r="AQ11" s="210">
        <v>420866</v>
      </c>
      <c r="AR11" s="210">
        <v>9617</v>
      </c>
      <c r="AS11" s="210">
        <v>3780</v>
      </c>
      <c r="AT11" s="209">
        <f t="shared" si="13"/>
        <v>143539</v>
      </c>
      <c r="AU11" s="210"/>
      <c r="AV11" s="210">
        <v>129066</v>
      </c>
      <c r="AW11" s="210">
        <v>14473</v>
      </c>
      <c r="AX11" s="210"/>
      <c r="AY11" s="210"/>
      <c r="AZ11" s="210"/>
      <c r="BA11" s="210"/>
      <c r="BB11" s="209">
        <f t="shared" si="14"/>
        <v>613068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0</v>
      </c>
      <c r="BL11" s="210"/>
      <c r="BM11" s="209">
        <f t="shared" si="18"/>
        <v>0</v>
      </c>
      <c r="BN11" s="210"/>
      <c r="BO11" s="210"/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/>
      <c r="BZ11" s="209">
        <f t="shared" si="20"/>
        <v>0</v>
      </c>
      <c r="CA11" s="209">
        <f t="shared" si="21"/>
        <v>0</v>
      </c>
      <c r="CB11" s="209">
        <f t="shared" si="22"/>
        <v>0</v>
      </c>
      <c r="CC11" s="209">
        <f t="shared" si="23"/>
        <v>0</v>
      </c>
      <c r="CD11" s="209">
        <f t="shared" si="23"/>
        <v>0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613068</v>
      </c>
      <c r="CJ11" s="209">
        <f t="shared" si="25"/>
        <v>35266</v>
      </c>
      <c r="CK11" s="209">
        <f t="shared" si="26"/>
        <v>430483</v>
      </c>
      <c r="CL11" s="209">
        <f t="shared" si="27"/>
        <v>0</v>
      </c>
      <c r="CM11" s="209">
        <f t="shared" si="27"/>
        <v>420866</v>
      </c>
      <c r="CN11" s="209">
        <f t="shared" si="27"/>
        <v>9617</v>
      </c>
      <c r="CO11" s="209">
        <f t="shared" si="27"/>
        <v>3780</v>
      </c>
      <c r="CP11" s="209">
        <f t="shared" si="28"/>
        <v>143539</v>
      </c>
      <c r="CQ11" s="209">
        <f t="shared" si="29"/>
        <v>0</v>
      </c>
      <c r="CR11" s="209">
        <f t="shared" si="29"/>
        <v>129066</v>
      </c>
      <c r="CS11" s="209">
        <f t="shared" si="29"/>
        <v>14473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613068</v>
      </c>
    </row>
    <row r="12" spans="1:102" ht="13.5">
      <c r="A12" s="208" t="s">
        <v>216</v>
      </c>
      <c r="B12" s="208">
        <v>37866</v>
      </c>
      <c r="C12" s="208" t="s">
        <v>255</v>
      </c>
      <c r="D12" s="209">
        <f t="shared" si="2"/>
        <v>8984</v>
      </c>
      <c r="E12" s="209">
        <f t="shared" si="3"/>
        <v>8984</v>
      </c>
      <c r="F12" s="210"/>
      <c r="G12" s="210"/>
      <c r="H12" s="210"/>
      <c r="I12" s="210"/>
      <c r="J12" s="210">
        <v>197848</v>
      </c>
      <c r="K12" s="210">
        <v>8984</v>
      </c>
      <c r="L12" s="210"/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/>
      <c r="V12" s="209">
        <f t="shared" si="6"/>
        <v>8984</v>
      </c>
      <c r="W12" s="209">
        <f t="shared" si="7"/>
        <v>8984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0</v>
      </c>
      <c r="AB12" s="209">
        <f t="shared" si="8"/>
        <v>197848</v>
      </c>
      <c r="AC12" s="209">
        <f t="shared" si="8"/>
        <v>8984</v>
      </c>
      <c r="AD12" s="209">
        <f t="shared" si="8"/>
        <v>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206832</v>
      </c>
      <c r="AN12" s="210">
        <v>91509</v>
      </c>
      <c r="AO12" s="209">
        <f t="shared" si="12"/>
        <v>115323</v>
      </c>
      <c r="AP12" s="210"/>
      <c r="AQ12" s="210">
        <v>115323</v>
      </c>
      <c r="AR12" s="210"/>
      <c r="AS12" s="210"/>
      <c r="AT12" s="209">
        <f t="shared" si="13"/>
        <v>0</v>
      </c>
      <c r="AU12" s="210"/>
      <c r="AV12" s="210"/>
      <c r="AW12" s="210"/>
      <c r="AX12" s="210"/>
      <c r="AY12" s="210"/>
      <c r="AZ12" s="210"/>
      <c r="BA12" s="210"/>
      <c r="BB12" s="209">
        <f t="shared" si="14"/>
        <v>206832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0</v>
      </c>
      <c r="BL12" s="210"/>
      <c r="BM12" s="209">
        <f t="shared" si="18"/>
        <v>0</v>
      </c>
      <c r="BN12" s="210"/>
      <c r="BO12" s="210"/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0"/>
        <v>0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206832</v>
      </c>
      <c r="CJ12" s="209">
        <f t="shared" si="25"/>
        <v>91509</v>
      </c>
      <c r="CK12" s="209">
        <f t="shared" si="26"/>
        <v>115323</v>
      </c>
      <c r="CL12" s="209">
        <f t="shared" si="27"/>
        <v>0</v>
      </c>
      <c r="CM12" s="209">
        <f t="shared" si="27"/>
        <v>115323</v>
      </c>
      <c r="CN12" s="209">
        <f t="shared" si="27"/>
        <v>0</v>
      </c>
      <c r="CO12" s="209">
        <f t="shared" si="27"/>
        <v>0</v>
      </c>
      <c r="CP12" s="209">
        <f t="shared" si="28"/>
        <v>0</v>
      </c>
      <c r="CQ12" s="209">
        <f t="shared" si="29"/>
        <v>0</v>
      </c>
      <c r="CR12" s="209">
        <f t="shared" si="29"/>
        <v>0</v>
      </c>
      <c r="CS12" s="209">
        <f t="shared" si="29"/>
        <v>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0</v>
      </c>
      <c r="CX12" s="209">
        <f t="shared" si="31"/>
        <v>206832</v>
      </c>
    </row>
    <row r="13" spans="1:102" ht="13.5">
      <c r="A13" s="208" t="s">
        <v>216</v>
      </c>
      <c r="B13" s="208">
        <v>37867</v>
      </c>
      <c r="C13" s="208" t="s">
        <v>256</v>
      </c>
      <c r="D13" s="209">
        <f t="shared" si="2"/>
        <v>392837</v>
      </c>
      <c r="E13" s="209">
        <f t="shared" si="3"/>
        <v>271286</v>
      </c>
      <c r="F13" s="210"/>
      <c r="G13" s="210"/>
      <c r="H13" s="210"/>
      <c r="I13" s="210">
        <v>271286</v>
      </c>
      <c r="J13" s="210">
        <v>704445</v>
      </c>
      <c r="K13" s="210"/>
      <c r="L13" s="210">
        <v>121551</v>
      </c>
      <c r="M13" s="209">
        <f t="shared" si="4"/>
        <v>71687</v>
      </c>
      <c r="N13" s="209">
        <f t="shared" si="5"/>
        <v>0</v>
      </c>
      <c r="O13" s="210"/>
      <c r="P13" s="210"/>
      <c r="Q13" s="210"/>
      <c r="R13" s="210"/>
      <c r="S13" s="210">
        <v>326590</v>
      </c>
      <c r="T13" s="210"/>
      <c r="U13" s="210">
        <v>71687</v>
      </c>
      <c r="V13" s="209">
        <f t="shared" si="6"/>
        <v>464524</v>
      </c>
      <c r="W13" s="209">
        <f t="shared" si="7"/>
        <v>271286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271286</v>
      </c>
      <c r="AB13" s="209">
        <f t="shared" si="8"/>
        <v>1031035</v>
      </c>
      <c r="AC13" s="209">
        <f t="shared" si="8"/>
        <v>0</v>
      </c>
      <c r="AD13" s="209">
        <f t="shared" si="8"/>
        <v>193238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1054088</v>
      </c>
      <c r="AN13" s="210">
        <v>211908</v>
      </c>
      <c r="AO13" s="209">
        <f t="shared" si="12"/>
        <v>289337</v>
      </c>
      <c r="AP13" s="210"/>
      <c r="AQ13" s="210">
        <v>259524</v>
      </c>
      <c r="AR13" s="210">
        <v>29813</v>
      </c>
      <c r="AS13" s="210"/>
      <c r="AT13" s="209">
        <f t="shared" si="13"/>
        <v>552843</v>
      </c>
      <c r="AU13" s="210"/>
      <c r="AV13" s="210">
        <v>552843</v>
      </c>
      <c r="AW13" s="210"/>
      <c r="AX13" s="210"/>
      <c r="AY13" s="210"/>
      <c r="AZ13" s="210"/>
      <c r="BA13" s="210">
        <v>43194</v>
      </c>
      <c r="BB13" s="209">
        <f t="shared" si="14"/>
        <v>1097282</v>
      </c>
      <c r="BC13" s="209">
        <f t="shared" si="15"/>
        <v>37800</v>
      </c>
      <c r="BD13" s="209">
        <f t="shared" si="16"/>
        <v>37800</v>
      </c>
      <c r="BE13" s="210"/>
      <c r="BF13" s="210">
        <v>37800</v>
      </c>
      <c r="BG13" s="210"/>
      <c r="BH13" s="210"/>
      <c r="BI13" s="210"/>
      <c r="BJ13" s="210"/>
      <c r="BK13" s="209">
        <f t="shared" si="17"/>
        <v>340069</v>
      </c>
      <c r="BL13" s="210">
        <v>90119</v>
      </c>
      <c r="BM13" s="209">
        <f t="shared" si="18"/>
        <v>181821</v>
      </c>
      <c r="BN13" s="210"/>
      <c r="BO13" s="210">
        <v>181821</v>
      </c>
      <c r="BP13" s="210"/>
      <c r="BQ13" s="210"/>
      <c r="BR13" s="209">
        <f t="shared" si="19"/>
        <v>68129</v>
      </c>
      <c r="BS13" s="210"/>
      <c r="BT13" s="210">
        <v>68129</v>
      </c>
      <c r="BU13" s="210"/>
      <c r="BV13" s="210"/>
      <c r="BW13" s="210"/>
      <c r="BX13" s="210"/>
      <c r="BY13" s="210">
        <v>20408</v>
      </c>
      <c r="BZ13" s="209">
        <f t="shared" si="20"/>
        <v>398277</v>
      </c>
      <c r="CA13" s="209">
        <f t="shared" si="21"/>
        <v>37800</v>
      </c>
      <c r="CB13" s="209">
        <f t="shared" si="22"/>
        <v>37800</v>
      </c>
      <c r="CC13" s="209">
        <f t="shared" si="23"/>
        <v>0</v>
      </c>
      <c r="CD13" s="209">
        <f t="shared" si="23"/>
        <v>37800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1394157</v>
      </c>
      <c r="CJ13" s="209">
        <f t="shared" si="25"/>
        <v>302027</v>
      </c>
      <c r="CK13" s="209">
        <f t="shared" si="26"/>
        <v>471158</v>
      </c>
      <c r="CL13" s="209">
        <f t="shared" si="27"/>
        <v>0</v>
      </c>
      <c r="CM13" s="209">
        <f t="shared" si="27"/>
        <v>441345</v>
      </c>
      <c r="CN13" s="209">
        <f t="shared" si="27"/>
        <v>29813</v>
      </c>
      <c r="CO13" s="209">
        <f t="shared" si="27"/>
        <v>0</v>
      </c>
      <c r="CP13" s="209">
        <f t="shared" si="28"/>
        <v>620972</v>
      </c>
      <c r="CQ13" s="209">
        <f t="shared" si="29"/>
        <v>0</v>
      </c>
      <c r="CR13" s="209">
        <f t="shared" si="29"/>
        <v>620972</v>
      </c>
      <c r="CS13" s="209">
        <f t="shared" si="29"/>
        <v>0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63602</v>
      </c>
      <c r="CX13" s="209">
        <f t="shared" si="31"/>
        <v>1495559</v>
      </c>
    </row>
    <row r="14" spans="1:102" ht="13.5">
      <c r="A14" s="208" t="s">
        <v>216</v>
      </c>
      <c r="B14" s="208">
        <v>37869</v>
      </c>
      <c r="C14" s="208" t="s">
        <v>257</v>
      </c>
      <c r="D14" s="209">
        <f t="shared" si="2"/>
        <v>186183</v>
      </c>
      <c r="E14" s="209">
        <f t="shared" si="3"/>
        <v>186183</v>
      </c>
      <c r="F14" s="210"/>
      <c r="G14" s="210"/>
      <c r="H14" s="210"/>
      <c r="I14" s="210">
        <v>184433</v>
      </c>
      <c r="J14" s="210">
        <v>54379</v>
      </c>
      <c r="K14" s="210">
        <v>1750</v>
      </c>
      <c r="L14" s="210"/>
      <c r="M14" s="209">
        <f t="shared" si="4"/>
        <v>56217</v>
      </c>
      <c r="N14" s="209">
        <f t="shared" si="5"/>
        <v>56217</v>
      </c>
      <c r="O14" s="210"/>
      <c r="P14" s="210"/>
      <c r="Q14" s="210"/>
      <c r="R14" s="210">
        <v>56217</v>
      </c>
      <c r="S14" s="210">
        <v>104932</v>
      </c>
      <c r="T14" s="210"/>
      <c r="U14" s="210"/>
      <c r="V14" s="209">
        <f t="shared" si="6"/>
        <v>242400</v>
      </c>
      <c r="W14" s="209">
        <f t="shared" si="7"/>
        <v>242400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240650</v>
      </c>
      <c r="AB14" s="209">
        <f t="shared" si="8"/>
        <v>159311</v>
      </c>
      <c r="AC14" s="209">
        <f t="shared" si="8"/>
        <v>1750</v>
      </c>
      <c r="AD14" s="209">
        <f t="shared" si="8"/>
        <v>0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240562</v>
      </c>
      <c r="AN14" s="210">
        <v>2144</v>
      </c>
      <c r="AO14" s="209">
        <f t="shared" si="12"/>
        <v>194885</v>
      </c>
      <c r="AP14" s="210"/>
      <c r="AQ14" s="210">
        <v>194885</v>
      </c>
      <c r="AR14" s="210"/>
      <c r="AS14" s="210"/>
      <c r="AT14" s="209">
        <f t="shared" si="13"/>
        <v>43533</v>
      </c>
      <c r="AU14" s="210"/>
      <c r="AV14" s="210">
        <v>43533</v>
      </c>
      <c r="AW14" s="210"/>
      <c r="AX14" s="210"/>
      <c r="AY14" s="210"/>
      <c r="AZ14" s="210"/>
      <c r="BA14" s="210"/>
      <c r="BB14" s="209">
        <f t="shared" si="14"/>
        <v>240562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161149</v>
      </c>
      <c r="BL14" s="210"/>
      <c r="BM14" s="209">
        <f t="shared" si="18"/>
        <v>125869</v>
      </c>
      <c r="BN14" s="210"/>
      <c r="BO14" s="210">
        <v>125869</v>
      </c>
      <c r="BP14" s="210"/>
      <c r="BQ14" s="210"/>
      <c r="BR14" s="209">
        <f t="shared" si="19"/>
        <v>35280</v>
      </c>
      <c r="BS14" s="210"/>
      <c r="BT14" s="210">
        <v>35280</v>
      </c>
      <c r="BU14" s="210"/>
      <c r="BV14" s="210"/>
      <c r="BW14" s="210"/>
      <c r="BX14" s="210"/>
      <c r="BY14" s="210"/>
      <c r="BZ14" s="209">
        <f t="shared" si="20"/>
        <v>161149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401711</v>
      </c>
      <c r="CJ14" s="209">
        <f t="shared" si="25"/>
        <v>2144</v>
      </c>
      <c r="CK14" s="209">
        <f t="shared" si="26"/>
        <v>320754</v>
      </c>
      <c r="CL14" s="209">
        <f t="shared" si="27"/>
        <v>0</v>
      </c>
      <c r="CM14" s="209">
        <f t="shared" si="27"/>
        <v>320754</v>
      </c>
      <c r="CN14" s="209">
        <f t="shared" si="27"/>
        <v>0</v>
      </c>
      <c r="CO14" s="209">
        <f t="shared" si="27"/>
        <v>0</v>
      </c>
      <c r="CP14" s="209">
        <f t="shared" si="28"/>
        <v>78813</v>
      </c>
      <c r="CQ14" s="209">
        <f t="shared" si="29"/>
        <v>0</v>
      </c>
      <c r="CR14" s="209">
        <f t="shared" si="29"/>
        <v>78813</v>
      </c>
      <c r="CS14" s="209">
        <f t="shared" si="29"/>
        <v>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401711</v>
      </c>
    </row>
    <row r="15" spans="1:102" ht="13.5">
      <c r="A15" s="208" t="s">
        <v>216</v>
      </c>
      <c r="B15" s="208">
        <v>37882</v>
      </c>
      <c r="C15" s="208" t="s">
        <v>258</v>
      </c>
      <c r="D15" s="209">
        <f t="shared" si="2"/>
        <v>208969</v>
      </c>
      <c r="E15" s="209">
        <f t="shared" si="3"/>
        <v>148650</v>
      </c>
      <c r="F15" s="210"/>
      <c r="G15" s="210"/>
      <c r="H15" s="210"/>
      <c r="I15" s="210">
        <v>148440</v>
      </c>
      <c r="J15" s="210">
        <v>566729</v>
      </c>
      <c r="K15" s="210">
        <v>210</v>
      </c>
      <c r="L15" s="210">
        <v>60319</v>
      </c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208969</v>
      </c>
      <c r="W15" s="209">
        <f t="shared" si="7"/>
        <v>148650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148440</v>
      </c>
      <c r="AB15" s="209">
        <f t="shared" si="8"/>
        <v>566729</v>
      </c>
      <c r="AC15" s="209">
        <f t="shared" si="8"/>
        <v>210</v>
      </c>
      <c r="AD15" s="209">
        <f t="shared" si="8"/>
        <v>60319</v>
      </c>
      <c r="AE15" s="209">
        <f t="shared" si="9"/>
        <v>1418</v>
      </c>
      <c r="AF15" s="209">
        <f t="shared" si="10"/>
        <v>1313</v>
      </c>
      <c r="AG15" s="210"/>
      <c r="AH15" s="210"/>
      <c r="AI15" s="210"/>
      <c r="AJ15" s="210">
        <v>1313</v>
      </c>
      <c r="AK15" s="210">
        <v>105</v>
      </c>
      <c r="AL15" s="210"/>
      <c r="AM15" s="209">
        <f t="shared" si="11"/>
        <v>736702</v>
      </c>
      <c r="AN15" s="210">
        <v>98959</v>
      </c>
      <c r="AO15" s="209">
        <f t="shared" si="12"/>
        <v>260322</v>
      </c>
      <c r="AP15" s="210">
        <v>2244</v>
      </c>
      <c r="AQ15" s="210">
        <v>258078</v>
      </c>
      <c r="AR15" s="210"/>
      <c r="AS15" s="210"/>
      <c r="AT15" s="209">
        <f t="shared" si="13"/>
        <v>377421</v>
      </c>
      <c r="AU15" s="210"/>
      <c r="AV15" s="210">
        <v>312340</v>
      </c>
      <c r="AW15" s="210"/>
      <c r="AX15" s="210">
        <v>65081</v>
      </c>
      <c r="AY15" s="210"/>
      <c r="AZ15" s="210"/>
      <c r="BA15" s="210">
        <v>37578</v>
      </c>
      <c r="BB15" s="209">
        <f t="shared" si="14"/>
        <v>775698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1418</v>
      </c>
      <c r="CB15" s="209">
        <f t="shared" si="22"/>
        <v>1313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1313</v>
      </c>
      <c r="CG15" s="209">
        <f t="shared" si="23"/>
        <v>105</v>
      </c>
      <c r="CH15" s="210"/>
      <c r="CI15" s="209">
        <f t="shared" si="24"/>
        <v>736702</v>
      </c>
      <c r="CJ15" s="209">
        <f t="shared" si="25"/>
        <v>98959</v>
      </c>
      <c r="CK15" s="209">
        <f t="shared" si="26"/>
        <v>260322</v>
      </c>
      <c r="CL15" s="209">
        <f t="shared" si="27"/>
        <v>2244</v>
      </c>
      <c r="CM15" s="209">
        <f t="shared" si="27"/>
        <v>258078</v>
      </c>
      <c r="CN15" s="209">
        <f t="shared" si="27"/>
        <v>0</v>
      </c>
      <c r="CO15" s="209">
        <f t="shared" si="27"/>
        <v>0</v>
      </c>
      <c r="CP15" s="209">
        <f t="shared" si="28"/>
        <v>377421</v>
      </c>
      <c r="CQ15" s="209">
        <f t="shared" si="29"/>
        <v>0</v>
      </c>
      <c r="CR15" s="209">
        <f t="shared" si="29"/>
        <v>312340</v>
      </c>
      <c r="CS15" s="209">
        <f t="shared" si="29"/>
        <v>0</v>
      </c>
      <c r="CT15" s="209">
        <f t="shared" si="29"/>
        <v>65081</v>
      </c>
      <c r="CU15" s="210"/>
      <c r="CV15" s="209">
        <f t="shared" si="30"/>
        <v>0</v>
      </c>
      <c r="CW15" s="209">
        <f t="shared" si="30"/>
        <v>37578</v>
      </c>
      <c r="CX15" s="209">
        <f t="shared" si="31"/>
        <v>775698</v>
      </c>
    </row>
    <row r="16" spans="1:102" ht="13.5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5" sqref="D25:AD3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香川県</v>
      </c>
      <c r="B7" s="140">
        <f>INT(B8/1000)*1000</f>
        <v>37000</v>
      </c>
      <c r="C7" s="140" t="s">
        <v>179</v>
      </c>
      <c r="D7" s="141">
        <f>SUM(D8:D300)</f>
        <v>12885766</v>
      </c>
      <c r="E7" s="141">
        <f aca="true" t="shared" si="0" ref="E7:AD7">SUM(E8:E300)</f>
        <v>3628297</v>
      </c>
      <c r="F7" s="141">
        <f t="shared" si="0"/>
        <v>47463</v>
      </c>
      <c r="G7" s="141">
        <f t="shared" si="0"/>
        <v>0</v>
      </c>
      <c r="H7" s="141">
        <f t="shared" si="0"/>
        <v>107700</v>
      </c>
      <c r="I7" s="141">
        <f t="shared" si="0"/>
        <v>2867126</v>
      </c>
      <c r="J7" s="141">
        <f t="shared" si="0"/>
        <v>1980956</v>
      </c>
      <c r="K7" s="141">
        <f t="shared" si="0"/>
        <v>606008</v>
      </c>
      <c r="L7" s="141">
        <f t="shared" si="0"/>
        <v>9257469</v>
      </c>
      <c r="M7" s="141">
        <f t="shared" si="0"/>
        <v>3569255</v>
      </c>
      <c r="N7" s="141">
        <f t="shared" si="0"/>
        <v>1493034</v>
      </c>
      <c r="O7" s="141">
        <f t="shared" si="0"/>
        <v>0</v>
      </c>
      <c r="P7" s="141">
        <f t="shared" si="0"/>
        <v>0</v>
      </c>
      <c r="Q7" s="141">
        <f t="shared" si="0"/>
        <v>171368</v>
      </c>
      <c r="R7" s="141">
        <f t="shared" si="0"/>
        <v>963154</v>
      </c>
      <c r="S7" s="141">
        <f t="shared" si="0"/>
        <v>771225</v>
      </c>
      <c r="T7" s="141">
        <f t="shared" si="0"/>
        <v>358512</v>
      </c>
      <c r="U7" s="141">
        <f t="shared" si="0"/>
        <v>2076221</v>
      </c>
      <c r="V7" s="141">
        <f t="shared" si="0"/>
        <v>16455021</v>
      </c>
      <c r="W7" s="141">
        <f t="shared" si="0"/>
        <v>5121331</v>
      </c>
      <c r="X7" s="141">
        <f t="shared" si="0"/>
        <v>47463</v>
      </c>
      <c r="Y7" s="141">
        <f t="shared" si="0"/>
        <v>0</v>
      </c>
      <c r="Z7" s="141">
        <f t="shared" si="0"/>
        <v>279068</v>
      </c>
      <c r="AA7" s="141">
        <f t="shared" si="0"/>
        <v>3830280</v>
      </c>
      <c r="AB7" s="141">
        <f t="shared" si="0"/>
        <v>2752181</v>
      </c>
      <c r="AC7" s="141">
        <f t="shared" si="0"/>
        <v>964520</v>
      </c>
      <c r="AD7" s="141">
        <f t="shared" si="0"/>
        <v>11333690</v>
      </c>
    </row>
    <row r="8" spans="1:30" ht="13.5">
      <c r="A8" s="208" t="s">
        <v>216</v>
      </c>
      <c r="B8" s="208">
        <v>37201</v>
      </c>
      <c r="C8" s="208" t="s">
        <v>234</v>
      </c>
      <c r="D8" s="142">
        <f>'廃棄物事業経費（市町村）'!D8</f>
        <v>5483009</v>
      </c>
      <c r="E8" s="142">
        <f>'廃棄物事業経費（市町村）'!E8</f>
        <v>1858481</v>
      </c>
      <c r="F8" s="142">
        <f>'廃棄物事業経費（市町村）'!F8</f>
        <v>11617</v>
      </c>
      <c r="G8" s="142">
        <f>'廃棄物事業経費（市町村）'!G8</f>
        <v>0</v>
      </c>
      <c r="H8" s="142">
        <f>'廃棄物事業経費（市町村）'!H8</f>
        <v>74500</v>
      </c>
      <c r="I8" s="142">
        <f>'廃棄物事業経費（市町村）'!I8</f>
        <v>1432693</v>
      </c>
      <c r="J8" s="142">
        <f>'廃棄物事業経費（市町村）'!J8</f>
        <v>0</v>
      </c>
      <c r="K8" s="142">
        <f>'廃棄物事業経費（市町村）'!K8</f>
        <v>339671</v>
      </c>
      <c r="L8" s="142">
        <f>'廃棄物事業経費（市町村）'!L8</f>
        <v>3624528</v>
      </c>
      <c r="M8" s="142">
        <f>'廃棄物事業経費（市町村）'!M8</f>
        <v>622121</v>
      </c>
      <c r="N8" s="142">
        <f>'廃棄物事業経費（市町村）'!N8</f>
        <v>165714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8200</v>
      </c>
      <c r="R8" s="142">
        <f>'廃棄物事業経費（市町村）'!R8</f>
        <v>0</v>
      </c>
      <c r="S8" s="142">
        <f>'廃棄物事業経費（市町村）'!S8</f>
        <v>0</v>
      </c>
      <c r="T8" s="142">
        <f>'廃棄物事業経費（市町村）'!T8</f>
        <v>157514</v>
      </c>
      <c r="U8" s="142">
        <f>'廃棄物事業経費（市町村）'!U8</f>
        <v>456407</v>
      </c>
      <c r="V8" s="142">
        <f>'廃棄物事業経費（市町村）'!V8</f>
        <v>6105130</v>
      </c>
      <c r="W8" s="142">
        <f>'廃棄物事業経費（市町村）'!W8</f>
        <v>2024195</v>
      </c>
      <c r="X8" s="142">
        <f>'廃棄物事業経費（市町村）'!X8</f>
        <v>11617</v>
      </c>
      <c r="Y8" s="142">
        <f>'廃棄物事業経費（市町村）'!Y8</f>
        <v>0</v>
      </c>
      <c r="Z8" s="142">
        <f>'廃棄物事業経費（市町村）'!Z8</f>
        <v>82700</v>
      </c>
      <c r="AA8" s="142">
        <f>'廃棄物事業経費（市町村）'!AA8</f>
        <v>1432693</v>
      </c>
      <c r="AB8" s="142">
        <f>'廃棄物事業経費（市町村）'!AB8</f>
        <v>0</v>
      </c>
      <c r="AC8" s="142">
        <f>'廃棄物事業経費（市町村）'!AC8</f>
        <v>497185</v>
      </c>
      <c r="AD8" s="142">
        <f>'廃棄物事業経費（市町村）'!AD8</f>
        <v>4080935</v>
      </c>
    </row>
    <row r="9" spans="1:30" ht="13.5">
      <c r="A9" s="208" t="s">
        <v>216</v>
      </c>
      <c r="B9" s="208">
        <v>37202</v>
      </c>
      <c r="C9" s="208" t="s">
        <v>235</v>
      </c>
      <c r="D9" s="142">
        <f>'廃棄物事業経費（市町村）'!D9</f>
        <v>2097308</v>
      </c>
      <c r="E9" s="142">
        <f>'廃棄物事業経費（市町村）'!E9</f>
        <v>414683</v>
      </c>
      <c r="F9" s="142">
        <f>'廃棄物事業経費（市町村）'!F9</f>
        <v>33757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191367</v>
      </c>
      <c r="J9" s="142">
        <f>'廃棄物事業経費（市町村）'!J9</f>
        <v>0</v>
      </c>
      <c r="K9" s="142">
        <f>'廃棄物事業経費（市町村）'!K9</f>
        <v>189559</v>
      </c>
      <c r="L9" s="142">
        <f>'廃棄物事業経費（市町村）'!L9</f>
        <v>1682625</v>
      </c>
      <c r="M9" s="142">
        <f>'廃棄物事業経費（市町村）'!M9</f>
        <v>634421</v>
      </c>
      <c r="N9" s="142">
        <f>'廃棄物事業経費（市町村）'!N9</f>
        <v>330060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164980</v>
      </c>
      <c r="S9" s="142">
        <f>'廃棄物事業経費（市町村）'!S9</f>
        <v>0</v>
      </c>
      <c r="T9" s="142">
        <f>'廃棄物事業経費（市町村）'!T9</f>
        <v>165080</v>
      </c>
      <c r="U9" s="142">
        <f>'廃棄物事業経費（市町村）'!U9</f>
        <v>304361</v>
      </c>
      <c r="V9" s="142">
        <f>'廃棄物事業経費（市町村）'!V9</f>
        <v>2731729</v>
      </c>
      <c r="W9" s="142">
        <f>'廃棄物事業経費（市町村）'!W9</f>
        <v>744743</v>
      </c>
      <c r="X9" s="142">
        <f>'廃棄物事業経費（市町村）'!X9</f>
        <v>33757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356347</v>
      </c>
      <c r="AB9" s="142">
        <f>'廃棄物事業経費（市町村）'!AB9</f>
        <v>0</v>
      </c>
      <c r="AC9" s="142">
        <f>'廃棄物事業経費（市町村）'!AC9</f>
        <v>354639</v>
      </c>
      <c r="AD9" s="142">
        <f>'廃棄物事業経費（市町村）'!AD9</f>
        <v>1986986</v>
      </c>
    </row>
    <row r="10" spans="1:30" ht="13.5">
      <c r="A10" s="208" t="s">
        <v>216</v>
      </c>
      <c r="B10" s="208">
        <v>37203</v>
      </c>
      <c r="C10" s="208" t="s">
        <v>236</v>
      </c>
      <c r="D10" s="142">
        <f>'廃棄物事業経費（市町村）'!D10</f>
        <v>669985</v>
      </c>
      <c r="E10" s="142">
        <f>'廃棄物事業経費（市町村）'!E10</f>
        <v>85282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28300</v>
      </c>
      <c r="I10" s="142">
        <f>'廃棄物事業経費（市町村）'!I10</f>
        <v>38000</v>
      </c>
      <c r="J10" s="142">
        <f>'廃棄物事業経費（市町村）'!J10</f>
        <v>0</v>
      </c>
      <c r="K10" s="142">
        <f>'廃棄物事業経費（市町村）'!K10</f>
        <v>18982</v>
      </c>
      <c r="L10" s="142">
        <f>'廃棄物事業経費（市町村）'!L10</f>
        <v>584703</v>
      </c>
      <c r="M10" s="142">
        <f>'廃棄物事業経費（市町村）'!M10</f>
        <v>291478</v>
      </c>
      <c r="N10" s="142">
        <f>'廃棄物事業経費（市町村）'!N10</f>
        <v>84195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2800</v>
      </c>
      <c r="R10" s="142">
        <f>'廃棄物事業経費（市町村）'!R10</f>
        <v>80809</v>
      </c>
      <c r="S10" s="142">
        <f>'廃棄物事業経費（市町村）'!S10</f>
        <v>0</v>
      </c>
      <c r="T10" s="142">
        <f>'廃棄物事業経費（市町村）'!T10</f>
        <v>586</v>
      </c>
      <c r="U10" s="142">
        <f>'廃棄物事業経費（市町村）'!U10</f>
        <v>207283</v>
      </c>
      <c r="V10" s="142">
        <f>'廃棄物事業経費（市町村）'!V10</f>
        <v>961463</v>
      </c>
      <c r="W10" s="142">
        <f>'廃棄物事業経費（市町村）'!W10</f>
        <v>169477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31100</v>
      </c>
      <c r="AA10" s="142">
        <f>'廃棄物事業経費（市町村）'!AA10</f>
        <v>118809</v>
      </c>
      <c r="AB10" s="142">
        <f>'廃棄物事業経費（市町村）'!AB10</f>
        <v>0</v>
      </c>
      <c r="AC10" s="142">
        <f>'廃棄物事業経費（市町村）'!AC10</f>
        <v>19568</v>
      </c>
      <c r="AD10" s="142">
        <f>'廃棄物事業経費（市町村）'!AD10</f>
        <v>791986</v>
      </c>
    </row>
    <row r="11" spans="1:30" ht="13.5">
      <c r="A11" s="208" t="s">
        <v>216</v>
      </c>
      <c r="B11" s="208">
        <v>37204</v>
      </c>
      <c r="C11" s="208" t="s">
        <v>237</v>
      </c>
      <c r="D11" s="142">
        <f>'廃棄物事業経費（市町村）'!D11</f>
        <v>327628</v>
      </c>
      <c r="E11" s="142">
        <f>'廃棄物事業経費（市町村）'!E11</f>
        <v>42853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40848</v>
      </c>
      <c r="J11" s="142">
        <f>'廃棄物事業経費（市町村）'!J11</f>
        <v>0</v>
      </c>
      <c r="K11" s="142">
        <f>'廃棄物事業経費（市町村）'!K11</f>
        <v>2005</v>
      </c>
      <c r="L11" s="142">
        <f>'廃棄物事業経費（市町村）'!L11</f>
        <v>284775</v>
      </c>
      <c r="M11" s="142">
        <f>'廃棄物事業経費（市町村）'!M11</f>
        <v>77688</v>
      </c>
      <c r="N11" s="142">
        <f>'廃棄物事業経費（市町村）'!N11</f>
        <v>64840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64840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12848</v>
      </c>
      <c r="V11" s="142">
        <f>'廃棄物事業経費（市町村）'!V11</f>
        <v>405316</v>
      </c>
      <c r="W11" s="142">
        <f>'廃棄物事業経費（市町村）'!W11</f>
        <v>107693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105688</v>
      </c>
      <c r="AB11" s="142">
        <f>'廃棄物事業経費（市町村）'!AB11</f>
        <v>0</v>
      </c>
      <c r="AC11" s="142">
        <f>'廃棄物事業経費（市町村）'!AC11</f>
        <v>2005</v>
      </c>
      <c r="AD11" s="142">
        <f>'廃棄物事業経費（市町村）'!AD11</f>
        <v>297623</v>
      </c>
    </row>
    <row r="12" spans="1:30" ht="13.5">
      <c r="A12" s="208" t="s">
        <v>216</v>
      </c>
      <c r="B12" s="208">
        <v>37205</v>
      </c>
      <c r="C12" s="208" t="s">
        <v>238</v>
      </c>
      <c r="D12" s="142">
        <f>'廃棄物事業経費（市町村）'!D12</f>
        <v>583276</v>
      </c>
      <c r="E12" s="142">
        <f>'廃棄物事業経費（市町村）'!E12</f>
        <v>8445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4900</v>
      </c>
      <c r="I12" s="142">
        <f>'廃棄物事業経費（市町村）'!I12</f>
        <v>3545</v>
      </c>
      <c r="J12" s="142">
        <f>'廃棄物事業経費（市町村）'!J12</f>
        <v>0</v>
      </c>
      <c r="K12" s="142">
        <f>'廃棄物事業経費（市町村）'!K12</f>
        <v>0</v>
      </c>
      <c r="L12" s="142">
        <f>'廃棄物事業経費（市町村）'!L12</f>
        <v>574831</v>
      </c>
      <c r="M12" s="142">
        <f>'廃棄物事業経費（市町村）'!M12</f>
        <v>322794</v>
      </c>
      <c r="N12" s="142">
        <f>'廃棄物事業経費（市町村）'!N12</f>
        <v>84095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84095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238699</v>
      </c>
      <c r="V12" s="142">
        <f>'廃棄物事業経費（市町村）'!V12</f>
        <v>906070</v>
      </c>
      <c r="W12" s="142">
        <f>'廃棄物事業経費（市町村）'!W12</f>
        <v>92540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4900</v>
      </c>
      <c r="AA12" s="142">
        <f>'廃棄物事業経費（市町村）'!AA12</f>
        <v>87640</v>
      </c>
      <c r="AB12" s="142">
        <f>'廃棄物事業経費（市町村）'!AB12</f>
        <v>0</v>
      </c>
      <c r="AC12" s="142">
        <f>'廃棄物事業経費（市町村）'!AC12</f>
        <v>0</v>
      </c>
      <c r="AD12" s="142">
        <f>'廃棄物事業経費（市町村）'!AD12</f>
        <v>813530</v>
      </c>
    </row>
    <row r="13" spans="1:30" ht="13.5">
      <c r="A13" s="208" t="s">
        <v>216</v>
      </c>
      <c r="B13" s="208">
        <v>37206</v>
      </c>
      <c r="C13" s="208" t="s">
        <v>239</v>
      </c>
      <c r="D13" s="142">
        <f>'廃棄物事業経費（市町村）'!D13</f>
        <v>483293</v>
      </c>
      <c r="E13" s="142">
        <f>'廃棄物事業経費（市町村）'!E13</f>
        <v>100507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95088</v>
      </c>
      <c r="J13" s="142">
        <f>'廃棄物事業経費（市町村）'!J13</f>
        <v>0</v>
      </c>
      <c r="K13" s="142">
        <f>'廃棄物事業経費（市町村）'!K13</f>
        <v>5419</v>
      </c>
      <c r="L13" s="142">
        <f>'廃棄物事業経費（市町村）'!L13</f>
        <v>382786</v>
      </c>
      <c r="M13" s="142">
        <f>'廃棄物事業経費（市町村）'!M13</f>
        <v>97146</v>
      </c>
      <c r="N13" s="142">
        <f>'廃棄物事業経費（市町村）'!N13</f>
        <v>54373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54373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42773</v>
      </c>
      <c r="V13" s="142">
        <f>'廃棄物事業経費（市町村）'!V13</f>
        <v>580439</v>
      </c>
      <c r="W13" s="142">
        <f>'廃棄物事業経費（市町村）'!W13</f>
        <v>154880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149461</v>
      </c>
      <c r="AB13" s="142">
        <f>'廃棄物事業経費（市町村）'!AB13</f>
        <v>0</v>
      </c>
      <c r="AC13" s="142">
        <f>'廃棄物事業経費（市町村）'!AC13</f>
        <v>5419</v>
      </c>
      <c r="AD13" s="142">
        <f>'廃棄物事業経費（市町村）'!AD13</f>
        <v>425559</v>
      </c>
    </row>
    <row r="14" spans="1:30" ht="13.5">
      <c r="A14" s="208" t="s">
        <v>216</v>
      </c>
      <c r="B14" s="208">
        <v>37207</v>
      </c>
      <c r="C14" s="208" t="s">
        <v>240</v>
      </c>
      <c r="D14" s="142">
        <f>'廃棄物事業経費（市町村）'!D14</f>
        <v>340984</v>
      </c>
      <c r="E14" s="142">
        <f>'廃棄物事業経費（市町村）'!E14</f>
        <v>55965</v>
      </c>
      <c r="F14" s="142">
        <f>'廃棄物事業経費（市町村）'!F14</f>
        <v>2089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52247</v>
      </c>
      <c r="J14" s="142">
        <f>'廃棄物事業経費（市町村）'!J14</f>
        <v>0</v>
      </c>
      <c r="K14" s="142">
        <f>'廃棄物事業経費（市町村）'!K14</f>
        <v>1629</v>
      </c>
      <c r="L14" s="142">
        <f>'廃棄物事業経費（市町村）'!L14</f>
        <v>285019</v>
      </c>
      <c r="M14" s="142">
        <f>'廃棄物事業経費（市町村）'!M14</f>
        <v>125126</v>
      </c>
      <c r="N14" s="142">
        <f>'廃棄物事業経費（市町村）'!N14</f>
        <v>60432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39523</v>
      </c>
      <c r="S14" s="142">
        <f>'廃棄物事業経費（市町村）'!S14</f>
        <v>0</v>
      </c>
      <c r="T14" s="142">
        <f>'廃棄物事業経費（市町村）'!T14</f>
        <v>20909</v>
      </c>
      <c r="U14" s="142">
        <f>'廃棄物事業経費（市町村）'!U14</f>
        <v>64694</v>
      </c>
      <c r="V14" s="142">
        <f>'廃棄物事業経費（市町村）'!V14</f>
        <v>466110</v>
      </c>
      <c r="W14" s="142">
        <f>'廃棄物事業経費（市町村）'!W14</f>
        <v>116397</v>
      </c>
      <c r="X14" s="142">
        <f>'廃棄物事業経費（市町村）'!X14</f>
        <v>2089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91770</v>
      </c>
      <c r="AB14" s="142">
        <f>'廃棄物事業経費（市町村）'!AB14</f>
        <v>0</v>
      </c>
      <c r="AC14" s="142">
        <f>'廃棄物事業経費（市町村）'!AC14</f>
        <v>22538</v>
      </c>
      <c r="AD14" s="142">
        <f>'廃棄物事業経費（市町村）'!AD14</f>
        <v>349713</v>
      </c>
    </row>
    <row r="15" spans="1:30" ht="13.5">
      <c r="A15" s="208" t="s">
        <v>216</v>
      </c>
      <c r="B15" s="208">
        <v>37208</v>
      </c>
      <c r="C15" s="208" t="s">
        <v>241</v>
      </c>
      <c r="D15" s="142">
        <f>'廃棄物事業経費（市町村）'!D15</f>
        <v>456831</v>
      </c>
      <c r="E15" s="142">
        <f>'廃棄物事業経費（市町村）'!E15</f>
        <v>69321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42331</v>
      </c>
      <c r="J15" s="142">
        <f>'廃棄物事業経費（市町村）'!J15</f>
        <v>0</v>
      </c>
      <c r="K15" s="142">
        <f>'廃棄物事業経費（市町村）'!K15</f>
        <v>26990</v>
      </c>
      <c r="L15" s="142">
        <f>'廃棄物事業経費（市町村）'!L15</f>
        <v>387510</v>
      </c>
      <c r="M15" s="142">
        <f>'廃棄物事業経費（市町村）'!M15</f>
        <v>203455</v>
      </c>
      <c r="N15" s="142">
        <f>'廃棄物事業経費（市町村）'!N15</f>
        <v>160368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160368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43087</v>
      </c>
      <c r="V15" s="142">
        <f>'廃棄物事業経費（市町村）'!V15</f>
        <v>660286</v>
      </c>
      <c r="W15" s="142">
        <f>'廃棄物事業経費（市町村）'!W15</f>
        <v>229689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160368</v>
      </c>
      <c r="AA15" s="142">
        <f>'廃棄物事業経費（市町村）'!AA15</f>
        <v>42331</v>
      </c>
      <c r="AB15" s="142">
        <f>'廃棄物事業経費（市町村）'!AB15</f>
        <v>0</v>
      </c>
      <c r="AC15" s="142">
        <f>'廃棄物事業経費（市町村）'!AC15</f>
        <v>26990</v>
      </c>
      <c r="AD15" s="142">
        <f>'廃棄物事業経費（市町村）'!AD15</f>
        <v>430597</v>
      </c>
    </row>
    <row r="16" spans="1:30" ht="13.5">
      <c r="A16" s="208" t="s">
        <v>216</v>
      </c>
      <c r="B16" s="208">
        <v>37322</v>
      </c>
      <c r="C16" s="208" t="s">
        <v>242</v>
      </c>
      <c r="D16" s="142">
        <f>'廃棄物事業経費（市町村）'!D16</f>
        <v>205028</v>
      </c>
      <c r="E16" s="142">
        <f>'廃棄物事業経費（市町村）'!E16</f>
        <v>29716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29716</v>
      </c>
      <c r="J16" s="142">
        <f>'廃棄物事業経費（市町村）'!J16</f>
        <v>0</v>
      </c>
      <c r="K16" s="142">
        <f>'廃棄物事業経費（市町村）'!K16</f>
        <v>0</v>
      </c>
      <c r="L16" s="142">
        <f>'廃棄物事業経費（市町村）'!L16</f>
        <v>175312</v>
      </c>
      <c r="M16" s="142">
        <f>'廃棄物事業経費（市町村）'!M16</f>
        <v>169926</v>
      </c>
      <c r="N16" s="142">
        <f>'廃棄物事業経費（市町村）'!N16</f>
        <v>70199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70199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99727</v>
      </c>
      <c r="V16" s="142">
        <f>'廃棄物事業経費（市町村）'!V16</f>
        <v>374954</v>
      </c>
      <c r="W16" s="142">
        <f>'廃棄物事業経費（市町村）'!W16</f>
        <v>99915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99915</v>
      </c>
      <c r="AB16" s="142">
        <f>'廃棄物事業経費（市町村）'!AB16</f>
        <v>0</v>
      </c>
      <c r="AC16" s="142">
        <f>'廃棄物事業経費（市町村）'!AC16</f>
        <v>0</v>
      </c>
      <c r="AD16" s="142">
        <f>'廃棄物事業経費（市町村）'!AD16</f>
        <v>275039</v>
      </c>
    </row>
    <row r="17" spans="1:30" ht="13.5">
      <c r="A17" s="208" t="s">
        <v>216</v>
      </c>
      <c r="B17" s="208">
        <v>37324</v>
      </c>
      <c r="C17" s="208" t="s">
        <v>243</v>
      </c>
      <c r="D17" s="142">
        <f>'廃棄物事業経費（市町村）'!D17</f>
        <v>191430</v>
      </c>
      <c r="E17" s="142">
        <f>'廃棄物事業経費（市町村）'!E17</f>
        <v>21627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21592</v>
      </c>
      <c r="J17" s="142">
        <f>'廃棄物事業経費（市町村）'!J17</f>
        <v>0</v>
      </c>
      <c r="K17" s="142">
        <f>'廃棄物事業経費（市町村）'!K17</f>
        <v>35</v>
      </c>
      <c r="L17" s="142">
        <f>'廃棄物事業経費（市町村）'!L17</f>
        <v>169803</v>
      </c>
      <c r="M17" s="142">
        <f>'廃棄物事業経費（市町村）'!M17</f>
        <v>152293</v>
      </c>
      <c r="N17" s="142">
        <f>'廃棄物事業経費（市町村）'!N17</f>
        <v>60631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60626</v>
      </c>
      <c r="S17" s="142">
        <f>'廃棄物事業経費（市町村）'!S17</f>
        <v>0</v>
      </c>
      <c r="T17" s="142">
        <f>'廃棄物事業経費（市町村）'!T17</f>
        <v>5</v>
      </c>
      <c r="U17" s="142">
        <f>'廃棄物事業経費（市町村）'!U17</f>
        <v>91662</v>
      </c>
      <c r="V17" s="142">
        <f>'廃棄物事業経費（市町村）'!V17</f>
        <v>343723</v>
      </c>
      <c r="W17" s="142">
        <f>'廃棄物事業経費（市町村）'!W17</f>
        <v>82258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82218</v>
      </c>
      <c r="AB17" s="142">
        <f>'廃棄物事業経費（市町村）'!AB17</f>
        <v>0</v>
      </c>
      <c r="AC17" s="142">
        <f>'廃棄物事業経費（市町村）'!AC17</f>
        <v>40</v>
      </c>
      <c r="AD17" s="142">
        <f>'廃棄物事業経費（市町村）'!AD17</f>
        <v>261465</v>
      </c>
    </row>
    <row r="18" spans="1:30" ht="13.5">
      <c r="A18" s="208" t="s">
        <v>216</v>
      </c>
      <c r="B18" s="208">
        <v>37341</v>
      </c>
      <c r="C18" s="208" t="s">
        <v>244</v>
      </c>
      <c r="D18" s="142">
        <f>'廃棄物事業経費（市町村）'!D18</f>
        <v>260733</v>
      </c>
      <c r="E18" s="142">
        <f>'廃棄物事業経費（市町村）'!E18</f>
        <v>36409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36409</v>
      </c>
      <c r="J18" s="142">
        <f>'廃棄物事業経費（市町村）'!J18</f>
        <v>0</v>
      </c>
      <c r="K18" s="142">
        <f>'廃棄物事業経費（市町村）'!K18</f>
        <v>0</v>
      </c>
      <c r="L18" s="142">
        <f>'廃棄物事業経費（市町村）'!L18</f>
        <v>224324</v>
      </c>
      <c r="M18" s="142">
        <f>'廃棄物事業経費（市町村）'!M18</f>
        <v>117367</v>
      </c>
      <c r="N18" s="142">
        <f>'廃棄物事業経費（市町村）'!N18</f>
        <v>45126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45126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72241</v>
      </c>
      <c r="V18" s="142">
        <f>'廃棄物事業経費（市町村）'!V18</f>
        <v>378100</v>
      </c>
      <c r="W18" s="142">
        <f>'廃棄物事業経費（市町村）'!W18</f>
        <v>81535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81535</v>
      </c>
      <c r="AB18" s="142">
        <f>'廃棄物事業経費（市町村）'!AB18</f>
        <v>0</v>
      </c>
      <c r="AC18" s="142">
        <f>'廃棄物事業経費（市町村）'!AC18</f>
        <v>0</v>
      </c>
      <c r="AD18" s="142">
        <f>'廃棄物事業経費（市町村）'!AD18</f>
        <v>296565</v>
      </c>
    </row>
    <row r="19" spans="1:30" ht="13.5">
      <c r="A19" s="208" t="s">
        <v>216</v>
      </c>
      <c r="B19" s="208">
        <v>37364</v>
      </c>
      <c r="C19" s="208" t="s">
        <v>245</v>
      </c>
      <c r="D19" s="142">
        <f>'廃棄物事業経費（市町村）'!D19</f>
        <v>74659</v>
      </c>
      <c r="E19" s="142">
        <f>'廃棄物事業経費（市町村）'!E19</f>
        <v>11198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7492</v>
      </c>
      <c r="J19" s="142">
        <f>'廃棄物事業経費（市町村）'!J19</f>
        <v>0</v>
      </c>
      <c r="K19" s="142">
        <f>'廃棄物事業経費（市町村）'!K19</f>
        <v>3706</v>
      </c>
      <c r="L19" s="142">
        <f>'廃棄物事業経費（市町村）'!L19</f>
        <v>63461</v>
      </c>
      <c r="M19" s="142">
        <f>'廃棄物事業経費（市町村）'!M19</f>
        <v>53447</v>
      </c>
      <c r="N19" s="142">
        <f>'廃棄物事業経費（市町村）'!N19</f>
        <v>10243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10243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43204</v>
      </c>
      <c r="V19" s="142">
        <f>'廃棄物事業経費（市町村）'!V19</f>
        <v>128106</v>
      </c>
      <c r="W19" s="142">
        <f>'廃棄物事業経費（市町村）'!W19</f>
        <v>21441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17735</v>
      </c>
      <c r="AB19" s="142">
        <f>'廃棄物事業経費（市町村）'!AB19</f>
        <v>0</v>
      </c>
      <c r="AC19" s="142">
        <f>'廃棄物事業経費（市町村）'!AC19</f>
        <v>3706</v>
      </c>
      <c r="AD19" s="142">
        <f>'廃棄物事業経費（市町村）'!AD19</f>
        <v>106665</v>
      </c>
    </row>
    <row r="20" spans="1:30" ht="13.5">
      <c r="A20" s="208" t="s">
        <v>216</v>
      </c>
      <c r="B20" s="208">
        <v>37386</v>
      </c>
      <c r="C20" s="208" t="s">
        <v>246</v>
      </c>
      <c r="D20" s="142">
        <f>'廃棄物事業経費（市町村）'!D20</f>
        <v>189846</v>
      </c>
      <c r="E20" s="142">
        <f>'廃棄物事業経費（市町村）'!E20</f>
        <v>31135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31135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158711</v>
      </c>
      <c r="M20" s="142">
        <f>'廃棄物事業経費（市町村）'!M20</f>
        <v>59768</v>
      </c>
      <c r="N20" s="142">
        <f>'廃棄物事業経費（市町村）'!N20</f>
        <v>6227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6227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53541</v>
      </c>
      <c r="V20" s="142">
        <f>'廃棄物事業経費（市町村）'!V20</f>
        <v>249614</v>
      </c>
      <c r="W20" s="142">
        <f>'廃棄物事業経費（市町村）'!W20</f>
        <v>37362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37362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212252</v>
      </c>
    </row>
    <row r="21" spans="1:30" ht="13.5">
      <c r="A21" s="208" t="s">
        <v>216</v>
      </c>
      <c r="B21" s="208">
        <v>37387</v>
      </c>
      <c r="C21" s="208" t="s">
        <v>247</v>
      </c>
      <c r="D21" s="142">
        <f>'廃棄物事業経費（市町村）'!D21</f>
        <v>155631</v>
      </c>
      <c r="E21" s="142">
        <f>'廃棄物事業経費（市町村）'!E21</f>
        <v>21292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21140</v>
      </c>
      <c r="J21" s="142">
        <f>'廃棄物事業経費（市町村）'!J21</f>
        <v>0</v>
      </c>
      <c r="K21" s="142">
        <f>'廃棄物事業経費（市町村）'!K21</f>
        <v>152</v>
      </c>
      <c r="L21" s="142">
        <f>'廃棄物事業経費（市町村）'!L21</f>
        <v>134339</v>
      </c>
      <c r="M21" s="142">
        <f>'廃棄物事業経費（市町村）'!M21</f>
        <v>81885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81885</v>
      </c>
      <c r="V21" s="142">
        <f>'廃棄物事業経費（市町村）'!V21</f>
        <v>237516</v>
      </c>
      <c r="W21" s="142">
        <f>'廃棄物事業経費（市町村）'!W21</f>
        <v>21292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21140</v>
      </c>
      <c r="AB21" s="142">
        <f>'廃棄物事業経費（市町村）'!AB21</f>
        <v>0</v>
      </c>
      <c r="AC21" s="142">
        <f>'廃棄物事業経費（市町村）'!AC21</f>
        <v>152</v>
      </c>
      <c r="AD21" s="142">
        <f>'廃棄物事業経費（市町村）'!AD21</f>
        <v>216224</v>
      </c>
    </row>
    <row r="22" spans="1:30" ht="13.5">
      <c r="A22" s="208" t="s">
        <v>216</v>
      </c>
      <c r="B22" s="208">
        <v>37403</v>
      </c>
      <c r="C22" s="208" t="s">
        <v>248</v>
      </c>
      <c r="D22" s="142">
        <f>'廃棄物事業経費（市町村）'!D22</f>
        <v>125649</v>
      </c>
      <c r="E22" s="142">
        <f>'廃棄物事業経費（市町村）'!E22</f>
        <v>18426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16088</v>
      </c>
      <c r="J22" s="142">
        <f>'廃棄物事業経費（市町村）'!J22</f>
        <v>0</v>
      </c>
      <c r="K22" s="142">
        <f>'廃棄物事業経費（市町村）'!K22</f>
        <v>2338</v>
      </c>
      <c r="L22" s="142">
        <f>'廃棄物事業経費（市町村）'!L22</f>
        <v>107223</v>
      </c>
      <c r="M22" s="142">
        <f>'廃棄物事業経費（市町村）'!M22</f>
        <v>60407</v>
      </c>
      <c r="N22" s="142">
        <f>'廃棄物事業経費（市町村）'!N22</f>
        <v>23242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23242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37165</v>
      </c>
      <c r="V22" s="142">
        <f>'廃棄物事業経費（市町村）'!V22</f>
        <v>186056</v>
      </c>
      <c r="W22" s="142">
        <f>'廃棄物事業経費（市町村）'!W22</f>
        <v>41668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39330</v>
      </c>
      <c r="AB22" s="142">
        <f>'廃棄物事業経費（市町村）'!AB22</f>
        <v>0</v>
      </c>
      <c r="AC22" s="142">
        <f>'廃棄物事業経費（市町村）'!AC22</f>
        <v>2338</v>
      </c>
      <c r="AD22" s="142">
        <f>'廃棄物事業経費（市町村）'!AD22</f>
        <v>144388</v>
      </c>
    </row>
    <row r="23" spans="1:30" ht="13.5">
      <c r="A23" s="208" t="s">
        <v>216</v>
      </c>
      <c r="B23" s="208">
        <v>37404</v>
      </c>
      <c r="C23" s="208" t="s">
        <v>249</v>
      </c>
      <c r="D23" s="142">
        <f>'廃棄物事業経費（市町村）'!D23</f>
        <v>203485</v>
      </c>
      <c r="E23" s="142">
        <f>'廃棄物事業経費（市町村）'!E23</f>
        <v>35243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35243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168242</v>
      </c>
      <c r="M23" s="142">
        <f>'廃棄物事業経費（市町村）'!M23</f>
        <v>79611</v>
      </c>
      <c r="N23" s="142">
        <f>'廃棄物事業経費（市町村）'!N23</f>
        <v>19260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19260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60351</v>
      </c>
      <c r="V23" s="142">
        <f>'廃棄物事業経費（市町村）'!V23</f>
        <v>283096</v>
      </c>
      <c r="W23" s="142">
        <f>'廃棄物事業経費（市町村）'!W23</f>
        <v>54503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54503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228593</v>
      </c>
    </row>
    <row r="24" spans="1:30" ht="13.5">
      <c r="A24" s="208" t="s">
        <v>216</v>
      </c>
      <c r="B24" s="208">
        <v>37406</v>
      </c>
      <c r="C24" s="208" t="s">
        <v>250</v>
      </c>
      <c r="D24" s="142">
        <f>'廃棄物事業経費（市町村）'!D24</f>
        <v>84505</v>
      </c>
      <c r="E24" s="142">
        <f>'廃棄物事業経費（市町村）'!E24</f>
        <v>17098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12520</v>
      </c>
      <c r="J24" s="142">
        <f>'廃棄物事業経費（市町村）'!J24</f>
        <v>0</v>
      </c>
      <c r="K24" s="142">
        <f>'廃棄物事業経費（市町村）'!K24</f>
        <v>4578</v>
      </c>
      <c r="L24" s="142">
        <f>'廃棄物事業経費（市町村）'!L24</f>
        <v>67407</v>
      </c>
      <c r="M24" s="142">
        <f>'廃棄物事業経費（市町村）'!M24</f>
        <v>84880</v>
      </c>
      <c r="N24" s="142">
        <f>'廃棄物事業経費（市町村）'!N24</f>
        <v>44001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29601</v>
      </c>
      <c r="S24" s="142">
        <f>'廃棄物事業経費（市町村）'!S24</f>
        <v>0</v>
      </c>
      <c r="T24" s="142">
        <f>'廃棄物事業経費（市町村）'!T24</f>
        <v>14400</v>
      </c>
      <c r="U24" s="142">
        <f>'廃棄物事業経費（市町村）'!U24</f>
        <v>40879</v>
      </c>
      <c r="V24" s="142">
        <f>'廃棄物事業経費（市町村）'!V24</f>
        <v>169385</v>
      </c>
      <c r="W24" s="142">
        <f>'廃棄物事業経費（市町村）'!W24</f>
        <v>61099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42121</v>
      </c>
      <c r="AB24" s="142">
        <f>'廃棄物事業経費（市町村）'!AB24</f>
        <v>0</v>
      </c>
      <c r="AC24" s="142">
        <f>'廃棄物事業経費（市町村）'!AC24</f>
        <v>18978</v>
      </c>
      <c r="AD24" s="142">
        <f>'廃棄物事業経費（市町村）'!AD24</f>
        <v>108286</v>
      </c>
    </row>
    <row r="25" spans="1:30" ht="13.5">
      <c r="A25" s="208" t="s">
        <v>216</v>
      </c>
      <c r="B25" s="208">
        <v>37831</v>
      </c>
      <c r="C25" s="208" t="s">
        <v>251</v>
      </c>
      <c r="D25" s="142">
        <f>'廃棄物事業経費（組合）'!D8</f>
        <v>0</v>
      </c>
      <c r="E25" s="142">
        <f>'廃棄物事業経費（組合）'!E8</f>
        <v>0</v>
      </c>
      <c r="F25" s="142">
        <f>'廃棄物事業経費（組合）'!F8</f>
        <v>0</v>
      </c>
      <c r="G25" s="142">
        <f>'廃棄物事業経費（組合）'!G8</f>
        <v>0</v>
      </c>
      <c r="H25" s="142">
        <f>'廃棄物事業経費（組合）'!H8</f>
        <v>0</v>
      </c>
      <c r="I25" s="142">
        <f>'廃棄物事業経費（組合）'!I8</f>
        <v>0</v>
      </c>
      <c r="J25" s="142">
        <f>'廃棄物事業経費（組合）'!J8</f>
        <v>0</v>
      </c>
      <c r="K25" s="142">
        <f>'廃棄物事業経費（組合）'!K8</f>
        <v>0</v>
      </c>
      <c r="L25" s="142">
        <f>'廃棄物事業経費（組合）'!L8</f>
        <v>0</v>
      </c>
      <c r="M25" s="142">
        <f>'廃棄物事業経費（組合）'!M8</f>
        <v>31</v>
      </c>
      <c r="N25" s="142">
        <f>'廃棄物事業経費（組合）'!N8</f>
        <v>0</v>
      </c>
      <c r="O25" s="142">
        <f>'廃棄物事業経費（組合）'!O8</f>
        <v>0</v>
      </c>
      <c r="P25" s="142">
        <f>'廃棄物事業経費（組合）'!P8</f>
        <v>0</v>
      </c>
      <c r="Q25" s="142">
        <f>'廃棄物事業経費（組合）'!Q8</f>
        <v>0</v>
      </c>
      <c r="R25" s="142">
        <f>'廃棄物事業経費（組合）'!R8</f>
        <v>0</v>
      </c>
      <c r="S25" s="142">
        <f>'廃棄物事業経費（組合）'!S8</f>
        <v>125389</v>
      </c>
      <c r="T25" s="142">
        <f>'廃棄物事業経費（組合）'!T8</f>
        <v>0</v>
      </c>
      <c r="U25" s="142">
        <f>'廃棄物事業経費（組合）'!U8</f>
        <v>31</v>
      </c>
      <c r="V25" s="142">
        <f>'廃棄物事業経費（組合）'!V8</f>
        <v>31</v>
      </c>
      <c r="W25" s="142">
        <f>'廃棄物事業経費（組合）'!W8</f>
        <v>0</v>
      </c>
      <c r="X25" s="142">
        <f>'廃棄物事業経費（組合）'!X8</f>
        <v>0</v>
      </c>
      <c r="Y25" s="142">
        <f>'廃棄物事業経費（組合）'!Y8</f>
        <v>0</v>
      </c>
      <c r="Z25" s="142">
        <f>'廃棄物事業経費（組合）'!Z8</f>
        <v>0</v>
      </c>
      <c r="AA25" s="142">
        <f>'廃棄物事業経費（組合）'!AA8</f>
        <v>0</v>
      </c>
      <c r="AB25" s="142">
        <f>'廃棄物事業経費（組合）'!AB8</f>
        <v>125389</v>
      </c>
      <c r="AC25" s="142">
        <f>'廃棄物事業経費（組合）'!AC8</f>
        <v>0</v>
      </c>
      <c r="AD25" s="142">
        <f>'廃棄物事業経費（組合）'!AD8</f>
        <v>31</v>
      </c>
    </row>
    <row r="26" spans="1:30" ht="13.5">
      <c r="A26" s="208" t="s">
        <v>216</v>
      </c>
      <c r="B26" s="208">
        <v>37833</v>
      </c>
      <c r="C26" s="208" t="s">
        <v>252</v>
      </c>
      <c r="D26" s="142">
        <f>'廃棄物事業経費（組合）'!D9</f>
        <v>0</v>
      </c>
      <c r="E26" s="142">
        <f>'廃棄物事業経費（組合）'!E9</f>
        <v>0</v>
      </c>
      <c r="F26" s="142">
        <f>'廃棄物事業経費（組合）'!F9</f>
        <v>0</v>
      </c>
      <c r="G26" s="142">
        <f>'廃棄物事業経費（組合）'!G9</f>
        <v>0</v>
      </c>
      <c r="H26" s="142">
        <f>'廃棄物事業経費（組合）'!H9</f>
        <v>0</v>
      </c>
      <c r="I26" s="142">
        <f>'廃棄物事業経費（組合）'!I9</f>
        <v>0</v>
      </c>
      <c r="J26" s="142">
        <f>'廃棄物事業経費（組合）'!J9</f>
        <v>0</v>
      </c>
      <c r="K26" s="142">
        <f>'廃棄物事業経費（組合）'!K9</f>
        <v>0</v>
      </c>
      <c r="L26" s="142">
        <f>'廃棄物事業経費（組合）'!L9</f>
        <v>0</v>
      </c>
      <c r="M26" s="142">
        <f>'廃棄物事業経費（組合）'!M9</f>
        <v>176528</v>
      </c>
      <c r="N26" s="142">
        <f>'廃棄物事業経費（組合）'!N9</f>
        <v>153811</v>
      </c>
      <c r="O26" s="142">
        <f>'廃棄物事業経費（組合）'!O9</f>
        <v>0</v>
      </c>
      <c r="P26" s="142">
        <f>'廃棄物事業経費（組合）'!P9</f>
        <v>0</v>
      </c>
      <c r="Q26" s="142">
        <f>'廃棄物事業経費（組合）'!Q9</f>
        <v>0</v>
      </c>
      <c r="R26" s="142">
        <f>'廃棄物事業経費（組合）'!R9</f>
        <v>153793</v>
      </c>
      <c r="S26" s="142">
        <f>'廃棄物事業経費（組合）'!S9</f>
        <v>80000</v>
      </c>
      <c r="T26" s="142">
        <f>'廃棄物事業経費（組合）'!T9</f>
        <v>18</v>
      </c>
      <c r="U26" s="142">
        <f>'廃棄物事業経費（組合）'!U9</f>
        <v>22717</v>
      </c>
      <c r="V26" s="142">
        <f>'廃棄物事業経費（組合）'!V9</f>
        <v>176528</v>
      </c>
      <c r="W26" s="142">
        <f>'廃棄物事業経費（組合）'!W9</f>
        <v>153811</v>
      </c>
      <c r="X26" s="142">
        <f>'廃棄物事業経費（組合）'!X9</f>
        <v>0</v>
      </c>
      <c r="Y26" s="142">
        <f>'廃棄物事業経費（組合）'!Y9</f>
        <v>0</v>
      </c>
      <c r="Z26" s="142">
        <f>'廃棄物事業経費（組合）'!Z9</f>
        <v>0</v>
      </c>
      <c r="AA26" s="142">
        <f>'廃棄物事業経費（組合）'!AA9</f>
        <v>153793</v>
      </c>
      <c r="AB26" s="142">
        <f>'廃棄物事業経費（組合）'!AB9</f>
        <v>80000</v>
      </c>
      <c r="AC26" s="142">
        <f>'廃棄物事業経費（組合）'!AC9</f>
        <v>18</v>
      </c>
      <c r="AD26" s="142">
        <f>'廃棄物事業経費（組合）'!AD9</f>
        <v>22717</v>
      </c>
    </row>
    <row r="27" spans="1:30" ht="13.5">
      <c r="A27" s="208" t="s">
        <v>216</v>
      </c>
      <c r="B27" s="208">
        <v>37858</v>
      </c>
      <c r="C27" s="208" t="s">
        <v>253</v>
      </c>
      <c r="D27" s="142">
        <f>'廃棄物事業経費（組合）'!D10</f>
        <v>0</v>
      </c>
      <c r="E27" s="142">
        <f>'廃棄物事業経費（組合）'!E10</f>
        <v>0</v>
      </c>
      <c r="F27" s="142">
        <f>'廃棄物事業経費（組合）'!F10</f>
        <v>0</v>
      </c>
      <c r="G27" s="142">
        <f>'廃棄物事業経費（組合）'!G10</f>
        <v>0</v>
      </c>
      <c r="H27" s="142">
        <f>'廃棄物事業経費（組合）'!H10</f>
        <v>0</v>
      </c>
      <c r="I27" s="142">
        <f>'廃棄物事業経費（組合）'!I10</f>
        <v>0</v>
      </c>
      <c r="J27" s="142">
        <f>'廃棄物事業経費（組合）'!J10</f>
        <v>0</v>
      </c>
      <c r="K27" s="142">
        <f>'廃棄物事業経費（組合）'!K10</f>
        <v>0</v>
      </c>
      <c r="L27" s="142">
        <f>'廃棄物事業経費（組合）'!L10</f>
        <v>0</v>
      </c>
      <c r="M27" s="142">
        <f>'廃棄物事業経費（組合）'!M10</f>
        <v>30979</v>
      </c>
      <c r="N27" s="142">
        <f>'廃棄物事業経費（組合）'!N10</f>
        <v>0</v>
      </c>
      <c r="O27" s="142">
        <f>'廃棄物事業経費（組合）'!O10</f>
        <v>0</v>
      </c>
      <c r="P27" s="142">
        <f>'廃棄物事業経費（組合）'!P10</f>
        <v>0</v>
      </c>
      <c r="Q27" s="142">
        <f>'廃棄物事業経費（組合）'!Q10</f>
        <v>0</v>
      </c>
      <c r="R27" s="142">
        <f>'廃棄物事業経費（組合）'!R10</f>
        <v>0</v>
      </c>
      <c r="S27" s="142">
        <f>'廃棄物事業経費（組合）'!S10</f>
        <v>134314</v>
      </c>
      <c r="T27" s="142">
        <f>'廃棄物事業経費（組合）'!T10</f>
        <v>0</v>
      </c>
      <c r="U27" s="142">
        <f>'廃棄物事業経費（組合）'!U10</f>
        <v>30979</v>
      </c>
      <c r="V27" s="142">
        <f>'廃棄物事業経費（組合）'!V10</f>
        <v>30979</v>
      </c>
      <c r="W27" s="142">
        <f>'廃棄物事業経費（組合）'!W10</f>
        <v>0</v>
      </c>
      <c r="X27" s="142">
        <f>'廃棄物事業経費（組合）'!X10</f>
        <v>0</v>
      </c>
      <c r="Y27" s="142">
        <f>'廃棄物事業経費（組合）'!Y10</f>
        <v>0</v>
      </c>
      <c r="Z27" s="142">
        <f>'廃棄物事業経費（組合）'!Z10</f>
        <v>0</v>
      </c>
      <c r="AA27" s="142">
        <f>'廃棄物事業経費（組合）'!AA10</f>
        <v>0</v>
      </c>
      <c r="AB27" s="142">
        <f>'廃棄物事業経費（組合）'!AB10</f>
        <v>134314</v>
      </c>
      <c r="AC27" s="142">
        <f>'廃棄物事業経費（組合）'!AC10</f>
        <v>0</v>
      </c>
      <c r="AD27" s="142">
        <f>'廃棄物事業経費（組合）'!AD10</f>
        <v>30979</v>
      </c>
    </row>
    <row r="28" spans="1:30" ht="13.5">
      <c r="A28" s="208" t="s">
        <v>216</v>
      </c>
      <c r="B28" s="208">
        <v>37864</v>
      </c>
      <c r="C28" s="208" t="s">
        <v>254</v>
      </c>
      <c r="D28" s="142">
        <f>'廃棄物事業経費（組合）'!D11</f>
        <v>155513</v>
      </c>
      <c r="E28" s="142">
        <f>'廃棄物事業経費（組合）'!E11</f>
        <v>155513</v>
      </c>
      <c r="F28" s="142">
        <f>'廃棄物事業経費（組合）'!F11</f>
        <v>0</v>
      </c>
      <c r="G28" s="142">
        <f>'廃棄物事業経費（組合）'!G11</f>
        <v>0</v>
      </c>
      <c r="H28" s="142">
        <f>'廃棄物事業経費（組合）'!H11</f>
        <v>0</v>
      </c>
      <c r="I28" s="142">
        <f>'廃棄物事業経費（組合）'!I11</f>
        <v>155513</v>
      </c>
      <c r="J28" s="142">
        <f>'廃棄物事業経費（組合）'!J11</f>
        <v>457555</v>
      </c>
      <c r="K28" s="142">
        <f>'廃棄物事業経費（組合）'!K11</f>
        <v>0</v>
      </c>
      <c r="L28" s="142">
        <f>'廃棄物事業経費（組合）'!L11</f>
        <v>0</v>
      </c>
      <c r="M28" s="142">
        <f>'廃棄物事業経費（組合）'!M11</f>
        <v>0</v>
      </c>
      <c r="N28" s="142">
        <f>'廃棄物事業経費（組合）'!N11</f>
        <v>0</v>
      </c>
      <c r="O28" s="142">
        <f>'廃棄物事業経費（組合）'!O11</f>
        <v>0</v>
      </c>
      <c r="P28" s="142">
        <f>'廃棄物事業経費（組合）'!P11</f>
        <v>0</v>
      </c>
      <c r="Q28" s="142">
        <f>'廃棄物事業経費（組合）'!Q11</f>
        <v>0</v>
      </c>
      <c r="R28" s="142">
        <f>'廃棄物事業経費（組合）'!R11</f>
        <v>0</v>
      </c>
      <c r="S28" s="142">
        <f>'廃棄物事業経費（組合）'!S11</f>
        <v>0</v>
      </c>
      <c r="T28" s="142">
        <f>'廃棄物事業経費（組合）'!T11</f>
        <v>0</v>
      </c>
      <c r="U28" s="142">
        <f>'廃棄物事業経費（組合）'!U11</f>
        <v>0</v>
      </c>
      <c r="V28" s="142">
        <f>'廃棄物事業経費（組合）'!V11</f>
        <v>155513</v>
      </c>
      <c r="W28" s="142">
        <f>'廃棄物事業経費（組合）'!W11</f>
        <v>155513</v>
      </c>
      <c r="X28" s="142">
        <f>'廃棄物事業経費（組合）'!X11</f>
        <v>0</v>
      </c>
      <c r="Y28" s="142">
        <f>'廃棄物事業経費（組合）'!Y11</f>
        <v>0</v>
      </c>
      <c r="Z28" s="142">
        <f>'廃棄物事業経費（組合）'!Z11</f>
        <v>0</v>
      </c>
      <c r="AA28" s="142">
        <f>'廃棄物事業経費（組合）'!AA11</f>
        <v>155513</v>
      </c>
      <c r="AB28" s="142">
        <f>'廃棄物事業経費（組合）'!AB11</f>
        <v>457555</v>
      </c>
      <c r="AC28" s="142">
        <f>'廃棄物事業経費（組合）'!AC11</f>
        <v>0</v>
      </c>
      <c r="AD28" s="142">
        <f>'廃棄物事業経費（組合）'!AD11</f>
        <v>0</v>
      </c>
    </row>
    <row r="29" spans="1:30" ht="13.5">
      <c r="A29" s="208" t="s">
        <v>216</v>
      </c>
      <c r="B29" s="208">
        <v>37866</v>
      </c>
      <c r="C29" s="208" t="s">
        <v>255</v>
      </c>
      <c r="D29" s="142">
        <f>'廃棄物事業経費（組合）'!D12</f>
        <v>8984</v>
      </c>
      <c r="E29" s="142">
        <f>'廃棄物事業経費（組合）'!E12</f>
        <v>8984</v>
      </c>
      <c r="F29" s="142">
        <f>'廃棄物事業経費（組合）'!F12</f>
        <v>0</v>
      </c>
      <c r="G29" s="142">
        <f>'廃棄物事業経費（組合）'!G12</f>
        <v>0</v>
      </c>
      <c r="H29" s="142">
        <f>'廃棄物事業経費（組合）'!H12</f>
        <v>0</v>
      </c>
      <c r="I29" s="142">
        <f>'廃棄物事業経費（組合）'!I12</f>
        <v>0</v>
      </c>
      <c r="J29" s="142">
        <f>'廃棄物事業経費（組合）'!J12</f>
        <v>197848</v>
      </c>
      <c r="K29" s="142">
        <f>'廃棄物事業経費（組合）'!K12</f>
        <v>8984</v>
      </c>
      <c r="L29" s="142">
        <f>'廃棄物事業経費（組合）'!L12</f>
        <v>0</v>
      </c>
      <c r="M29" s="142">
        <f>'廃棄物事業経費（組合）'!M12</f>
        <v>0</v>
      </c>
      <c r="N29" s="142">
        <f>'廃棄物事業経費（組合）'!N12</f>
        <v>0</v>
      </c>
      <c r="O29" s="142">
        <f>'廃棄物事業経費（組合）'!O12</f>
        <v>0</v>
      </c>
      <c r="P29" s="142">
        <f>'廃棄物事業経費（組合）'!P12</f>
        <v>0</v>
      </c>
      <c r="Q29" s="142">
        <f>'廃棄物事業経費（組合）'!Q12</f>
        <v>0</v>
      </c>
      <c r="R29" s="142">
        <f>'廃棄物事業経費（組合）'!R12</f>
        <v>0</v>
      </c>
      <c r="S29" s="142">
        <f>'廃棄物事業経費（組合）'!S12</f>
        <v>0</v>
      </c>
      <c r="T29" s="142">
        <f>'廃棄物事業経費（組合）'!T12</f>
        <v>0</v>
      </c>
      <c r="U29" s="142">
        <f>'廃棄物事業経費（組合）'!U12</f>
        <v>0</v>
      </c>
      <c r="V29" s="142">
        <f>'廃棄物事業経費（組合）'!V12</f>
        <v>8984</v>
      </c>
      <c r="W29" s="142">
        <f>'廃棄物事業経費（組合）'!W12</f>
        <v>8984</v>
      </c>
      <c r="X29" s="142">
        <f>'廃棄物事業経費（組合）'!X12</f>
        <v>0</v>
      </c>
      <c r="Y29" s="142">
        <f>'廃棄物事業経費（組合）'!Y12</f>
        <v>0</v>
      </c>
      <c r="Z29" s="142">
        <f>'廃棄物事業経費（組合）'!Z12</f>
        <v>0</v>
      </c>
      <c r="AA29" s="142">
        <f>'廃棄物事業経費（組合）'!AA12</f>
        <v>0</v>
      </c>
      <c r="AB29" s="142">
        <f>'廃棄物事業経費（組合）'!AB12</f>
        <v>197848</v>
      </c>
      <c r="AC29" s="142">
        <f>'廃棄物事業経費（組合）'!AC12</f>
        <v>8984</v>
      </c>
      <c r="AD29" s="142">
        <f>'廃棄物事業経費（組合）'!AD12</f>
        <v>0</v>
      </c>
    </row>
    <row r="30" spans="1:30" ht="13.5">
      <c r="A30" s="208" t="s">
        <v>216</v>
      </c>
      <c r="B30" s="208">
        <v>37867</v>
      </c>
      <c r="C30" s="208" t="s">
        <v>256</v>
      </c>
      <c r="D30" s="142">
        <f>'廃棄物事業経費（組合）'!D13</f>
        <v>392837</v>
      </c>
      <c r="E30" s="142">
        <f>'廃棄物事業経費（組合）'!E13</f>
        <v>271286</v>
      </c>
      <c r="F30" s="142">
        <f>'廃棄物事業経費（組合）'!F13</f>
        <v>0</v>
      </c>
      <c r="G30" s="142">
        <f>'廃棄物事業経費（組合）'!G13</f>
        <v>0</v>
      </c>
      <c r="H30" s="142">
        <f>'廃棄物事業経費（組合）'!H13</f>
        <v>0</v>
      </c>
      <c r="I30" s="142">
        <f>'廃棄物事業経費（組合）'!I13</f>
        <v>271286</v>
      </c>
      <c r="J30" s="142">
        <f>'廃棄物事業経費（組合）'!J13</f>
        <v>704445</v>
      </c>
      <c r="K30" s="142">
        <f>'廃棄物事業経費（組合）'!K13</f>
        <v>0</v>
      </c>
      <c r="L30" s="142">
        <f>'廃棄物事業経費（組合）'!L13</f>
        <v>121551</v>
      </c>
      <c r="M30" s="142">
        <f>'廃棄物事業経費（組合）'!M13</f>
        <v>71687</v>
      </c>
      <c r="N30" s="142">
        <f>'廃棄物事業経費（組合）'!N13</f>
        <v>0</v>
      </c>
      <c r="O30" s="142">
        <f>'廃棄物事業経費（組合）'!O13</f>
        <v>0</v>
      </c>
      <c r="P30" s="142">
        <f>'廃棄物事業経費（組合）'!P13</f>
        <v>0</v>
      </c>
      <c r="Q30" s="142">
        <f>'廃棄物事業経費（組合）'!Q13</f>
        <v>0</v>
      </c>
      <c r="R30" s="142">
        <f>'廃棄物事業経費（組合）'!R13</f>
        <v>0</v>
      </c>
      <c r="S30" s="142">
        <f>'廃棄物事業経費（組合）'!S13</f>
        <v>326590</v>
      </c>
      <c r="T30" s="142">
        <f>'廃棄物事業経費（組合）'!T13</f>
        <v>0</v>
      </c>
      <c r="U30" s="142">
        <f>'廃棄物事業経費（組合）'!U13</f>
        <v>71687</v>
      </c>
      <c r="V30" s="142">
        <f>'廃棄物事業経費（組合）'!V13</f>
        <v>464524</v>
      </c>
      <c r="W30" s="142">
        <f>'廃棄物事業経費（組合）'!W13</f>
        <v>271286</v>
      </c>
      <c r="X30" s="142">
        <f>'廃棄物事業経費（組合）'!X13</f>
        <v>0</v>
      </c>
      <c r="Y30" s="142">
        <f>'廃棄物事業経費（組合）'!Y13</f>
        <v>0</v>
      </c>
      <c r="Z30" s="142">
        <f>'廃棄物事業経費（組合）'!Z13</f>
        <v>0</v>
      </c>
      <c r="AA30" s="142">
        <f>'廃棄物事業経費（組合）'!AA13</f>
        <v>271286</v>
      </c>
      <c r="AB30" s="142">
        <f>'廃棄物事業経費（組合）'!AB13</f>
        <v>1031035</v>
      </c>
      <c r="AC30" s="142">
        <f>'廃棄物事業経費（組合）'!AC13</f>
        <v>0</v>
      </c>
      <c r="AD30" s="142">
        <f>'廃棄物事業経費（組合）'!AD13</f>
        <v>193238</v>
      </c>
    </row>
    <row r="31" spans="1:30" ht="13.5">
      <c r="A31" s="208" t="s">
        <v>216</v>
      </c>
      <c r="B31" s="208">
        <v>37869</v>
      </c>
      <c r="C31" s="208" t="s">
        <v>257</v>
      </c>
      <c r="D31" s="142">
        <f>'廃棄物事業経費（組合）'!D14</f>
        <v>186183</v>
      </c>
      <c r="E31" s="142">
        <f>'廃棄物事業経費（組合）'!E14</f>
        <v>186183</v>
      </c>
      <c r="F31" s="142">
        <f>'廃棄物事業経費（組合）'!F14</f>
        <v>0</v>
      </c>
      <c r="G31" s="142">
        <f>'廃棄物事業経費（組合）'!G14</f>
        <v>0</v>
      </c>
      <c r="H31" s="142">
        <f>'廃棄物事業経費（組合）'!H14</f>
        <v>0</v>
      </c>
      <c r="I31" s="142">
        <f>'廃棄物事業経費（組合）'!I14</f>
        <v>184433</v>
      </c>
      <c r="J31" s="142">
        <f>'廃棄物事業経費（組合）'!J14</f>
        <v>54379</v>
      </c>
      <c r="K31" s="142">
        <f>'廃棄物事業経費（組合）'!K14</f>
        <v>1750</v>
      </c>
      <c r="L31" s="142">
        <f>'廃棄物事業経費（組合）'!L14</f>
        <v>0</v>
      </c>
      <c r="M31" s="142">
        <f>'廃棄物事業経費（組合）'!M14</f>
        <v>56217</v>
      </c>
      <c r="N31" s="142">
        <f>'廃棄物事業経費（組合）'!N14</f>
        <v>56217</v>
      </c>
      <c r="O31" s="142">
        <f>'廃棄物事業経費（組合）'!O14</f>
        <v>0</v>
      </c>
      <c r="P31" s="142">
        <f>'廃棄物事業経費（組合）'!P14</f>
        <v>0</v>
      </c>
      <c r="Q31" s="142">
        <f>'廃棄物事業経費（組合）'!Q14</f>
        <v>0</v>
      </c>
      <c r="R31" s="142">
        <f>'廃棄物事業経費（組合）'!R14</f>
        <v>56217</v>
      </c>
      <c r="S31" s="142">
        <f>'廃棄物事業経費（組合）'!S14</f>
        <v>104932</v>
      </c>
      <c r="T31" s="142">
        <f>'廃棄物事業経費（組合）'!T14</f>
        <v>0</v>
      </c>
      <c r="U31" s="142">
        <f>'廃棄物事業経費（組合）'!U14</f>
        <v>0</v>
      </c>
      <c r="V31" s="142">
        <f>'廃棄物事業経費（組合）'!V14</f>
        <v>242400</v>
      </c>
      <c r="W31" s="142">
        <f>'廃棄物事業経費（組合）'!W14</f>
        <v>242400</v>
      </c>
      <c r="X31" s="142">
        <f>'廃棄物事業経費（組合）'!X14</f>
        <v>0</v>
      </c>
      <c r="Y31" s="142">
        <f>'廃棄物事業経費（組合）'!Y14</f>
        <v>0</v>
      </c>
      <c r="Z31" s="142">
        <f>'廃棄物事業経費（組合）'!Z14</f>
        <v>0</v>
      </c>
      <c r="AA31" s="142">
        <f>'廃棄物事業経費（組合）'!AA14</f>
        <v>240650</v>
      </c>
      <c r="AB31" s="142">
        <f>'廃棄物事業経費（組合）'!AB14</f>
        <v>159311</v>
      </c>
      <c r="AC31" s="142">
        <f>'廃棄物事業経費（組合）'!AC14</f>
        <v>1750</v>
      </c>
      <c r="AD31" s="142">
        <f>'廃棄物事業経費（組合）'!AD14</f>
        <v>0</v>
      </c>
    </row>
    <row r="32" spans="1:30" ht="13.5">
      <c r="A32" s="208" t="s">
        <v>216</v>
      </c>
      <c r="B32" s="208">
        <v>37882</v>
      </c>
      <c r="C32" s="208" t="s">
        <v>258</v>
      </c>
      <c r="D32" s="142">
        <f>'廃棄物事業経費（組合）'!D15</f>
        <v>208969</v>
      </c>
      <c r="E32" s="142">
        <f>'廃棄物事業経費（組合）'!E15</f>
        <v>148650</v>
      </c>
      <c r="F32" s="142">
        <f>'廃棄物事業経費（組合）'!F15</f>
        <v>0</v>
      </c>
      <c r="G32" s="142">
        <f>'廃棄物事業経費（組合）'!G15</f>
        <v>0</v>
      </c>
      <c r="H32" s="142">
        <f>'廃棄物事業経費（組合）'!H15</f>
        <v>0</v>
      </c>
      <c r="I32" s="142">
        <f>'廃棄物事業経費（組合）'!I15</f>
        <v>148440</v>
      </c>
      <c r="J32" s="142">
        <f>'廃棄物事業経費（組合）'!J15</f>
        <v>566729</v>
      </c>
      <c r="K32" s="142">
        <f>'廃棄物事業経費（組合）'!K15</f>
        <v>210</v>
      </c>
      <c r="L32" s="142">
        <f>'廃棄物事業経費（組合）'!L15</f>
        <v>60319</v>
      </c>
      <c r="M32" s="142">
        <f>'廃棄物事業経費（組合）'!M15</f>
        <v>0</v>
      </c>
      <c r="N32" s="142">
        <f>'廃棄物事業経費（組合）'!N15</f>
        <v>0</v>
      </c>
      <c r="O32" s="142">
        <f>'廃棄物事業経費（組合）'!O15</f>
        <v>0</v>
      </c>
      <c r="P32" s="142">
        <f>'廃棄物事業経費（組合）'!P15</f>
        <v>0</v>
      </c>
      <c r="Q32" s="142">
        <f>'廃棄物事業経費（組合）'!Q15</f>
        <v>0</v>
      </c>
      <c r="R32" s="142">
        <f>'廃棄物事業経費（組合）'!R15</f>
        <v>0</v>
      </c>
      <c r="S32" s="142">
        <f>'廃棄物事業経費（組合）'!S15</f>
        <v>0</v>
      </c>
      <c r="T32" s="142">
        <f>'廃棄物事業経費（組合）'!T15</f>
        <v>0</v>
      </c>
      <c r="U32" s="142">
        <f>'廃棄物事業経費（組合）'!U15</f>
        <v>0</v>
      </c>
      <c r="V32" s="142">
        <f>'廃棄物事業経費（組合）'!V15</f>
        <v>208969</v>
      </c>
      <c r="W32" s="142">
        <f>'廃棄物事業経費（組合）'!W15</f>
        <v>148650</v>
      </c>
      <c r="X32" s="142">
        <f>'廃棄物事業経費（組合）'!X15</f>
        <v>0</v>
      </c>
      <c r="Y32" s="142">
        <f>'廃棄物事業経費（組合）'!Y15</f>
        <v>0</v>
      </c>
      <c r="Z32" s="142">
        <f>'廃棄物事業経費（組合）'!Z15</f>
        <v>0</v>
      </c>
      <c r="AA32" s="142">
        <f>'廃棄物事業経費（組合）'!AA15</f>
        <v>148440</v>
      </c>
      <c r="AB32" s="142">
        <f>'廃棄物事業経費（組合）'!AB15</f>
        <v>566729</v>
      </c>
      <c r="AC32" s="142">
        <f>'廃棄物事業経費（組合）'!AC15</f>
        <v>210</v>
      </c>
      <c r="AD32" s="142">
        <f>'廃棄物事業経費（組合）'!AD15</f>
        <v>60319</v>
      </c>
    </row>
    <row r="33" spans="1:30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5" sqref="D25:BW3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香川県</v>
      </c>
      <c r="B7" s="140">
        <f>INT(B8/1000)*1000</f>
        <v>37000</v>
      </c>
      <c r="C7" s="140" t="s">
        <v>179</v>
      </c>
      <c r="D7" s="141">
        <f>SUM(D8:D300)</f>
        <v>192871</v>
      </c>
      <c r="E7" s="141">
        <f aca="true" t="shared" si="0" ref="E7:BP7">SUM(E8:E300)</f>
        <v>184747</v>
      </c>
      <c r="F7" s="141">
        <f t="shared" si="0"/>
        <v>0</v>
      </c>
      <c r="G7" s="141">
        <f t="shared" si="0"/>
        <v>163123</v>
      </c>
      <c r="H7" s="141">
        <f t="shared" si="0"/>
        <v>15831</v>
      </c>
      <c r="I7" s="141">
        <f t="shared" si="0"/>
        <v>5793</v>
      </c>
      <c r="J7" s="141">
        <f t="shared" si="0"/>
        <v>8124</v>
      </c>
      <c r="K7" s="141">
        <f t="shared" si="0"/>
        <v>21353</v>
      </c>
      <c r="L7" s="141">
        <f t="shared" si="0"/>
        <v>11443478</v>
      </c>
      <c r="M7" s="141">
        <f t="shared" si="0"/>
        <v>4305932</v>
      </c>
      <c r="N7" s="141">
        <f t="shared" si="0"/>
        <v>2444515</v>
      </c>
      <c r="O7" s="141">
        <f t="shared" si="0"/>
        <v>426931</v>
      </c>
      <c r="P7" s="141">
        <f t="shared" si="0"/>
        <v>1849210</v>
      </c>
      <c r="Q7" s="141">
        <f t="shared" si="0"/>
        <v>168374</v>
      </c>
      <c r="R7" s="141">
        <f t="shared" si="0"/>
        <v>64892</v>
      </c>
      <c r="S7" s="141">
        <f t="shared" si="0"/>
        <v>4618034</v>
      </c>
      <c r="T7" s="141">
        <f t="shared" si="0"/>
        <v>1757659</v>
      </c>
      <c r="U7" s="141">
        <f t="shared" si="0"/>
        <v>2728683</v>
      </c>
      <c r="V7" s="141">
        <f t="shared" si="0"/>
        <v>64903</v>
      </c>
      <c r="W7" s="141">
        <f t="shared" si="0"/>
        <v>66789</v>
      </c>
      <c r="X7" s="141">
        <f t="shared" si="0"/>
        <v>1959603</v>
      </c>
      <c r="Y7" s="141">
        <f t="shared" si="0"/>
        <v>10105</v>
      </c>
      <c r="Z7" s="141">
        <f t="shared" si="0"/>
        <v>1249417</v>
      </c>
      <c r="AA7" s="141">
        <f t="shared" si="0"/>
        <v>12885766</v>
      </c>
      <c r="AB7" s="141">
        <f t="shared" si="0"/>
        <v>96378</v>
      </c>
      <c r="AC7" s="141">
        <f t="shared" si="0"/>
        <v>96378</v>
      </c>
      <c r="AD7" s="141">
        <f t="shared" si="0"/>
        <v>15548</v>
      </c>
      <c r="AE7" s="141">
        <f t="shared" si="0"/>
        <v>37800</v>
      </c>
      <c r="AF7" s="141">
        <f t="shared" si="0"/>
        <v>29170</v>
      </c>
      <c r="AG7" s="141">
        <f t="shared" si="0"/>
        <v>13860</v>
      </c>
      <c r="AH7" s="141">
        <f t="shared" si="0"/>
        <v>0</v>
      </c>
      <c r="AI7" s="141">
        <f t="shared" si="0"/>
        <v>0</v>
      </c>
      <c r="AJ7" s="141">
        <f t="shared" si="0"/>
        <v>3076204</v>
      </c>
      <c r="AK7" s="141">
        <f t="shared" si="0"/>
        <v>946146</v>
      </c>
      <c r="AL7" s="141">
        <f t="shared" si="0"/>
        <v>1295502</v>
      </c>
      <c r="AM7" s="141">
        <f t="shared" si="0"/>
        <v>360472</v>
      </c>
      <c r="AN7" s="141">
        <f t="shared" si="0"/>
        <v>772380</v>
      </c>
      <c r="AO7" s="141">
        <f t="shared" si="0"/>
        <v>162650</v>
      </c>
      <c r="AP7" s="141">
        <f t="shared" si="0"/>
        <v>3045</v>
      </c>
      <c r="AQ7" s="141">
        <f t="shared" si="0"/>
        <v>831511</v>
      </c>
      <c r="AR7" s="141">
        <f t="shared" si="0"/>
        <v>370937</v>
      </c>
      <c r="AS7" s="141">
        <f t="shared" si="0"/>
        <v>353348</v>
      </c>
      <c r="AT7" s="141">
        <f t="shared" si="0"/>
        <v>75006</v>
      </c>
      <c r="AU7" s="141">
        <f t="shared" si="0"/>
        <v>32220</v>
      </c>
      <c r="AV7" s="141">
        <f t="shared" si="0"/>
        <v>771225</v>
      </c>
      <c r="AW7" s="141">
        <f t="shared" si="0"/>
        <v>0</v>
      </c>
      <c r="AX7" s="141">
        <f t="shared" si="0"/>
        <v>396673</v>
      </c>
      <c r="AY7" s="141">
        <f t="shared" si="0"/>
        <v>3569255</v>
      </c>
      <c r="AZ7" s="141">
        <f t="shared" si="0"/>
        <v>289249</v>
      </c>
      <c r="BA7" s="141">
        <f t="shared" si="0"/>
        <v>281125</v>
      </c>
      <c r="BB7" s="141">
        <f t="shared" si="0"/>
        <v>15548</v>
      </c>
      <c r="BC7" s="141">
        <f t="shared" si="0"/>
        <v>200923</v>
      </c>
      <c r="BD7" s="141">
        <f t="shared" si="0"/>
        <v>45001</v>
      </c>
      <c r="BE7" s="141">
        <f t="shared" si="0"/>
        <v>19653</v>
      </c>
      <c r="BF7" s="141">
        <f t="shared" si="0"/>
        <v>8124</v>
      </c>
      <c r="BG7" s="141">
        <f t="shared" si="0"/>
        <v>21353</v>
      </c>
      <c r="BH7" s="141">
        <f t="shared" si="0"/>
        <v>14519682</v>
      </c>
      <c r="BI7" s="141">
        <f t="shared" si="0"/>
        <v>5252078</v>
      </c>
      <c r="BJ7" s="141">
        <f t="shared" si="0"/>
        <v>3740017</v>
      </c>
      <c r="BK7" s="141">
        <f t="shared" si="0"/>
        <v>787403</v>
      </c>
      <c r="BL7" s="141">
        <f t="shared" si="0"/>
        <v>2621590</v>
      </c>
      <c r="BM7" s="141">
        <f t="shared" si="0"/>
        <v>331024</v>
      </c>
      <c r="BN7" s="141">
        <f t="shared" si="0"/>
        <v>67937</v>
      </c>
      <c r="BO7" s="141">
        <f t="shared" si="0"/>
        <v>5449545</v>
      </c>
      <c r="BP7" s="141">
        <f t="shared" si="0"/>
        <v>2128596</v>
      </c>
      <c r="BQ7" s="141">
        <f aca="true" t="shared" si="1" ref="BQ7:BW7">SUM(BQ8:BQ300)</f>
        <v>3082031</v>
      </c>
      <c r="BR7" s="141">
        <f t="shared" si="1"/>
        <v>139909</v>
      </c>
      <c r="BS7" s="141">
        <f t="shared" si="1"/>
        <v>99009</v>
      </c>
      <c r="BT7" s="141">
        <f t="shared" si="1"/>
        <v>2730828</v>
      </c>
      <c r="BU7" s="141">
        <f t="shared" si="1"/>
        <v>10105</v>
      </c>
      <c r="BV7" s="141">
        <f t="shared" si="1"/>
        <v>1646090</v>
      </c>
      <c r="BW7" s="141">
        <f t="shared" si="1"/>
        <v>16455021</v>
      </c>
    </row>
    <row r="8" spans="1:75" ht="13.5">
      <c r="A8" s="208" t="s">
        <v>216</v>
      </c>
      <c r="B8" s="208">
        <v>37201</v>
      </c>
      <c r="C8" s="208" t="s">
        <v>234</v>
      </c>
      <c r="D8" s="142">
        <f>'廃棄物事業経費（市町村）'!AE8</f>
        <v>179224</v>
      </c>
      <c r="E8" s="142">
        <f>'廃棄物事業経費（市町村）'!AF8</f>
        <v>179224</v>
      </c>
      <c r="F8" s="142">
        <f>'廃棄物事業経費（市町村）'!AG8</f>
        <v>0</v>
      </c>
      <c r="G8" s="142">
        <f>'廃棄物事業経費（市町村）'!AH8</f>
        <v>163123</v>
      </c>
      <c r="H8" s="142">
        <f>'廃棄物事業経費（市町村）'!AI8</f>
        <v>15831</v>
      </c>
      <c r="I8" s="142">
        <f>'廃棄物事業経費（市町村）'!AJ8</f>
        <v>270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5297042</v>
      </c>
      <c r="M8" s="142">
        <f>'廃棄物事業経費（市町村）'!AN8</f>
        <v>1917781</v>
      </c>
      <c r="N8" s="142">
        <f>'廃棄物事業経費（市町村）'!AO8</f>
        <v>823275</v>
      </c>
      <c r="O8" s="142">
        <f>'廃棄物事業経費（市町村）'!AP8</f>
        <v>221762</v>
      </c>
      <c r="P8" s="142">
        <f>'廃棄物事業経費（市町村）'!AQ8</f>
        <v>530676</v>
      </c>
      <c r="Q8" s="142">
        <f>'廃棄物事業経費（市町村）'!AR8</f>
        <v>70837</v>
      </c>
      <c r="R8" s="142">
        <f>'廃棄物事業経費（市町村）'!AS8</f>
        <v>18691</v>
      </c>
      <c r="S8" s="142">
        <f>'廃棄物事業経費（市町村）'!AT8</f>
        <v>2537295</v>
      </c>
      <c r="T8" s="142">
        <f>'廃棄物事業経費（市町村）'!AU8</f>
        <v>1162143</v>
      </c>
      <c r="U8" s="142">
        <f>'廃棄物事業経費（市町村）'!AV8</f>
        <v>1348556</v>
      </c>
      <c r="V8" s="142">
        <f>'廃棄物事業経費（市町村）'!AW8</f>
        <v>26596</v>
      </c>
      <c r="W8" s="142">
        <f>'廃棄物事業経費（市町村）'!AX8</f>
        <v>0</v>
      </c>
      <c r="X8" s="142">
        <f>'廃棄物事業経費（市町村）'!AY8</f>
        <v>0</v>
      </c>
      <c r="Y8" s="142">
        <f>'廃棄物事業経費（市町村）'!AZ8</f>
        <v>0</v>
      </c>
      <c r="Z8" s="142">
        <f>'廃棄物事業経費（市町村）'!BA8</f>
        <v>6743</v>
      </c>
      <c r="AA8" s="142">
        <f>'廃棄物事業経費（市町村）'!BB8</f>
        <v>5483009</v>
      </c>
      <c r="AB8" s="142">
        <f>'廃棄物事業経費（市町村）'!BC8</f>
        <v>44288</v>
      </c>
      <c r="AC8" s="142">
        <f>'廃棄物事業経費（市町村）'!BD8</f>
        <v>44288</v>
      </c>
      <c r="AD8" s="142">
        <f>'廃棄物事業経費（市町村）'!BE8</f>
        <v>15118</v>
      </c>
      <c r="AE8" s="142">
        <f>'廃棄物事業経費（市町村）'!BF8</f>
        <v>0</v>
      </c>
      <c r="AF8" s="142">
        <f>'廃棄物事業経費（市町村）'!BG8</f>
        <v>29170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558954</v>
      </c>
      <c r="AK8" s="142">
        <f>'廃棄物事業経費（市町村）'!BL8</f>
        <v>159983</v>
      </c>
      <c r="AL8" s="142">
        <f>'廃棄物事業経費（市町村）'!BM8</f>
        <v>340018</v>
      </c>
      <c r="AM8" s="142">
        <f>'廃棄物事業経費（市町村）'!BN8</f>
        <v>133220</v>
      </c>
      <c r="AN8" s="142">
        <f>'廃棄物事業経費（市町村）'!BO8</f>
        <v>44148</v>
      </c>
      <c r="AO8" s="142">
        <f>'廃棄物事業経費（市町村）'!BP8</f>
        <v>162650</v>
      </c>
      <c r="AP8" s="142">
        <f>'廃棄物事業経費（市町村）'!BQ8</f>
        <v>0</v>
      </c>
      <c r="AQ8" s="142">
        <f>'廃棄物事業経費（市町村）'!BR8</f>
        <v>58953</v>
      </c>
      <c r="AR8" s="142">
        <f>'廃棄物事業経費（市町村）'!BS8</f>
        <v>9019</v>
      </c>
      <c r="AS8" s="142">
        <f>'廃棄物事業経費（市町村）'!BT8</f>
        <v>3311</v>
      </c>
      <c r="AT8" s="142">
        <f>'廃棄物事業経費（市町村）'!BU8</f>
        <v>46623</v>
      </c>
      <c r="AU8" s="142">
        <f>'廃棄物事業経費（市町村）'!BV8</f>
        <v>0</v>
      </c>
      <c r="AV8" s="142">
        <f>'廃棄物事業経費（市町村）'!BW8</f>
        <v>0</v>
      </c>
      <c r="AW8" s="142">
        <f>'廃棄物事業経費（市町村）'!BX8</f>
        <v>0</v>
      </c>
      <c r="AX8" s="142">
        <f>'廃棄物事業経費（市町村）'!BY8</f>
        <v>18879</v>
      </c>
      <c r="AY8" s="142">
        <f>'廃棄物事業経費（市町村）'!BZ8</f>
        <v>622121</v>
      </c>
      <c r="AZ8" s="142">
        <f>'廃棄物事業経費（市町村）'!CA8</f>
        <v>223512</v>
      </c>
      <c r="BA8" s="142">
        <f>'廃棄物事業経費（市町村）'!CB8</f>
        <v>223512</v>
      </c>
      <c r="BB8" s="142">
        <f>'廃棄物事業経費（市町村）'!CC8</f>
        <v>15118</v>
      </c>
      <c r="BC8" s="142">
        <f>'廃棄物事業経費（市町村）'!CD8</f>
        <v>163123</v>
      </c>
      <c r="BD8" s="142">
        <f>'廃棄物事業経費（市町村）'!CE8</f>
        <v>45001</v>
      </c>
      <c r="BE8" s="142">
        <f>'廃棄物事業経費（市町村）'!CF8</f>
        <v>270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5855996</v>
      </c>
      <c r="BI8" s="142">
        <f>'廃棄物事業経費（市町村）'!CJ8</f>
        <v>2077764</v>
      </c>
      <c r="BJ8" s="142">
        <f>'廃棄物事業経費（市町村）'!CK8</f>
        <v>1163293</v>
      </c>
      <c r="BK8" s="142">
        <f>'廃棄物事業経費（市町村）'!CL8</f>
        <v>354982</v>
      </c>
      <c r="BL8" s="142">
        <f>'廃棄物事業経費（市町村）'!CM8</f>
        <v>574824</v>
      </c>
      <c r="BM8" s="142">
        <f>'廃棄物事業経費（市町村）'!CN8</f>
        <v>233487</v>
      </c>
      <c r="BN8" s="142">
        <f>'廃棄物事業経費（市町村）'!CO8</f>
        <v>18691</v>
      </c>
      <c r="BO8" s="142">
        <f>'廃棄物事業経費（市町村）'!CP8</f>
        <v>2596248</v>
      </c>
      <c r="BP8" s="142">
        <f>'廃棄物事業経費（市町村）'!CQ8</f>
        <v>1171162</v>
      </c>
      <c r="BQ8" s="142">
        <f>'廃棄物事業経費（市町村）'!CR8</f>
        <v>1351867</v>
      </c>
      <c r="BR8" s="142">
        <f>'廃棄物事業経費（市町村）'!CS8</f>
        <v>73219</v>
      </c>
      <c r="BS8" s="142">
        <f>'廃棄物事業経費（市町村）'!CT8</f>
        <v>0</v>
      </c>
      <c r="BT8" s="142">
        <f>'廃棄物事業経費（市町村）'!CU8</f>
        <v>0</v>
      </c>
      <c r="BU8" s="142">
        <f>'廃棄物事業経費（市町村）'!CV8</f>
        <v>0</v>
      </c>
      <c r="BV8" s="142">
        <f>'廃棄物事業経費（市町村）'!CW8</f>
        <v>25622</v>
      </c>
      <c r="BW8" s="142">
        <f>'廃棄物事業経費（市町村）'!CX8</f>
        <v>6105130</v>
      </c>
    </row>
    <row r="9" spans="1:75" ht="13.5">
      <c r="A9" s="208" t="s">
        <v>216</v>
      </c>
      <c r="B9" s="208">
        <v>37202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638470</v>
      </c>
      <c r="M9" s="142">
        <f>'廃棄物事業経費（市町村）'!AN9</f>
        <v>532819</v>
      </c>
      <c r="N9" s="142">
        <f>'廃棄物事業経費（市町村）'!AO9</f>
        <v>33355</v>
      </c>
      <c r="O9" s="142">
        <f>'廃棄物事業経費（市町村）'!AP9</f>
        <v>33355</v>
      </c>
      <c r="P9" s="142">
        <f>'廃棄物事業経費（市町村）'!AQ9</f>
        <v>0</v>
      </c>
      <c r="Q9" s="142">
        <f>'廃棄物事業経費（市町村）'!AR9</f>
        <v>0</v>
      </c>
      <c r="R9" s="142">
        <f>'廃棄物事業経費（市町村）'!AS9</f>
        <v>30083</v>
      </c>
      <c r="S9" s="142">
        <f>'廃棄物事業経費（市町村）'!AT9</f>
        <v>42213</v>
      </c>
      <c r="T9" s="142">
        <f>'廃棄物事業経費（市町村）'!AU9</f>
        <v>16380</v>
      </c>
      <c r="U9" s="142">
        <f>'廃棄物事業経費（市町村）'!AV9</f>
        <v>23817</v>
      </c>
      <c r="V9" s="142">
        <f>'廃棄物事業経費（市町村）'!AW9</f>
        <v>2016</v>
      </c>
      <c r="W9" s="142">
        <f>'廃棄物事業経費（市町村）'!AX9</f>
        <v>0</v>
      </c>
      <c r="X9" s="142">
        <f>'廃棄物事業経費（市町村）'!AY9</f>
        <v>442194</v>
      </c>
      <c r="Y9" s="142">
        <f>'廃棄物事業経費（市町村）'!AZ9</f>
        <v>0</v>
      </c>
      <c r="Z9" s="142">
        <f>'廃棄物事業経費（市町村）'!BA9</f>
        <v>1016644</v>
      </c>
      <c r="AA9" s="142">
        <f>'廃棄物事業経費（市町村）'!BB9</f>
        <v>1655114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168165</v>
      </c>
      <c r="AK9" s="142">
        <f>'廃棄物事業経費（市町村）'!BL9</f>
        <v>126153</v>
      </c>
      <c r="AL9" s="142">
        <f>'廃棄物事業経費（市町村）'!BM9</f>
        <v>10599</v>
      </c>
      <c r="AM9" s="142">
        <f>'廃棄物事業経費（市町村）'!BN9</f>
        <v>10599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31413</v>
      </c>
      <c r="AR9" s="142">
        <f>'廃棄物事業経費（市町村）'!BS9</f>
        <v>26436</v>
      </c>
      <c r="AS9" s="142">
        <f>'廃棄物事業経費（市町村）'!BT9</f>
        <v>4977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164961</v>
      </c>
      <c r="AW9" s="142">
        <f>'廃棄物事業経費（市町村）'!BX9</f>
        <v>0</v>
      </c>
      <c r="AX9" s="142">
        <f>'廃棄物事業経費（市町村）'!BY9</f>
        <v>301295</v>
      </c>
      <c r="AY9" s="142">
        <f>'廃棄物事業経費（市町村）'!BZ9</f>
        <v>469460</v>
      </c>
      <c r="AZ9" s="142">
        <f>'廃棄物事業経費（市町村）'!CA9</f>
        <v>0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0</v>
      </c>
      <c r="BH9" s="142">
        <f>'廃棄物事業経費（市町村）'!CI9</f>
        <v>806635</v>
      </c>
      <c r="BI9" s="142">
        <f>'廃棄物事業経費（市町村）'!CJ9</f>
        <v>658972</v>
      </c>
      <c r="BJ9" s="142">
        <f>'廃棄物事業経費（市町村）'!CK9</f>
        <v>43954</v>
      </c>
      <c r="BK9" s="142">
        <f>'廃棄物事業経費（市町村）'!CL9</f>
        <v>43954</v>
      </c>
      <c r="BL9" s="142">
        <f>'廃棄物事業経費（市町村）'!CM9</f>
        <v>0</v>
      </c>
      <c r="BM9" s="142">
        <f>'廃棄物事業経費（市町村）'!CN9</f>
        <v>0</v>
      </c>
      <c r="BN9" s="142">
        <f>'廃棄物事業経費（市町村）'!CO9</f>
        <v>30083</v>
      </c>
      <c r="BO9" s="142">
        <f>'廃棄物事業経費（市町村）'!CP9</f>
        <v>73626</v>
      </c>
      <c r="BP9" s="142">
        <f>'廃棄物事業経費（市町村）'!CQ9</f>
        <v>42816</v>
      </c>
      <c r="BQ9" s="142">
        <f>'廃棄物事業経費（市町村）'!CR9</f>
        <v>28794</v>
      </c>
      <c r="BR9" s="142">
        <f>'廃棄物事業経費（市町村）'!CS9</f>
        <v>2016</v>
      </c>
      <c r="BS9" s="142">
        <f>'廃棄物事業経費（市町村）'!CT9</f>
        <v>0</v>
      </c>
      <c r="BT9" s="142">
        <f>'廃棄物事業経費（市町村）'!CU9</f>
        <v>607155</v>
      </c>
      <c r="BU9" s="142">
        <f>'廃棄物事業経費（市町村）'!CV9</f>
        <v>0</v>
      </c>
      <c r="BV9" s="142">
        <f>'廃棄物事業経費（市町村）'!CW9</f>
        <v>1317939</v>
      </c>
      <c r="BW9" s="142">
        <f>'廃棄物事業経費（市町村）'!CX9</f>
        <v>2124574</v>
      </c>
    </row>
    <row r="10" spans="1:75" ht="13.5">
      <c r="A10" s="208" t="s">
        <v>216</v>
      </c>
      <c r="B10" s="208">
        <v>37203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598479</v>
      </c>
      <c r="M10" s="142">
        <f>'廃棄物事業経費（市町村）'!AN10</f>
        <v>394417</v>
      </c>
      <c r="N10" s="142">
        <f>'廃棄物事業経費（市町村）'!AO10</f>
        <v>77768</v>
      </c>
      <c r="O10" s="142">
        <f>'廃棄物事業経費（市町村）'!AP10</f>
        <v>12760</v>
      </c>
      <c r="P10" s="142">
        <f>'廃棄物事業経費（市町村）'!AQ10</f>
        <v>44999</v>
      </c>
      <c r="Q10" s="142">
        <f>'廃棄物事業経費（市町村）'!AR10</f>
        <v>20009</v>
      </c>
      <c r="R10" s="142">
        <f>'廃棄物事業経費（市町村）'!AS10</f>
        <v>7140</v>
      </c>
      <c r="S10" s="142">
        <f>'廃棄物事業経費（市町村）'!AT10</f>
        <v>119154</v>
      </c>
      <c r="T10" s="142">
        <f>'廃棄物事業経費（市町村）'!AU10</f>
        <v>27278</v>
      </c>
      <c r="U10" s="142">
        <f>'廃棄物事業経費（市町村）'!AV10</f>
        <v>86887</v>
      </c>
      <c r="V10" s="142">
        <f>'廃棄物事業経費（市町村）'!AW10</f>
        <v>4989</v>
      </c>
      <c r="W10" s="142">
        <f>'廃棄物事業経費（市町村）'!AX10</f>
        <v>0</v>
      </c>
      <c r="X10" s="142">
        <f>'廃棄物事業経費（市町村）'!AY10</f>
        <v>39849</v>
      </c>
      <c r="Y10" s="142">
        <f>'廃棄物事業経費（市町村）'!AZ10</f>
        <v>0</v>
      </c>
      <c r="Z10" s="142">
        <f>'廃棄物事業経費（市町村）'!BA10</f>
        <v>31657</v>
      </c>
      <c r="AA10" s="142">
        <f>'廃棄物事業経費（市町村）'!BB10</f>
        <v>630136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194371</v>
      </c>
      <c r="AK10" s="142">
        <f>'廃棄物事業経費（市町村）'!BL10</f>
        <v>176614</v>
      </c>
      <c r="AL10" s="142">
        <f>'廃棄物事業経費（市町村）'!BM10</f>
        <v>12023</v>
      </c>
      <c r="AM10" s="142">
        <f>'廃棄物事業経費（市町村）'!BN10</f>
        <v>12023</v>
      </c>
      <c r="AN10" s="142">
        <f>'廃棄物事業経費（市町村）'!BO10</f>
        <v>0</v>
      </c>
      <c r="AO10" s="142">
        <f>'廃棄物事業経費（市町村）'!BP10</f>
        <v>0</v>
      </c>
      <c r="AP10" s="142">
        <f>'廃棄物事業経費（市町村）'!BQ10</f>
        <v>3045</v>
      </c>
      <c r="AQ10" s="142">
        <f>'廃棄物事業経費（市町村）'!BR10</f>
        <v>2689</v>
      </c>
      <c r="AR10" s="142">
        <f>'廃棄物事業経費（市町村）'!BS10</f>
        <v>2665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24</v>
      </c>
      <c r="AV10" s="142">
        <f>'廃棄物事業経費（市町村）'!BW10</f>
        <v>95246</v>
      </c>
      <c r="AW10" s="142">
        <f>'廃棄物事業経費（市町村）'!BX10</f>
        <v>0</v>
      </c>
      <c r="AX10" s="142">
        <f>'廃棄物事業経費（市町村）'!BY10</f>
        <v>1861</v>
      </c>
      <c r="AY10" s="142">
        <f>'廃棄物事業経費（市町村）'!BZ10</f>
        <v>196232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792850</v>
      </c>
      <c r="BI10" s="142">
        <f>'廃棄物事業経費（市町村）'!CJ10</f>
        <v>571031</v>
      </c>
      <c r="BJ10" s="142">
        <f>'廃棄物事業経費（市町村）'!CK10</f>
        <v>89791</v>
      </c>
      <c r="BK10" s="142">
        <f>'廃棄物事業経費（市町村）'!CL10</f>
        <v>24783</v>
      </c>
      <c r="BL10" s="142">
        <f>'廃棄物事業経費（市町村）'!CM10</f>
        <v>44999</v>
      </c>
      <c r="BM10" s="142">
        <f>'廃棄物事業経費（市町村）'!CN10</f>
        <v>20009</v>
      </c>
      <c r="BN10" s="142">
        <f>'廃棄物事業経費（市町村）'!CO10</f>
        <v>10185</v>
      </c>
      <c r="BO10" s="142">
        <f>'廃棄物事業経費（市町村）'!CP10</f>
        <v>121843</v>
      </c>
      <c r="BP10" s="142">
        <f>'廃棄物事業経費（市町村）'!CQ10</f>
        <v>29943</v>
      </c>
      <c r="BQ10" s="142">
        <f>'廃棄物事業経費（市町村）'!CR10</f>
        <v>86887</v>
      </c>
      <c r="BR10" s="142">
        <f>'廃棄物事業経費（市町村）'!CS10</f>
        <v>4989</v>
      </c>
      <c r="BS10" s="142">
        <f>'廃棄物事業経費（市町村）'!CT10</f>
        <v>24</v>
      </c>
      <c r="BT10" s="142">
        <f>'廃棄物事業経費（市町村）'!CU10</f>
        <v>135095</v>
      </c>
      <c r="BU10" s="142">
        <f>'廃棄物事業経費（市町村）'!CV10</f>
        <v>0</v>
      </c>
      <c r="BV10" s="142">
        <f>'廃棄物事業経費（市町村）'!CW10</f>
        <v>33518</v>
      </c>
      <c r="BW10" s="142">
        <f>'廃棄物事業経費（市町村）'!CX10</f>
        <v>826368</v>
      </c>
    </row>
    <row r="11" spans="1:75" ht="13.5">
      <c r="A11" s="208" t="s">
        <v>216</v>
      </c>
      <c r="B11" s="208">
        <v>37204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226201</v>
      </c>
      <c r="M11" s="142">
        <f>'廃棄物事業経費（市町村）'!AN11</f>
        <v>175596</v>
      </c>
      <c r="N11" s="142">
        <f>'廃棄物事業経費（市町村）'!AO11</f>
        <v>22655</v>
      </c>
      <c r="O11" s="142">
        <f>'廃棄物事業経費（市町村）'!AP11</f>
        <v>8898</v>
      </c>
      <c r="P11" s="142">
        <f>'廃棄物事業経費（市町村）'!AQ11</f>
        <v>13757</v>
      </c>
      <c r="Q11" s="142">
        <f>'廃棄物事業経費（市町村）'!AR11</f>
        <v>0</v>
      </c>
      <c r="R11" s="142">
        <f>'廃棄物事業経費（市町村）'!AS11</f>
        <v>0</v>
      </c>
      <c r="S11" s="142">
        <f>'廃棄物事業経費（市町村）'!AT11</f>
        <v>27950</v>
      </c>
      <c r="T11" s="142">
        <f>'廃棄物事業経費（市町村）'!AU11</f>
        <v>0</v>
      </c>
      <c r="U11" s="142">
        <f>'廃棄物事業経費（市町村）'!AV11</f>
        <v>27950</v>
      </c>
      <c r="V11" s="142">
        <f>'廃棄物事業経費（市町村）'!AW11</f>
        <v>0</v>
      </c>
      <c r="W11" s="142">
        <f>'廃棄物事業経費（市町村）'!AX11</f>
        <v>0</v>
      </c>
      <c r="X11" s="142">
        <f>'廃棄物事業経費（市町村）'!AY11</f>
        <v>101427</v>
      </c>
      <c r="Y11" s="142">
        <f>'廃棄物事業経費（市町村）'!AZ11</f>
        <v>0</v>
      </c>
      <c r="Z11" s="142">
        <f>'廃棄物事業経費（市町村）'!BA11</f>
        <v>0</v>
      </c>
      <c r="AA11" s="142">
        <f>'廃棄物事業経費（市町村）'!BB11</f>
        <v>226201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21253</v>
      </c>
      <c r="AK11" s="142">
        <f>'廃棄物事業経費（市町村）'!BL11</f>
        <v>0</v>
      </c>
      <c r="AL11" s="142">
        <f>'廃棄物事業経費（市町村）'!BM11</f>
        <v>0</v>
      </c>
      <c r="AM11" s="142">
        <f>'廃棄物事業経費（市町村）'!BN11</f>
        <v>0</v>
      </c>
      <c r="AN11" s="142">
        <f>'廃棄物事業経費（市町村）'!BO11</f>
        <v>0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21253</v>
      </c>
      <c r="AR11" s="142">
        <f>'廃棄物事業経費（市町村）'!BS11</f>
        <v>21253</v>
      </c>
      <c r="AS11" s="142">
        <f>'廃棄物事業経費（市町村）'!BT11</f>
        <v>0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56435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21253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247454</v>
      </c>
      <c r="BI11" s="142">
        <f>'廃棄物事業経費（市町村）'!CJ11</f>
        <v>175596</v>
      </c>
      <c r="BJ11" s="142">
        <f>'廃棄物事業経費（市町村）'!CK11</f>
        <v>22655</v>
      </c>
      <c r="BK11" s="142">
        <f>'廃棄物事業経費（市町村）'!CL11</f>
        <v>8898</v>
      </c>
      <c r="BL11" s="142">
        <f>'廃棄物事業経費（市町村）'!CM11</f>
        <v>13757</v>
      </c>
      <c r="BM11" s="142">
        <f>'廃棄物事業経費（市町村）'!CN11</f>
        <v>0</v>
      </c>
      <c r="BN11" s="142">
        <f>'廃棄物事業経費（市町村）'!CO11</f>
        <v>0</v>
      </c>
      <c r="BO11" s="142">
        <f>'廃棄物事業経費（市町村）'!CP11</f>
        <v>49203</v>
      </c>
      <c r="BP11" s="142">
        <f>'廃棄物事業経費（市町村）'!CQ11</f>
        <v>21253</v>
      </c>
      <c r="BQ11" s="142">
        <f>'廃棄物事業経費（市町村）'!CR11</f>
        <v>27950</v>
      </c>
      <c r="BR11" s="142">
        <f>'廃棄物事業経費（市町村）'!CS11</f>
        <v>0</v>
      </c>
      <c r="BS11" s="142">
        <f>'廃棄物事業経費（市町村）'!CT11</f>
        <v>0</v>
      </c>
      <c r="BT11" s="142">
        <f>'廃棄物事業経費（市町村）'!CU11</f>
        <v>157862</v>
      </c>
      <c r="BU11" s="142">
        <f>'廃棄物事業経費（市町村）'!CV11</f>
        <v>0</v>
      </c>
      <c r="BV11" s="142">
        <f>'廃棄物事業経費（市町村）'!CW11</f>
        <v>0</v>
      </c>
      <c r="BW11" s="142">
        <f>'廃棄物事業経費（市町村）'!CX11</f>
        <v>247454</v>
      </c>
    </row>
    <row r="12" spans="1:75" ht="13.5">
      <c r="A12" s="208" t="s">
        <v>216</v>
      </c>
      <c r="B12" s="208">
        <v>37205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10210</v>
      </c>
      <c r="L12" s="142">
        <f>'廃棄物事業経費（市町村）'!AM12</f>
        <v>337461</v>
      </c>
      <c r="M12" s="142">
        <f>'廃棄物事業経費（市町村）'!AN12</f>
        <v>266923</v>
      </c>
      <c r="N12" s="142">
        <f>'廃棄物事業経費（市町村）'!AO12</f>
        <v>33037</v>
      </c>
      <c r="O12" s="142">
        <f>'廃棄物事業経費（市町村）'!AP12</f>
        <v>28506</v>
      </c>
      <c r="P12" s="142">
        <f>'廃棄物事業経費（市町村）'!AQ12</f>
        <v>0</v>
      </c>
      <c r="Q12" s="142">
        <f>'廃棄物事業経費（市町村）'!AR12</f>
        <v>4531</v>
      </c>
      <c r="R12" s="142">
        <f>'廃棄物事業経費（市町村）'!AS12</f>
        <v>5198</v>
      </c>
      <c r="S12" s="142">
        <f>'廃棄物事業経費（市町村）'!AT12</f>
        <v>22198</v>
      </c>
      <c r="T12" s="142">
        <f>'廃棄物事業経費（市町村）'!AU12</f>
        <v>0</v>
      </c>
      <c r="U12" s="142">
        <f>'廃棄物事業経費（市町村）'!AV12</f>
        <v>22198</v>
      </c>
      <c r="V12" s="142">
        <f>'廃棄物事業経費（市町村）'!AW12</f>
        <v>0</v>
      </c>
      <c r="W12" s="142">
        <f>'廃棄物事業経費（市町村）'!AX12</f>
        <v>0</v>
      </c>
      <c r="X12" s="142">
        <f>'廃棄物事業経費（市町村）'!AY12</f>
        <v>235605</v>
      </c>
      <c r="Y12" s="142">
        <f>'廃棄物事業経費（市町村）'!AZ12</f>
        <v>10105</v>
      </c>
      <c r="Z12" s="142">
        <f>'廃棄物事業経費（市町村）'!BA12</f>
        <v>0</v>
      </c>
      <c r="AA12" s="142">
        <f>'廃棄物事業経費（市町村）'!BB12</f>
        <v>337461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248060</v>
      </c>
      <c r="AK12" s="142">
        <f>'廃棄物事業経費（市町村）'!BL12</f>
        <v>30344</v>
      </c>
      <c r="AL12" s="142">
        <f>'廃棄物事業経費（市町村）'!BM12</f>
        <v>102260</v>
      </c>
      <c r="AM12" s="142">
        <f>'廃棄物事業経費（市町村）'!BN12</f>
        <v>353</v>
      </c>
      <c r="AN12" s="142">
        <f>'廃棄物事業経費（市町村）'!BO12</f>
        <v>101907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115456</v>
      </c>
      <c r="AR12" s="142">
        <f>'廃棄物事業経費（市町村）'!BS12</f>
        <v>66044</v>
      </c>
      <c r="AS12" s="142">
        <f>'廃棄物事業経費（市町村）'!BT12</f>
        <v>48508</v>
      </c>
      <c r="AT12" s="142">
        <f>'廃棄物事業経費（市町村）'!BU12</f>
        <v>0</v>
      </c>
      <c r="AU12" s="142">
        <f>'廃棄物事業経費（市町村）'!BV12</f>
        <v>904</v>
      </c>
      <c r="AV12" s="142">
        <f>'廃棄物事業経費（市町村）'!BW12</f>
        <v>60194</v>
      </c>
      <c r="AW12" s="142">
        <f>'廃棄物事業経費（市町村）'!BX12</f>
        <v>0</v>
      </c>
      <c r="AX12" s="142">
        <f>'廃棄物事業経費（市町村）'!BY12</f>
        <v>14540</v>
      </c>
      <c r="AY12" s="142">
        <f>'廃棄物事業経費（市町村）'!BZ12</f>
        <v>262600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10210</v>
      </c>
      <c r="BH12" s="142">
        <f>'廃棄物事業経費（市町村）'!CI12</f>
        <v>585521</v>
      </c>
      <c r="BI12" s="142">
        <f>'廃棄物事業経費（市町村）'!CJ12</f>
        <v>297267</v>
      </c>
      <c r="BJ12" s="142">
        <f>'廃棄物事業経費（市町村）'!CK12</f>
        <v>135297</v>
      </c>
      <c r="BK12" s="142">
        <f>'廃棄物事業経費（市町村）'!CL12</f>
        <v>28859</v>
      </c>
      <c r="BL12" s="142">
        <f>'廃棄物事業経費（市町村）'!CM12</f>
        <v>101907</v>
      </c>
      <c r="BM12" s="142">
        <f>'廃棄物事業経費（市町村）'!CN12</f>
        <v>4531</v>
      </c>
      <c r="BN12" s="142">
        <f>'廃棄物事業経費（市町村）'!CO12</f>
        <v>5198</v>
      </c>
      <c r="BO12" s="142">
        <f>'廃棄物事業経費（市町村）'!CP12</f>
        <v>137654</v>
      </c>
      <c r="BP12" s="142">
        <f>'廃棄物事業経費（市町村）'!CQ12</f>
        <v>66044</v>
      </c>
      <c r="BQ12" s="142">
        <f>'廃棄物事業経費（市町村）'!CR12</f>
        <v>70706</v>
      </c>
      <c r="BR12" s="142">
        <f>'廃棄物事業経費（市町村）'!CS12</f>
        <v>0</v>
      </c>
      <c r="BS12" s="142">
        <f>'廃棄物事業経費（市町村）'!CT12</f>
        <v>904</v>
      </c>
      <c r="BT12" s="142">
        <f>'廃棄物事業経費（市町村）'!CU12</f>
        <v>295799</v>
      </c>
      <c r="BU12" s="142">
        <f>'廃棄物事業経費（市町村）'!CV12</f>
        <v>10105</v>
      </c>
      <c r="BV12" s="142">
        <f>'廃棄物事業経費（市町村）'!CW12</f>
        <v>14540</v>
      </c>
      <c r="BW12" s="142">
        <f>'廃棄物事業経費（市町村）'!CX12</f>
        <v>600061</v>
      </c>
    </row>
    <row r="13" spans="1:75" ht="13.5">
      <c r="A13" s="208" t="s">
        <v>216</v>
      </c>
      <c r="B13" s="208">
        <v>37206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209982</v>
      </c>
      <c r="M13" s="142">
        <f>'廃棄物事業経費（市町村）'!AN13</f>
        <v>0</v>
      </c>
      <c r="N13" s="142">
        <f>'廃棄物事業経費（市町村）'!AO13</f>
        <v>1626</v>
      </c>
      <c r="O13" s="142">
        <f>'廃棄物事業経費（市町村）'!AP13</f>
        <v>0</v>
      </c>
      <c r="P13" s="142">
        <f>'廃棄物事業経費（市町村）'!AQ13</f>
        <v>1626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208356</v>
      </c>
      <c r="T13" s="142">
        <f>'廃棄物事業経費（市町村）'!AU13</f>
        <v>201961</v>
      </c>
      <c r="U13" s="142">
        <f>'廃棄物事業経費（市町村）'!AV13</f>
        <v>6395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273311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209982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23421</v>
      </c>
      <c r="AK13" s="142">
        <f>'廃棄物事業経費（市町村）'!BL13</f>
        <v>0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23421</v>
      </c>
      <c r="AR13" s="142">
        <f>'廃棄物事業経費（市町村）'!BS13</f>
        <v>23421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73725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23421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233403</v>
      </c>
      <c r="BI13" s="142">
        <f>'廃棄物事業経費（市町村）'!CJ13</f>
        <v>0</v>
      </c>
      <c r="BJ13" s="142">
        <f>'廃棄物事業経費（市町村）'!CK13</f>
        <v>1626</v>
      </c>
      <c r="BK13" s="142">
        <f>'廃棄物事業経費（市町村）'!CL13</f>
        <v>0</v>
      </c>
      <c r="BL13" s="142">
        <f>'廃棄物事業経費（市町村）'!CM13</f>
        <v>1626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231777</v>
      </c>
      <c r="BP13" s="142">
        <f>'廃棄物事業経費（市町村）'!CQ13</f>
        <v>225382</v>
      </c>
      <c r="BQ13" s="142">
        <f>'廃棄物事業経費（市町村）'!CR13</f>
        <v>6395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347036</v>
      </c>
      <c r="BU13" s="142">
        <f>'廃棄物事業経費（市町村）'!CV13</f>
        <v>0</v>
      </c>
      <c r="BV13" s="142">
        <f>'廃棄物事業経費（市町村）'!CW13</f>
        <v>0</v>
      </c>
      <c r="BW13" s="142">
        <f>'廃棄物事業経費（市町村）'!CX13</f>
        <v>233403</v>
      </c>
    </row>
    <row r="14" spans="1:75" ht="13.5">
      <c r="A14" s="208" t="s">
        <v>216</v>
      </c>
      <c r="B14" s="208">
        <v>37207</v>
      </c>
      <c r="C14" s="208" t="s">
        <v>240</v>
      </c>
      <c r="D14" s="142">
        <f>'廃棄物事業経費（市町村）'!AE14</f>
        <v>6269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6269</v>
      </c>
      <c r="K14" s="142">
        <f>'廃棄物事業経費（市町村）'!AL14</f>
        <v>0</v>
      </c>
      <c r="L14" s="142">
        <f>'廃棄物事業経費（市町村）'!AM14</f>
        <v>149777</v>
      </c>
      <c r="M14" s="142">
        <f>'廃棄物事業経費（市町村）'!AN14</f>
        <v>15618</v>
      </c>
      <c r="N14" s="142">
        <f>'廃棄物事業経費（市町村）'!AO14</f>
        <v>44395</v>
      </c>
      <c r="O14" s="142">
        <f>'廃棄物事業経費（市町村）'!AP14</f>
        <v>37501</v>
      </c>
      <c r="P14" s="142">
        <f>'廃棄物事業経費（市町村）'!AQ14</f>
        <v>6894</v>
      </c>
      <c r="Q14" s="142">
        <f>'廃棄物事業経費（市町村）'!AR14</f>
        <v>0</v>
      </c>
      <c r="R14" s="142">
        <f>'廃棄物事業経費（市町村）'!AS14</f>
        <v>0</v>
      </c>
      <c r="S14" s="142">
        <f>'廃棄物事業経費（市町村）'!AT14</f>
        <v>89764</v>
      </c>
      <c r="T14" s="142">
        <f>'廃棄物事業経費（市町村）'!AU14</f>
        <v>85096</v>
      </c>
      <c r="U14" s="142">
        <f>'廃棄物事業経費（市町村）'!AV14</f>
        <v>4668</v>
      </c>
      <c r="V14" s="142">
        <f>'廃棄物事業経費（市町村）'!AW14</f>
        <v>0</v>
      </c>
      <c r="W14" s="142">
        <f>'廃棄物事業経費（市町村）'!AX14</f>
        <v>0</v>
      </c>
      <c r="X14" s="142">
        <f>'廃棄物事業経費（市町村）'!AY14</f>
        <v>178321</v>
      </c>
      <c r="Y14" s="142">
        <f>'廃棄物事業経費（市町村）'!AZ14</f>
        <v>0</v>
      </c>
      <c r="Z14" s="142">
        <f>'廃棄物事業経費（市町村）'!BA14</f>
        <v>6617</v>
      </c>
      <c r="AA14" s="142">
        <f>'廃棄物事業経費（市町村）'!BB14</f>
        <v>162663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64537</v>
      </c>
      <c r="AK14" s="142">
        <f>'廃棄物事業経費（市町村）'!BL14</f>
        <v>8438</v>
      </c>
      <c r="AL14" s="142">
        <f>'廃棄物事業経費（市町村）'!BM14</f>
        <v>29584</v>
      </c>
      <c r="AM14" s="142">
        <f>'廃棄物事業経費（市町村）'!BN14</f>
        <v>29584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26515</v>
      </c>
      <c r="AR14" s="142">
        <f>'廃棄物事業経費（市町村）'!BS14</f>
        <v>25141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1374</v>
      </c>
      <c r="AV14" s="142">
        <f>'廃棄物事業経費（市町村）'!BW14</f>
        <v>60589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64537</v>
      </c>
      <c r="AZ14" s="142">
        <f>'廃棄物事業経費（市町村）'!CA14</f>
        <v>6269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6269</v>
      </c>
      <c r="BG14" s="142">
        <f>'廃棄物事業経費（市町村）'!CH14</f>
        <v>0</v>
      </c>
      <c r="BH14" s="142">
        <f>'廃棄物事業経費（市町村）'!CI14</f>
        <v>214314</v>
      </c>
      <c r="BI14" s="142">
        <f>'廃棄物事業経費（市町村）'!CJ14</f>
        <v>24056</v>
      </c>
      <c r="BJ14" s="142">
        <f>'廃棄物事業経費（市町村）'!CK14</f>
        <v>73979</v>
      </c>
      <c r="BK14" s="142">
        <f>'廃棄物事業経費（市町村）'!CL14</f>
        <v>67085</v>
      </c>
      <c r="BL14" s="142">
        <f>'廃棄物事業経費（市町村）'!CM14</f>
        <v>6894</v>
      </c>
      <c r="BM14" s="142">
        <f>'廃棄物事業経費（市町村）'!CN14</f>
        <v>0</v>
      </c>
      <c r="BN14" s="142">
        <f>'廃棄物事業経費（市町村）'!CO14</f>
        <v>0</v>
      </c>
      <c r="BO14" s="142">
        <f>'廃棄物事業経費（市町村）'!CP14</f>
        <v>116279</v>
      </c>
      <c r="BP14" s="142">
        <f>'廃棄物事業経費（市町村）'!CQ14</f>
        <v>110237</v>
      </c>
      <c r="BQ14" s="142">
        <f>'廃棄物事業経費（市町村）'!CR14</f>
        <v>4668</v>
      </c>
      <c r="BR14" s="142">
        <f>'廃棄物事業経費（市町村）'!CS14</f>
        <v>0</v>
      </c>
      <c r="BS14" s="142">
        <f>'廃棄物事業経費（市町村）'!CT14</f>
        <v>1374</v>
      </c>
      <c r="BT14" s="142">
        <f>'廃棄物事業経費（市町村）'!CU14</f>
        <v>238910</v>
      </c>
      <c r="BU14" s="142">
        <f>'廃棄物事業経費（市町村）'!CV14</f>
        <v>0</v>
      </c>
      <c r="BV14" s="142">
        <f>'廃棄物事業経費（市町村）'!CW14</f>
        <v>6617</v>
      </c>
      <c r="BW14" s="142">
        <f>'廃棄物事業経費（市町村）'!CX14</f>
        <v>227200</v>
      </c>
    </row>
    <row r="15" spans="1:75" ht="13.5">
      <c r="A15" s="208" t="s">
        <v>216</v>
      </c>
      <c r="B15" s="208">
        <v>37208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11143</v>
      </c>
      <c r="L15" s="142">
        <f>'廃棄物事業経費（市町村）'!AM15</f>
        <v>224848</v>
      </c>
      <c r="M15" s="142">
        <f>'廃棄物事業経費（市町村）'!AN15</f>
        <v>74640</v>
      </c>
      <c r="N15" s="142">
        <f>'廃棄物事業経費（市町村）'!AO15</f>
        <v>8360</v>
      </c>
      <c r="O15" s="142">
        <f>'廃棄物事業経費（市町村）'!AP15</f>
        <v>8360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141848</v>
      </c>
      <c r="T15" s="142">
        <f>'廃棄物事業経費（市町村）'!AU15</f>
        <v>101304</v>
      </c>
      <c r="U15" s="142">
        <f>'廃棄物事業経費（市町村）'!AV15</f>
        <v>39970</v>
      </c>
      <c r="V15" s="142">
        <f>'廃棄物事業経費（市町村）'!AW15</f>
        <v>0</v>
      </c>
      <c r="W15" s="142">
        <f>'廃棄物事業経費（市町村）'!AX15</f>
        <v>574</v>
      </c>
      <c r="X15" s="142">
        <f>'廃棄物事業経費（市町村）'!AY15</f>
        <v>200597</v>
      </c>
      <c r="Y15" s="142">
        <f>'廃棄物事業経費（市町村）'!AZ15</f>
        <v>0</v>
      </c>
      <c r="Z15" s="142">
        <f>'廃棄物事業経費（市町村）'!BA15</f>
        <v>20243</v>
      </c>
      <c r="AA15" s="142">
        <f>'廃棄物事業経費（市町村）'!BB15</f>
        <v>245091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183649</v>
      </c>
      <c r="AK15" s="142">
        <f>'廃棄物事業経費（市町村）'!BL15</f>
        <v>56166</v>
      </c>
      <c r="AL15" s="142">
        <f>'廃棄物事業経費（市町村）'!BM15</f>
        <v>5521</v>
      </c>
      <c r="AM15" s="142">
        <f>'廃棄物事業経費（市町村）'!BN15</f>
        <v>0</v>
      </c>
      <c r="AN15" s="142">
        <f>'廃棄物事業経費（市町村）'!BO15</f>
        <v>5521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121962</v>
      </c>
      <c r="AR15" s="142">
        <f>'廃棄物事業経費（市町村）'!BS15</f>
        <v>121962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19806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183649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11143</v>
      </c>
      <c r="BH15" s="142">
        <f>'廃棄物事業経費（市町村）'!CI15</f>
        <v>408497</v>
      </c>
      <c r="BI15" s="142">
        <f>'廃棄物事業経費（市町村）'!CJ15</f>
        <v>130806</v>
      </c>
      <c r="BJ15" s="142">
        <f>'廃棄物事業経費（市町村）'!CK15</f>
        <v>13881</v>
      </c>
      <c r="BK15" s="142">
        <f>'廃棄物事業経費（市町村）'!CL15</f>
        <v>8360</v>
      </c>
      <c r="BL15" s="142">
        <f>'廃棄物事業経費（市町村）'!CM15</f>
        <v>5521</v>
      </c>
      <c r="BM15" s="142">
        <f>'廃棄物事業経費（市町村）'!CN15</f>
        <v>0</v>
      </c>
      <c r="BN15" s="142">
        <f>'廃棄物事業経費（市町村）'!CO15</f>
        <v>0</v>
      </c>
      <c r="BO15" s="142">
        <f>'廃棄物事業経費（市町村）'!CP15</f>
        <v>263810</v>
      </c>
      <c r="BP15" s="142">
        <f>'廃棄物事業経費（市町村）'!CQ15</f>
        <v>223266</v>
      </c>
      <c r="BQ15" s="142">
        <f>'廃棄物事業経費（市町村）'!CR15</f>
        <v>39970</v>
      </c>
      <c r="BR15" s="142">
        <f>'廃棄物事業経費（市町村）'!CS15</f>
        <v>0</v>
      </c>
      <c r="BS15" s="142">
        <f>'廃棄物事業経費（市町村）'!CT15</f>
        <v>574</v>
      </c>
      <c r="BT15" s="142">
        <f>'廃棄物事業経費（市町村）'!CU15</f>
        <v>220403</v>
      </c>
      <c r="BU15" s="142">
        <f>'廃棄物事業経費（市町村）'!CV15</f>
        <v>0</v>
      </c>
      <c r="BV15" s="142">
        <f>'廃棄物事業経費（市町村）'!CW15</f>
        <v>20243</v>
      </c>
      <c r="BW15" s="142">
        <f>'廃棄物事業経費（市町村）'!CX15</f>
        <v>428740</v>
      </c>
    </row>
    <row r="16" spans="1:75" ht="13.5">
      <c r="A16" s="208" t="s">
        <v>216</v>
      </c>
      <c r="B16" s="208">
        <v>37322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93537</v>
      </c>
      <c r="M16" s="142">
        <f>'廃棄物事業経費（市町村）'!AN16</f>
        <v>67258</v>
      </c>
      <c r="N16" s="142">
        <f>'廃棄物事業経費（市町村）'!AO16</f>
        <v>26279</v>
      </c>
      <c r="O16" s="142">
        <f>'廃棄物事業経費（市町村）'!AP16</f>
        <v>15536</v>
      </c>
      <c r="P16" s="142">
        <f>'廃棄物事業経費（市町村）'!AQ16</f>
        <v>0</v>
      </c>
      <c r="Q16" s="142">
        <f>'廃棄物事業経費（市町村）'!AR16</f>
        <v>10743</v>
      </c>
      <c r="R16" s="142">
        <f>'廃棄物事業経費（市町村）'!AS16</f>
        <v>0</v>
      </c>
      <c r="S16" s="142">
        <f>'廃棄物事業経費（市町村）'!AT16</f>
        <v>0</v>
      </c>
      <c r="T16" s="142">
        <f>'廃棄物事業経費（市町村）'!AU16</f>
        <v>0</v>
      </c>
      <c r="U16" s="142">
        <f>'廃棄物事業経費（市町村）'!AV16</f>
        <v>0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99016</v>
      </c>
      <c r="Y16" s="142">
        <f>'廃棄物事業経費（市町村）'!AZ16</f>
        <v>0</v>
      </c>
      <c r="Z16" s="142">
        <f>'廃棄物事業経費（市町村）'!BA16</f>
        <v>12475</v>
      </c>
      <c r="AA16" s="142">
        <f>'廃棄物事業経費（市町村）'!BB16</f>
        <v>106012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75276</v>
      </c>
      <c r="AK16" s="142">
        <f>'廃棄物事業経費（市町村）'!BL16</f>
        <v>64366</v>
      </c>
      <c r="AL16" s="142">
        <f>'廃棄物事業経費（市町村）'!BM16</f>
        <v>9898</v>
      </c>
      <c r="AM16" s="142">
        <f>'廃棄物事業経費（市町村）'!BN16</f>
        <v>9557</v>
      </c>
      <c r="AN16" s="142">
        <f>'廃棄物事業経費（市町村）'!BO16</f>
        <v>341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1012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1012</v>
      </c>
      <c r="AV16" s="142">
        <f>'廃棄物事業経費（市町村）'!BW16</f>
        <v>94443</v>
      </c>
      <c r="AW16" s="142">
        <f>'廃棄物事業経費（市町村）'!BX16</f>
        <v>0</v>
      </c>
      <c r="AX16" s="142">
        <f>'廃棄物事業経費（市町村）'!BY16</f>
        <v>207</v>
      </c>
      <c r="AY16" s="142">
        <f>'廃棄物事業経費（市町村）'!BZ16</f>
        <v>75483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168813</v>
      </c>
      <c r="BI16" s="142">
        <f>'廃棄物事業経費（市町村）'!CJ16</f>
        <v>131624</v>
      </c>
      <c r="BJ16" s="142">
        <f>'廃棄物事業経費（市町村）'!CK16</f>
        <v>36177</v>
      </c>
      <c r="BK16" s="142">
        <f>'廃棄物事業経費（市町村）'!CL16</f>
        <v>25093</v>
      </c>
      <c r="BL16" s="142">
        <f>'廃棄物事業経費（市町村）'!CM16</f>
        <v>341</v>
      </c>
      <c r="BM16" s="142">
        <f>'廃棄物事業経費（市町村）'!CN16</f>
        <v>10743</v>
      </c>
      <c r="BN16" s="142">
        <f>'廃棄物事業経費（市町村）'!CO16</f>
        <v>0</v>
      </c>
      <c r="BO16" s="142">
        <f>'廃棄物事業経費（市町村）'!CP16</f>
        <v>1012</v>
      </c>
      <c r="BP16" s="142">
        <f>'廃棄物事業経費（市町村）'!CQ16</f>
        <v>0</v>
      </c>
      <c r="BQ16" s="142">
        <f>'廃棄物事業経費（市町村）'!CR16</f>
        <v>0</v>
      </c>
      <c r="BR16" s="142">
        <f>'廃棄物事業経費（市町村）'!CS16</f>
        <v>0</v>
      </c>
      <c r="BS16" s="142">
        <f>'廃棄物事業経費（市町村）'!CT16</f>
        <v>1012</v>
      </c>
      <c r="BT16" s="142">
        <f>'廃棄物事業経費（市町村）'!CU16</f>
        <v>193459</v>
      </c>
      <c r="BU16" s="142">
        <f>'廃棄物事業経費（市町村）'!CV16</f>
        <v>0</v>
      </c>
      <c r="BV16" s="142">
        <f>'廃棄物事業経費（市町村）'!CW16</f>
        <v>12682</v>
      </c>
      <c r="BW16" s="142">
        <f>'廃棄物事業経費（市町村）'!CX16</f>
        <v>181495</v>
      </c>
    </row>
    <row r="17" spans="1:75" ht="13.5">
      <c r="A17" s="208" t="s">
        <v>216</v>
      </c>
      <c r="B17" s="208">
        <v>37324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91345</v>
      </c>
      <c r="M17" s="142">
        <f>'廃棄物事業経費（市町村）'!AN17</f>
        <v>33535</v>
      </c>
      <c r="N17" s="142">
        <f>'廃棄物事業経費（市町村）'!AO17</f>
        <v>17650</v>
      </c>
      <c r="O17" s="142">
        <f>'廃棄物事業経費（市町村）'!AP17</f>
        <v>9152</v>
      </c>
      <c r="P17" s="142">
        <f>'廃棄物事業経費（市町村）'!AQ17</f>
        <v>0</v>
      </c>
      <c r="Q17" s="142">
        <f>'廃棄物事業経費（市町村）'!AR17</f>
        <v>8498</v>
      </c>
      <c r="R17" s="142">
        <f>'廃棄物事業経費（市町村）'!AS17</f>
        <v>0</v>
      </c>
      <c r="S17" s="142">
        <f>'廃棄物事業経費（市町村）'!AT17</f>
        <v>40160</v>
      </c>
      <c r="T17" s="142">
        <f>'廃棄物事業経費（市町村）'!AU17</f>
        <v>37545</v>
      </c>
      <c r="U17" s="142">
        <f>'廃棄物事業経費（市町村）'!AV17</f>
        <v>0</v>
      </c>
      <c r="V17" s="142">
        <f>'廃棄物事業経費（市町村）'!AW17</f>
        <v>2615</v>
      </c>
      <c r="W17" s="142">
        <f>'廃棄物事業経費（市町村）'!AX17</f>
        <v>0</v>
      </c>
      <c r="X17" s="142">
        <f>'廃棄物事業経費（市町村）'!AY17</f>
        <v>98832</v>
      </c>
      <c r="Y17" s="142">
        <f>'廃棄物事業経費（市町村）'!AZ17</f>
        <v>0</v>
      </c>
      <c r="Z17" s="142">
        <f>'廃棄物事業経費（市町村）'!BA17</f>
        <v>1253</v>
      </c>
      <c r="AA17" s="142">
        <f>'廃棄物事業経費（市町村）'!BB17</f>
        <v>92598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121335</v>
      </c>
      <c r="AK17" s="142">
        <f>'廃棄物事業経費（市町村）'!BL17</f>
        <v>46523</v>
      </c>
      <c r="AL17" s="142">
        <f>'廃棄物事業経費（市町村）'!BM17</f>
        <v>21629</v>
      </c>
      <c r="AM17" s="142">
        <f>'廃棄物事業経費（市町村）'!BN17</f>
        <v>3905</v>
      </c>
      <c r="AN17" s="142">
        <f>'廃棄物事業経費（市町村）'!BO17</f>
        <v>17724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53183</v>
      </c>
      <c r="AR17" s="142">
        <f>'廃棄物事業経費（市町村）'!BS17</f>
        <v>95</v>
      </c>
      <c r="AS17" s="142">
        <f>'廃棄物事業経費（市町村）'!BT17</f>
        <v>53088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30946</v>
      </c>
      <c r="AW17" s="142">
        <f>'廃棄物事業経費（市町村）'!BX17</f>
        <v>0</v>
      </c>
      <c r="AX17" s="142">
        <f>'廃棄物事業経費（市町村）'!BY17</f>
        <v>12</v>
      </c>
      <c r="AY17" s="142">
        <f>'廃棄物事業経費（市町村）'!BZ17</f>
        <v>121347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212680</v>
      </c>
      <c r="BI17" s="142">
        <f>'廃棄物事業経費（市町村）'!CJ17</f>
        <v>80058</v>
      </c>
      <c r="BJ17" s="142">
        <f>'廃棄物事業経費（市町村）'!CK17</f>
        <v>39279</v>
      </c>
      <c r="BK17" s="142">
        <f>'廃棄物事業経費（市町村）'!CL17</f>
        <v>13057</v>
      </c>
      <c r="BL17" s="142">
        <f>'廃棄物事業経費（市町村）'!CM17</f>
        <v>17724</v>
      </c>
      <c r="BM17" s="142">
        <f>'廃棄物事業経費（市町村）'!CN17</f>
        <v>8498</v>
      </c>
      <c r="BN17" s="142">
        <f>'廃棄物事業経費（市町村）'!CO17</f>
        <v>0</v>
      </c>
      <c r="BO17" s="142">
        <f>'廃棄物事業経費（市町村）'!CP17</f>
        <v>93343</v>
      </c>
      <c r="BP17" s="142">
        <f>'廃棄物事業経費（市町村）'!CQ17</f>
        <v>37640</v>
      </c>
      <c r="BQ17" s="142">
        <f>'廃棄物事業経費（市町村）'!CR17</f>
        <v>53088</v>
      </c>
      <c r="BR17" s="142">
        <f>'廃棄物事業経費（市町村）'!CS17</f>
        <v>2615</v>
      </c>
      <c r="BS17" s="142">
        <f>'廃棄物事業経費（市町村）'!CT17</f>
        <v>0</v>
      </c>
      <c r="BT17" s="142">
        <f>'廃棄物事業経費（市町村）'!CU17</f>
        <v>129778</v>
      </c>
      <c r="BU17" s="142">
        <f>'廃棄物事業経費（市町村）'!CV17</f>
        <v>0</v>
      </c>
      <c r="BV17" s="142">
        <f>'廃棄物事業経費（市町村）'!CW17</f>
        <v>1265</v>
      </c>
      <c r="BW17" s="142">
        <f>'廃棄物事業経費（市町村）'!CX17</f>
        <v>213945</v>
      </c>
    </row>
    <row r="18" spans="1:75" ht="13.5">
      <c r="A18" s="208" t="s">
        <v>216</v>
      </c>
      <c r="B18" s="208">
        <v>37341</v>
      </c>
      <c r="C18" s="208" t="s">
        <v>244</v>
      </c>
      <c r="D18" s="142">
        <f>'廃棄物事業経費（市町村）'!AE18</f>
        <v>1750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1750</v>
      </c>
      <c r="K18" s="142">
        <f>'廃棄物事業経費（市町村）'!AL18</f>
        <v>0</v>
      </c>
      <c r="L18" s="142">
        <f>'廃棄物事業経費（市町村）'!AM18</f>
        <v>143886</v>
      </c>
      <c r="M18" s="142">
        <f>'廃棄物事業経費（市町村）'!AN18</f>
        <v>81560</v>
      </c>
      <c r="N18" s="142">
        <f>'廃棄物事業経費（市町村）'!AO18</f>
        <v>11908</v>
      </c>
      <c r="O18" s="142">
        <f>'廃棄物事業経費（市町村）'!AP18</f>
        <v>9057</v>
      </c>
      <c r="P18" s="142">
        <f>'廃棄物事業経費（市町村）'!AQ18</f>
        <v>0</v>
      </c>
      <c r="Q18" s="142">
        <f>'廃棄物事業経費（市町村）'!AR18</f>
        <v>2851</v>
      </c>
      <c r="R18" s="142">
        <f>'廃棄物事業経費（市町村）'!AS18</f>
        <v>0</v>
      </c>
      <c r="S18" s="142">
        <f>'廃棄物事業経費（市町村）'!AT18</f>
        <v>50418</v>
      </c>
      <c r="T18" s="142">
        <f>'廃棄物事業経費（市町村）'!AU18</f>
        <v>50418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115097</v>
      </c>
      <c r="Y18" s="142">
        <f>'廃棄物事業経費（市町村）'!AZ18</f>
        <v>0</v>
      </c>
      <c r="Z18" s="142">
        <f>'廃棄物事業経費（市町村）'!BA18</f>
        <v>0</v>
      </c>
      <c r="AA18" s="142">
        <f>'廃棄物事業経費（市町村）'!BB18</f>
        <v>145636</v>
      </c>
      <c r="AB18" s="142">
        <f>'廃棄物事業経費（市町村）'!BC18</f>
        <v>430</v>
      </c>
      <c r="AC18" s="142">
        <f>'廃棄物事業経費（市町村）'!BD18</f>
        <v>430</v>
      </c>
      <c r="AD18" s="142">
        <f>'廃棄物事業経費（市町村）'!BE18</f>
        <v>430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116937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116937</v>
      </c>
      <c r="AR18" s="142">
        <f>'廃棄物事業経費（市町村）'!BS18</f>
        <v>33236</v>
      </c>
      <c r="AS18" s="142">
        <f>'廃棄物事業経費（市町村）'!BT18</f>
        <v>83701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0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117367</v>
      </c>
      <c r="AZ18" s="142">
        <f>'廃棄物事業経費（市町村）'!CA18</f>
        <v>2180</v>
      </c>
      <c r="BA18" s="142">
        <f>'廃棄物事業経費（市町村）'!CB18</f>
        <v>430</v>
      </c>
      <c r="BB18" s="142">
        <f>'廃棄物事業経費（市町村）'!CC18</f>
        <v>430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1750</v>
      </c>
      <c r="BG18" s="142">
        <f>'廃棄物事業経費（市町村）'!CH18</f>
        <v>0</v>
      </c>
      <c r="BH18" s="142">
        <f>'廃棄物事業経費（市町村）'!CI18</f>
        <v>260823</v>
      </c>
      <c r="BI18" s="142">
        <f>'廃棄物事業経費（市町村）'!CJ18</f>
        <v>81560</v>
      </c>
      <c r="BJ18" s="142">
        <f>'廃棄物事業経費（市町村）'!CK18</f>
        <v>11908</v>
      </c>
      <c r="BK18" s="142">
        <f>'廃棄物事業経費（市町村）'!CL18</f>
        <v>9057</v>
      </c>
      <c r="BL18" s="142">
        <f>'廃棄物事業経費（市町村）'!CM18</f>
        <v>0</v>
      </c>
      <c r="BM18" s="142">
        <f>'廃棄物事業経費（市町村）'!CN18</f>
        <v>2851</v>
      </c>
      <c r="BN18" s="142">
        <f>'廃棄物事業経費（市町村）'!CO18</f>
        <v>0</v>
      </c>
      <c r="BO18" s="142">
        <f>'廃棄物事業経費（市町村）'!CP18</f>
        <v>167355</v>
      </c>
      <c r="BP18" s="142">
        <f>'廃棄物事業経費（市町村）'!CQ18</f>
        <v>83654</v>
      </c>
      <c r="BQ18" s="142">
        <f>'廃棄物事業経費（市町村）'!CR18</f>
        <v>83701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115097</v>
      </c>
      <c r="BU18" s="142">
        <f>'廃棄物事業経費（市町村）'!CV18</f>
        <v>0</v>
      </c>
      <c r="BV18" s="142">
        <f>'廃棄物事業経費（市町村）'!CW18</f>
        <v>0</v>
      </c>
      <c r="BW18" s="142">
        <f>'廃棄物事業経費（市町村）'!CX18</f>
        <v>263003</v>
      </c>
    </row>
    <row r="19" spans="1:75" ht="13.5">
      <c r="A19" s="208" t="s">
        <v>216</v>
      </c>
      <c r="B19" s="208">
        <v>37364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70328</v>
      </c>
      <c r="M19" s="142">
        <f>'廃棄物事業経費（市町村）'!AN19</f>
        <v>984</v>
      </c>
      <c r="N19" s="142">
        <f>'廃棄物事業経費（市町村）'!AO19</f>
        <v>7291</v>
      </c>
      <c r="O19" s="142">
        <f>'廃棄物事業経費（市町村）'!AP19</f>
        <v>3199</v>
      </c>
      <c r="P19" s="142">
        <f>'廃棄物事業経費（市町村）'!AQ19</f>
        <v>2582</v>
      </c>
      <c r="Q19" s="142">
        <f>'廃棄物事業経費（市町村）'!AR19</f>
        <v>1510</v>
      </c>
      <c r="R19" s="142">
        <f>'廃棄物事業経費（市町村）'!AS19</f>
        <v>0</v>
      </c>
      <c r="S19" s="142">
        <f>'廃棄物事業経費（市町村）'!AT19</f>
        <v>62053</v>
      </c>
      <c r="T19" s="142">
        <f>'廃棄物事業経費（市町村）'!AU19</f>
        <v>10222</v>
      </c>
      <c r="U19" s="142">
        <f>'廃棄物事業経費（市町村）'!AV19</f>
        <v>45332</v>
      </c>
      <c r="V19" s="142">
        <f>'廃棄物事業経費（市町村）'!AW19</f>
        <v>6499</v>
      </c>
      <c r="W19" s="142">
        <f>'廃棄物事業経費（市町村）'!AX19</f>
        <v>0</v>
      </c>
      <c r="X19" s="142">
        <f>'廃棄物事業経費（市町村）'!AY19</f>
        <v>0</v>
      </c>
      <c r="Y19" s="142">
        <f>'廃棄物事業経費（市町村）'!AZ19</f>
        <v>0</v>
      </c>
      <c r="Z19" s="142">
        <f>'廃棄物事業経費（市町村）'!BA19</f>
        <v>4331</v>
      </c>
      <c r="AA19" s="142">
        <f>'廃棄物事業経費（市町村）'!BB19</f>
        <v>74659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53383</v>
      </c>
      <c r="AK19" s="142">
        <f>'廃棄物事業経費（市町村）'!BL19</f>
        <v>984</v>
      </c>
      <c r="AL19" s="142">
        <f>'廃棄物事業経費（市町村）'!BM19</f>
        <v>23209</v>
      </c>
      <c r="AM19" s="142">
        <f>'廃棄物事業経費（市町村）'!BN19</f>
        <v>1102</v>
      </c>
      <c r="AN19" s="142">
        <f>'廃棄物事業経費（市町村）'!BO19</f>
        <v>22107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29190</v>
      </c>
      <c r="AR19" s="142">
        <f>'廃棄物事業経費（市町村）'!BS19</f>
        <v>11550</v>
      </c>
      <c r="AS19" s="142">
        <f>'廃棄物事業経費（市町村）'!BT19</f>
        <v>17640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0</v>
      </c>
      <c r="AW19" s="142">
        <f>'廃棄物事業経費（市町村）'!BX19</f>
        <v>0</v>
      </c>
      <c r="AX19" s="142">
        <f>'廃棄物事業経費（市町村）'!BY19</f>
        <v>64</v>
      </c>
      <c r="AY19" s="142">
        <f>'廃棄物事業経費（市町村）'!BZ19</f>
        <v>53447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123711</v>
      </c>
      <c r="BI19" s="142">
        <f>'廃棄物事業経費（市町村）'!CJ19</f>
        <v>1968</v>
      </c>
      <c r="BJ19" s="142">
        <f>'廃棄物事業経費（市町村）'!CK19</f>
        <v>30500</v>
      </c>
      <c r="BK19" s="142">
        <f>'廃棄物事業経費（市町村）'!CL19</f>
        <v>4301</v>
      </c>
      <c r="BL19" s="142">
        <f>'廃棄物事業経費（市町村）'!CM19</f>
        <v>24689</v>
      </c>
      <c r="BM19" s="142">
        <f>'廃棄物事業経費（市町村）'!CN19</f>
        <v>1510</v>
      </c>
      <c r="BN19" s="142">
        <f>'廃棄物事業経費（市町村）'!CO19</f>
        <v>0</v>
      </c>
      <c r="BO19" s="142">
        <f>'廃棄物事業経費（市町村）'!CP19</f>
        <v>91243</v>
      </c>
      <c r="BP19" s="142">
        <f>'廃棄物事業経費（市町村）'!CQ19</f>
        <v>21772</v>
      </c>
      <c r="BQ19" s="142">
        <f>'廃棄物事業経費（市町村）'!CR19</f>
        <v>62972</v>
      </c>
      <c r="BR19" s="142">
        <f>'廃棄物事業経費（市町村）'!CS19</f>
        <v>6499</v>
      </c>
      <c r="BS19" s="142">
        <f>'廃棄物事業経費（市町村）'!CT19</f>
        <v>0</v>
      </c>
      <c r="BT19" s="142">
        <f>'廃棄物事業経費（市町村）'!CU19</f>
        <v>0</v>
      </c>
      <c r="BU19" s="142">
        <f>'廃棄物事業経費（市町村）'!CV19</f>
        <v>0</v>
      </c>
      <c r="BV19" s="142">
        <f>'廃棄物事業経費（市町村）'!CW19</f>
        <v>4395</v>
      </c>
      <c r="BW19" s="142">
        <f>'廃棄物事業経費（市町村）'!CX19</f>
        <v>128106</v>
      </c>
    </row>
    <row r="20" spans="1:75" ht="13.5">
      <c r="A20" s="208" t="s">
        <v>216</v>
      </c>
      <c r="B20" s="208">
        <v>37386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106821</v>
      </c>
      <c r="M20" s="142">
        <f>'廃棄物事業経費（市町村）'!AN20</f>
        <v>84581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22240</v>
      </c>
      <c r="T20" s="142">
        <f>'廃棄物事業経費（市町村）'!AU20</f>
        <v>0</v>
      </c>
      <c r="U20" s="142">
        <f>'廃棄物事業経費（市町村）'!AV20</f>
        <v>22240</v>
      </c>
      <c r="V20" s="142">
        <f>'廃棄物事業経費（市町村）'!AW20</f>
        <v>0</v>
      </c>
      <c r="W20" s="142">
        <f>'廃棄物事業経費（市町村）'!AX20</f>
        <v>0</v>
      </c>
      <c r="X20" s="142">
        <f>'廃棄物事業経費（市町村）'!AY20</f>
        <v>14530</v>
      </c>
      <c r="Y20" s="142">
        <f>'廃棄物事業経費（市町村）'!AZ20</f>
        <v>0</v>
      </c>
      <c r="Z20" s="142">
        <f>'廃棄物事業経費（市町村）'!BA20</f>
        <v>68495</v>
      </c>
      <c r="AA20" s="142">
        <f>'廃棄物事業経費（市町村）'!BB20</f>
        <v>175316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50082</v>
      </c>
      <c r="AK20" s="142">
        <f>'廃棄物事業経費（市町村）'!BL20</f>
        <v>25463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24619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24619</v>
      </c>
      <c r="AV20" s="142">
        <f>'廃棄物事業経費（市町村）'!BW20</f>
        <v>9686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50082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156903</v>
      </c>
      <c r="BI20" s="142">
        <f>'廃棄物事業経費（市町村）'!CJ20</f>
        <v>110044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46859</v>
      </c>
      <c r="BP20" s="142">
        <f>'廃棄物事業経費（市町村）'!CQ20</f>
        <v>0</v>
      </c>
      <c r="BQ20" s="142">
        <f>'廃棄物事業経費（市町村）'!CR20</f>
        <v>22240</v>
      </c>
      <c r="BR20" s="142">
        <f>'廃棄物事業経費（市町村）'!CS20</f>
        <v>0</v>
      </c>
      <c r="BS20" s="142">
        <f>'廃棄物事業経費（市町村）'!CT20</f>
        <v>24619</v>
      </c>
      <c r="BT20" s="142">
        <f>'廃棄物事業経費（市町村）'!CU20</f>
        <v>24216</v>
      </c>
      <c r="BU20" s="142">
        <f>'廃棄物事業経費（市町村）'!CV20</f>
        <v>0</v>
      </c>
      <c r="BV20" s="142">
        <f>'廃棄物事業経費（市町村）'!CW20</f>
        <v>68495</v>
      </c>
      <c r="BW20" s="142">
        <f>'廃棄物事業経費（市町村）'!CX20</f>
        <v>225398</v>
      </c>
    </row>
    <row r="21" spans="1:75" ht="13.5">
      <c r="A21" s="208" t="s">
        <v>216</v>
      </c>
      <c r="B21" s="208">
        <v>37387</v>
      </c>
      <c r="C21" s="208" t="s">
        <v>247</v>
      </c>
      <c r="D21" s="142">
        <f>'廃棄物事業経費（市町村）'!AE21</f>
        <v>4210</v>
      </c>
      <c r="E21" s="142">
        <f>'廃棄物事業経費（市町村）'!AF21</f>
        <v>4210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4210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151421</v>
      </c>
      <c r="M21" s="142">
        <f>'廃棄物事業経費（市町村）'!AN21</f>
        <v>17193</v>
      </c>
      <c r="N21" s="142">
        <f>'廃棄物事業経費（市町村）'!AO21</f>
        <v>26237</v>
      </c>
      <c r="O21" s="142">
        <f>'廃棄物事業経費（市町村）'!AP21</f>
        <v>16272</v>
      </c>
      <c r="P21" s="142">
        <f>'廃棄物事業経費（市町村）'!AQ21</f>
        <v>0</v>
      </c>
      <c r="Q21" s="142">
        <f>'廃棄物事業経費（市町村）'!AR21</f>
        <v>9965</v>
      </c>
      <c r="R21" s="142">
        <f>'廃棄物事業経費（市町村）'!AS21</f>
        <v>0</v>
      </c>
      <c r="S21" s="142">
        <f>'廃棄物事業経費（市町村）'!AT21</f>
        <v>107991</v>
      </c>
      <c r="T21" s="142">
        <f>'廃棄物事業経費（市町村）'!AU21</f>
        <v>43832</v>
      </c>
      <c r="U21" s="142">
        <f>'廃棄物事業経費（市町村）'!AV21</f>
        <v>57004</v>
      </c>
      <c r="V21" s="142">
        <f>'廃棄物事業経費（市町村）'!AW21</f>
        <v>7155</v>
      </c>
      <c r="W21" s="142">
        <f>'廃棄物事業経費（市町村）'!AX21</f>
        <v>0</v>
      </c>
      <c r="X21" s="142">
        <f>'廃棄物事業経費（市町村）'!AY21</f>
        <v>0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155631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81885</v>
      </c>
      <c r="AK21" s="142">
        <f>'廃棄物事業経費（市町村）'!BL21</f>
        <v>1850</v>
      </c>
      <c r="AL21" s="142">
        <f>'廃棄物事業経費（市町村）'!BM21</f>
        <v>70127</v>
      </c>
      <c r="AM21" s="142">
        <f>'廃棄物事業経費（市町村）'!BN21</f>
        <v>70127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9908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9908</v>
      </c>
      <c r="AU21" s="142">
        <f>'廃棄物事業経費（市町村）'!BV21</f>
        <v>0</v>
      </c>
      <c r="AV21" s="142">
        <f>'廃棄物事業経費（市町村）'!BW21</f>
        <v>0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81885</v>
      </c>
      <c r="AZ21" s="142">
        <f>'廃棄物事業経費（市町村）'!CA21</f>
        <v>4210</v>
      </c>
      <c r="BA21" s="142">
        <f>'廃棄物事業経費（市町村）'!CB21</f>
        <v>4210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4210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233306</v>
      </c>
      <c r="BI21" s="142">
        <f>'廃棄物事業経費（市町村）'!CJ21</f>
        <v>19043</v>
      </c>
      <c r="BJ21" s="142">
        <f>'廃棄物事業経費（市町村）'!CK21</f>
        <v>96364</v>
      </c>
      <c r="BK21" s="142">
        <f>'廃棄物事業経費（市町村）'!CL21</f>
        <v>86399</v>
      </c>
      <c r="BL21" s="142">
        <f>'廃棄物事業経費（市町村）'!CM21</f>
        <v>0</v>
      </c>
      <c r="BM21" s="142">
        <f>'廃棄物事業経費（市町村）'!CN21</f>
        <v>9965</v>
      </c>
      <c r="BN21" s="142">
        <f>'廃棄物事業経費（市町村）'!CO21</f>
        <v>0</v>
      </c>
      <c r="BO21" s="142">
        <f>'廃棄物事業経費（市町村）'!CP21</f>
        <v>117899</v>
      </c>
      <c r="BP21" s="142">
        <f>'廃棄物事業経費（市町村）'!CQ21</f>
        <v>43832</v>
      </c>
      <c r="BQ21" s="142">
        <f>'廃棄物事業経費（市町村）'!CR21</f>
        <v>57004</v>
      </c>
      <c r="BR21" s="142">
        <f>'廃棄物事業経費（市町村）'!CS21</f>
        <v>17063</v>
      </c>
      <c r="BS21" s="142">
        <f>'廃棄物事業経費（市町村）'!CT21</f>
        <v>0</v>
      </c>
      <c r="BT21" s="142">
        <f>'廃棄物事業経費（市町村）'!CU21</f>
        <v>0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237516</v>
      </c>
    </row>
    <row r="22" spans="1:75" ht="13.5">
      <c r="A22" s="208" t="s">
        <v>216</v>
      </c>
      <c r="B22" s="208">
        <v>37403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71337</v>
      </c>
      <c r="M22" s="142">
        <f>'廃棄物事業経費（市町村）'!AN22</f>
        <v>54638</v>
      </c>
      <c r="N22" s="142">
        <f>'廃棄物事業経費（市町村）'!AO22</f>
        <v>9274</v>
      </c>
      <c r="O22" s="142">
        <f>'廃棄物事業経費（市町村）'!AP22</f>
        <v>9274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7425</v>
      </c>
      <c r="T22" s="142">
        <f>'廃棄物事業経費（市町村）'!AU22</f>
        <v>1541</v>
      </c>
      <c r="U22" s="142">
        <f>'廃棄物事業経費（市町村）'!AV22</f>
        <v>5884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54125</v>
      </c>
      <c r="Y22" s="142">
        <f>'廃棄物事業経費（市町村）'!AZ22</f>
        <v>0</v>
      </c>
      <c r="Z22" s="142">
        <f>'廃棄物事業経費（市町村）'!BA22</f>
        <v>187</v>
      </c>
      <c r="AA22" s="142">
        <f>'廃棄物事業経費（市町村）'!BB22</f>
        <v>71524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35433</v>
      </c>
      <c r="AK22" s="142">
        <f>'廃棄物事業経費（市町村）'!BL22</f>
        <v>8376</v>
      </c>
      <c r="AL22" s="142">
        <f>'廃棄物事業経費（市町村）'!BM22</f>
        <v>994</v>
      </c>
      <c r="AM22" s="142">
        <f>'廃棄物事業経費（市町村）'!BN22</f>
        <v>994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26063</v>
      </c>
      <c r="AR22" s="142">
        <f>'廃棄物事業経費（市町村）'!BS22</f>
        <v>26063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24952</v>
      </c>
      <c r="AW22" s="142">
        <f>'廃棄物事業経費（市町村）'!BX22</f>
        <v>0</v>
      </c>
      <c r="AX22" s="142">
        <f>'廃棄物事業経費（市町村）'!BY22</f>
        <v>22</v>
      </c>
      <c r="AY22" s="142">
        <f>'廃棄物事業経費（市町村）'!BZ22</f>
        <v>35455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106770</v>
      </c>
      <c r="BI22" s="142">
        <f>'廃棄物事業経費（市町村）'!CJ22</f>
        <v>63014</v>
      </c>
      <c r="BJ22" s="142">
        <f>'廃棄物事業経費（市町村）'!CK22</f>
        <v>10268</v>
      </c>
      <c r="BK22" s="142">
        <f>'廃棄物事業経費（市町村）'!CL22</f>
        <v>10268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33488</v>
      </c>
      <c r="BP22" s="142">
        <f>'廃棄物事業経費（市町村）'!CQ22</f>
        <v>27604</v>
      </c>
      <c r="BQ22" s="142">
        <f>'廃棄物事業経費（市町村）'!CR22</f>
        <v>5884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79077</v>
      </c>
      <c r="BU22" s="142">
        <f>'廃棄物事業経費（市町村）'!CV22</f>
        <v>0</v>
      </c>
      <c r="BV22" s="142">
        <f>'廃棄物事業経費（市町村）'!CW22</f>
        <v>209</v>
      </c>
      <c r="BW22" s="142">
        <f>'廃棄物事業経費（市町村）'!CX22</f>
        <v>106979</v>
      </c>
    </row>
    <row r="23" spans="1:75" ht="13.5">
      <c r="A23" s="208" t="s">
        <v>216</v>
      </c>
      <c r="B23" s="208">
        <v>37404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131030</v>
      </c>
      <c r="M23" s="142">
        <f>'廃棄物事業経費（市町村）'!AN23</f>
        <v>129212</v>
      </c>
      <c r="N23" s="142">
        <f>'廃棄物事業経費（市町村）'!AO23</f>
        <v>0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1818</v>
      </c>
      <c r="T23" s="142">
        <f>'廃棄物事業経費（市町村）'!AU23</f>
        <v>124</v>
      </c>
      <c r="U23" s="142">
        <f>'廃棄物事業経費（市町村）'!AV23</f>
        <v>0</v>
      </c>
      <c r="V23" s="142">
        <f>'廃棄物事業経費（市町村）'!AW23</f>
        <v>560</v>
      </c>
      <c r="W23" s="142">
        <f>'廃棄物事業経費（市町村）'!AX23</f>
        <v>1134</v>
      </c>
      <c r="X23" s="142">
        <f>'廃棄物事業経費（市町村）'!AY23</f>
        <v>72455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131030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38461</v>
      </c>
      <c r="AK23" s="142">
        <f>'廃棄物事業経費（市町村）'!BL23</f>
        <v>38461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41150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38461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169491</v>
      </c>
      <c r="BI23" s="142">
        <f>'廃棄物事業経費（市町村）'!CJ23</f>
        <v>167673</v>
      </c>
      <c r="BJ23" s="142">
        <f>'廃棄物事業経費（市町村）'!CK23</f>
        <v>0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1818</v>
      </c>
      <c r="BP23" s="142">
        <f>'廃棄物事業経費（市町村）'!CQ23</f>
        <v>124</v>
      </c>
      <c r="BQ23" s="142">
        <f>'廃棄物事業経費（市町村）'!CR23</f>
        <v>0</v>
      </c>
      <c r="BR23" s="142">
        <f>'廃棄物事業経費（市町村）'!CS23</f>
        <v>560</v>
      </c>
      <c r="BS23" s="142">
        <f>'廃棄物事業経費（市町村）'!CT23</f>
        <v>1134</v>
      </c>
      <c r="BT23" s="142">
        <f>'廃棄物事業経費（市町村）'!CU23</f>
        <v>113605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169491</v>
      </c>
    </row>
    <row r="24" spans="1:75" ht="13.5">
      <c r="A24" s="208" t="s">
        <v>216</v>
      </c>
      <c r="B24" s="208">
        <v>37406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50261</v>
      </c>
      <c r="M24" s="142">
        <f>'廃棄物事業経費（市町村）'!AN24</f>
        <v>19391</v>
      </c>
      <c r="N24" s="142">
        <f>'廃棄物事業経費（市町村）'!AO24</f>
        <v>11055</v>
      </c>
      <c r="O24" s="142">
        <f>'廃棄物事業経費（市町村）'!AP24</f>
        <v>11055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19815</v>
      </c>
      <c r="T24" s="142">
        <f>'廃棄物事業経費（市町村）'!AU24</f>
        <v>19815</v>
      </c>
      <c r="U24" s="142">
        <f>'廃棄物事業経費（市町村）'!AV24</f>
        <v>0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34244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50261</v>
      </c>
      <c r="AB24" s="142">
        <f>'廃棄物事業経費（市町村）'!BC24</f>
        <v>13860</v>
      </c>
      <c r="AC24" s="142">
        <f>'廃棄物事業経費（市町村）'!BD24</f>
        <v>13860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13860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31928</v>
      </c>
      <c r="AK24" s="142">
        <f>'廃棄物事業経費（市町村）'!BL24</f>
        <v>23188</v>
      </c>
      <c r="AL24" s="142">
        <f>'廃棄物事業経費（市町村）'!BM24</f>
        <v>4688</v>
      </c>
      <c r="AM24" s="142">
        <f>'廃棄物事業経費（市町村）'!BN24</f>
        <v>4688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4052</v>
      </c>
      <c r="AR24" s="142">
        <f>'廃棄物事業経費（市町村）'!BS24</f>
        <v>4052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39092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45788</v>
      </c>
      <c r="AZ24" s="142">
        <f>'廃棄物事業経費（市町村）'!CA24</f>
        <v>13860</v>
      </c>
      <c r="BA24" s="142">
        <f>'廃棄物事業経費（市町村）'!CB24</f>
        <v>13860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13860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82189</v>
      </c>
      <c r="BI24" s="142">
        <f>'廃棄物事業経費（市町村）'!CJ24</f>
        <v>42579</v>
      </c>
      <c r="BJ24" s="142">
        <f>'廃棄物事業経費（市町村）'!CK24</f>
        <v>15743</v>
      </c>
      <c r="BK24" s="142">
        <f>'廃棄物事業経費（市町村）'!CL24</f>
        <v>15743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23867</v>
      </c>
      <c r="BP24" s="142">
        <f>'廃棄物事業経費（市町村）'!CQ24</f>
        <v>23867</v>
      </c>
      <c r="BQ24" s="142">
        <f>'廃棄物事業経費（市町村）'!CR24</f>
        <v>0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73336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96049</v>
      </c>
    </row>
    <row r="25" spans="1:75" ht="13.5">
      <c r="A25" s="208" t="s">
        <v>216</v>
      </c>
      <c r="B25" s="208">
        <v>37831</v>
      </c>
      <c r="C25" s="208" t="s">
        <v>251</v>
      </c>
      <c r="D25" s="142">
        <f>'廃棄物事業経費（組合）'!AE8</f>
        <v>0</v>
      </c>
      <c r="E25" s="142">
        <f>'廃棄物事業経費（組合）'!AF8</f>
        <v>0</v>
      </c>
      <c r="F25" s="142">
        <f>'廃棄物事業経費（組合）'!AG8</f>
        <v>0</v>
      </c>
      <c r="G25" s="142">
        <f>'廃棄物事業経費（組合）'!AH8</f>
        <v>0</v>
      </c>
      <c r="H25" s="142">
        <f>'廃棄物事業経費（組合）'!AI8</f>
        <v>0</v>
      </c>
      <c r="I25" s="142">
        <f>'廃棄物事業経費（組合）'!AJ8</f>
        <v>0</v>
      </c>
      <c r="J25" s="142">
        <f>'廃棄物事業経費（組合）'!AK8</f>
        <v>0</v>
      </c>
      <c r="K25" s="142">
        <f>'廃棄物事業経費（組合）'!AL8</f>
        <v>0</v>
      </c>
      <c r="L25" s="142">
        <f>'廃棄物事業経費（組合）'!AM8</f>
        <v>0</v>
      </c>
      <c r="M25" s="142">
        <f>'廃棄物事業経費（組合）'!AN8</f>
        <v>0</v>
      </c>
      <c r="N25" s="142">
        <f>'廃棄物事業経費（組合）'!AO8</f>
        <v>0</v>
      </c>
      <c r="O25" s="142">
        <f>'廃棄物事業経費（組合）'!AP8</f>
        <v>0</v>
      </c>
      <c r="P25" s="142">
        <f>'廃棄物事業経費（組合）'!AQ8</f>
        <v>0</v>
      </c>
      <c r="Q25" s="142">
        <f>'廃棄物事業経費（組合）'!AR8</f>
        <v>0</v>
      </c>
      <c r="R25" s="142">
        <f>'廃棄物事業経費（組合）'!AS8</f>
        <v>0</v>
      </c>
      <c r="S25" s="142">
        <f>'廃棄物事業経費（組合）'!AT8</f>
        <v>0</v>
      </c>
      <c r="T25" s="142">
        <f>'廃棄物事業経費（組合）'!AU8</f>
        <v>0</v>
      </c>
      <c r="U25" s="142">
        <f>'廃棄物事業経費（組合）'!AV8</f>
        <v>0</v>
      </c>
      <c r="V25" s="142">
        <f>'廃棄物事業経費（組合）'!AW8</f>
        <v>0</v>
      </c>
      <c r="W25" s="142">
        <f>'廃棄物事業経費（組合）'!AX8</f>
        <v>0</v>
      </c>
      <c r="X25" s="142">
        <f>'廃棄物事業経費（組合）'!AY8</f>
        <v>0</v>
      </c>
      <c r="Y25" s="142">
        <f>'廃棄物事業経費（組合）'!AZ8</f>
        <v>0</v>
      </c>
      <c r="Z25" s="142">
        <f>'廃棄物事業経費（組合）'!BA8</f>
        <v>0</v>
      </c>
      <c r="AA25" s="142">
        <f>'廃棄物事業経費（組合）'!BB8</f>
        <v>0</v>
      </c>
      <c r="AB25" s="142">
        <f>'廃棄物事業経費（組合）'!BC8</f>
        <v>0</v>
      </c>
      <c r="AC25" s="142">
        <f>'廃棄物事業経費（組合）'!BD8</f>
        <v>0</v>
      </c>
      <c r="AD25" s="142">
        <f>'廃棄物事業経費（組合）'!BE8</f>
        <v>0</v>
      </c>
      <c r="AE25" s="142">
        <f>'廃棄物事業経費（組合）'!BF8</f>
        <v>0</v>
      </c>
      <c r="AF25" s="142">
        <f>'廃棄物事業経費（組合）'!BG8</f>
        <v>0</v>
      </c>
      <c r="AG25" s="142">
        <f>'廃棄物事業経費（組合）'!BH8</f>
        <v>0</v>
      </c>
      <c r="AH25" s="142">
        <f>'廃棄物事業経費（組合）'!BI8</f>
        <v>0</v>
      </c>
      <c r="AI25" s="142">
        <f>'廃棄物事業経費（組合）'!BJ8</f>
        <v>0</v>
      </c>
      <c r="AJ25" s="142">
        <f>'廃棄物事業経費（組合）'!BK8</f>
        <v>125109</v>
      </c>
      <c r="AK25" s="142">
        <f>'廃棄物事業経費（組合）'!BL8</f>
        <v>34222</v>
      </c>
      <c r="AL25" s="142">
        <f>'廃棄物事業経費（組合）'!BM8</f>
        <v>90887</v>
      </c>
      <c r="AM25" s="142">
        <f>'廃棄物事業経費（組合）'!BN8</f>
        <v>0</v>
      </c>
      <c r="AN25" s="142">
        <f>'廃棄物事業経費（組合）'!BO8</f>
        <v>90887</v>
      </c>
      <c r="AO25" s="142">
        <f>'廃棄物事業経費（組合）'!BP8</f>
        <v>0</v>
      </c>
      <c r="AP25" s="142">
        <f>'廃棄物事業経費（組合）'!BQ8</f>
        <v>0</v>
      </c>
      <c r="AQ25" s="142">
        <f>'廃棄物事業経費（組合）'!BR8</f>
        <v>0</v>
      </c>
      <c r="AR25" s="142">
        <f>'廃棄物事業経費（組合）'!BS8</f>
        <v>0</v>
      </c>
      <c r="AS25" s="142">
        <f>'廃棄物事業経費（組合）'!BT8</f>
        <v>0</v>
      </c>
      <c r="AT25" s="142">
        <f>'廃棄物事業経費（組合）'!BU8</f>
        <v>0</v>
      </c>
      <c r="AU25" s="142">
        <f>'廃棄物事業経費（組合）'!BV8</f>
        <v>0</v>
      </c>
      <c r="AV25" s="142">
        <f>'廃棄物事業経費（組合）'!BW8</f>
        <v>0</v>
      </c>
      <c r="AW25" s="142">
        <f>'廃棄物事業経費（組合）'!BX8</f>
        <v>0</v>
      </c>
      <c r="AX25" s="142">
        <f>'廃棄物事業経費（組合）'!BY8</f>
        <v>311</v>
      </c>
      <c r="AY25" s="142">
        <f>'廃棄物事業経費（組合）'!BZ8</f>
        <v>125420</v>
      </c>
      <c r="AZ25" s="142">
        <f>'廃棄物事業経費（組合）'!CA8</f>
        <v>0</v>
      </c>
      <c r="BA25" s="142">
        <f>'廃棄物事業経費（組合）'!CB8</f>
        <v>0</v>
      </c>
      <c r="BB25" s="142">
        <f>'廃棄物事業経費（組合）'!CC8</f>
        <v>0</v>
      </c>
      <c r="BC25" s="142">
        <f>'廃棄物事業経費（組合）'!CD8</f>
        <v>0</v>
      </c>
      <c r="BD25" s="142">
        <f>'廃棄物事業経費（組合）'!CE8</f>
        <v>0</v>
      </c>
      <c r="BE25" s="142">
        <f>'廃棄物事業経費（組合）'!CF8</f>
        <v>0</v>
      </c>
      <c r="BF25" s="142">
        <f>'廃棄物事業経費（組合）'!CG8</f>
        <v>0</v>
      </c>
      <c r="BG25" s="142">
        <f>'廃棄物事業経費（組合）'!CH8</f>
        <v>0</v>
      </c>
      <c r="BH25" s="142">
        <f>'廃棄物事業経費（組合）'!CI8</f>
        <v>125109</v>
      </c>
      <c r="BI25" s="142">
        <f>'廃棄物事業経費（組合）'!CJ8</f>
        <v>34222</v>
      </c>
      <c r="BJ25" s="142">
        <f>'廃棄物事業経費（組合）'!CK8</f>
        <v>90887</v>
      </c>
      <c r="BK25" s="142">
        <f>'廃棄物事業経費（組合）'!CL8</f>
        <v>0</v>
      </c>
      <c r="BL25" s="142">
        <f>'廃棄物事業経費（組合）'!CM8</f>
        <v>90887</v>
      </c>
      <c r="BM25" s="142">
        <f>'廃棄物事業経費（組合）'!CN8</f>
        <v>0</v>
      </c>
      <c r="BN25" s="142">
        <f>'廃棄物事業経費（組合）'!CO8</f>
        <v>0</v>
      </c>
      <c r="BO25" s="142">
        <f>'廃棄物事業経費（組合）'!CP8</f>
        <v>0</v>
      </c>
      <c r="BP25" s="142">
        <f>'廃棄物事業経費（組合）'!CQ8</f>
        <v>0</v>
      </c>
      <c r="BQ25" s="142">
        <f>'廃棄物事業経費（組合）'!CR8</f>
        <v>0</v>
      </c>
      <c r="BR25" s="142">
        <f>'廃棄物事業経費（組合）'!CS8</f>
        <v>0</v>
      </c>
      <c r="BS25" s="142">
        <f>'廃棄物事業経費（組合）'!CT8</f>
        <v>0</v>
      </c>
      <c r="BT25" s="142">
        <f>'廃棄物事業経費（組合）'!CU8</f>
        <v>0</v>
      </c>
      <c r="BU25" s="142">
        <f>'廃棄物事業経費（組合）'!CV8</f>
        <v>0</v>
      </c>
      <c r="BV25" s="142">
        <f>'廃棄物事業経費（組合）'!CW8</f>
        <v>311</v>
      </c>
      <c r="BW25" s="142">
        <f>'廃棄物事業経費（組合）'!CX8</f>
        <v>125420</v>
      </c>
    </row>
    <row r="26" spans="1:75" ht="13.5">
      <c r="A26" s="208" t="s">
        <v>216</v>
      </c>
      <c r="B26" s="208">
        <v>37833</v>
      </c>
      <c r="C26" s="208" t="s">
        <v>252</v>
      </c>
      <c r="D26" s="142">
        <f>'廃棄物事業経費（組合）'!AE9</f>
        <v>0</v>
      </c>
      <c r="E26" s="142">
        <f>'廃棄物事業経費（組合）'!AF9</f>
        <v>0</v>
      </c>
      <c r="F26" s="142">
        <f>'廃棄物事業経費（組合）'!AG9</f>
        <v>0</v>
      </c>
      <c r="G26" s="142">
        <f>'廃棄物事業経費（組合）'!AH9</f>
        <v>0</v>
      </c>
      <c r="H26" s="142">
        <f>'廃棄物事業経費（組合）'!AI9</f>
        <v>0</v>
      </c>
      <c r="I26" s="142">
        <f>'廃棄物事業経費（組合）'!AJ9</f>
        <v>0</v>
      </c>
      <c r="J26" s="142">
        <f>'廃棄物事業経費（組合）'!AK9</f>
        <v>0</v>
      </c>
      <c r="K26" s="142">
        <f>'廃棄物事業経費（組合）'!AL9</f>
        <v>0</v>
      </c>
      <c r="L26" s="142">
        <f>'廃棄物事業経費（組合）'!AM9</f>
        <v>0</v>
      </c>
      <c r="M26" s="142">
        <f>'廃棄物事業経費（組合）'!AN9</f>
        <v>0</v>
      </c>
      <c r="N26" s="142">
        <f>'廃棄物事業経費（組合）'!AO9</f>
        <v>0</v>
      </c>
      <c r="O26" s="142">
        <f>'廃棄物事業経費（組合）'!AP9</f>
        <v>0</v>
      </c>
      <c r="P26" s="142">
        <f>'廃棄物事業経費（組合）'!AQ9</f>
        <v>0</v>
      </c>
      <c r="Q26" s="142">
        <f>'廃棄物事業経費（組合）'!AR9</f>
        <v>0</v>
      </c>
      <c r="R26" s="142">
        <f>'廃棄物事業経費（組合）'!AS9</f>
        <v>0</v>
      </c>
      <c r="S26" s="142">
        <f>'廃棄物事業経費（組合）'!AT9</f>
        <v>0</v>
      </c>
      <c r="T26" s="142">
        <f>'廃棄物事業経費（組合）'!AU9</f>
        <v>0</v>
      </c>
      <c r="U26" s="142">
        <f>'廃棄物事業経費（組合）'!AV9</f>
        <v>0</v>
      </c>
      <c r="V26" s="142">
        <f>'廃棄物事業経費（組合）'!AW9</f>
        <v>0</v>
      </c>
      <c r="W26" s="142">
        <f>'廃棄物事業経費（組合）'!AX9</f>
        <v>0</v>
      </c>
      <c r="X26" s="142">
        <f>'廃棄物事業経費（組合）'!AY9</f>
        <v>0</v>
      </c>
      <c r="Y26" s="142">
        <f>'廃棄物事業経費（組合）'!AZ9</f>
        <v>0</v>
      </c>
      <c r="Z26" s="142">
        <f>'廃棄物事業経費（組合）'!BA9</f>
        <v>0</v>
      </c>
      <c r="AA26" s="142">
        <f>'廃棄物事業経費（組合）'!BB9</f>
        <v>0</v>
      </c>
      <c r="AB26" s="142">
        <f>'廃棄物事業経費（組合）'!BC9</f>
        <v>0</v>
      </c>
      <c r="AC26" s="142">
        <f>'廃棄物事業経費（組合）'!BD9</f>
        <v>0</v>
      </c>
      <c r="AD26" s="142">
        <f>'廃棄物事業経費（組合）'!BE9</f>
        <v>0</v>
      </c>
      <c r="AE26" s="142">
        <f>'廃棄物事業経費（組合）'!BF9</f>
        <v>0</v>
      </c>
      <c r="AF26" s="142">
        <f>'廃棄物事業経費（組合）'!BG9</f>
        <v>0</v>
      </c>
      <c r="AG26" s="142">
        <f>'廃棄物事業経費（組合）'!BH9</f>
        <v>0</v>
      </c>
      <c r="AH26" s="142">
        <f>'廃棄物事業経費（組合）'!BI9</f>
        <v>0</v>
      </c>
      <c r="AI26" s="142">
        <f>'廃棄物事業経費（組合）'!BJ9</f>
        <v>0</v>
      </c>
      <c r="AJ26" s="142">
        <f>'廃棄物事業経費（組合）'!BK9</f>
        <v>217454</v>
      </c>
      <c r="AK26" s="142">
        <f>'廃棄物事業経費（組合）'!BL9</f>
        <v>41210</v>
      </c>
      <c r="AL26" s="142">
        <f>'廃棄物事業経費（組合）'!BM9</f>
        <v>153482</v>
      </c>
      <c r="AM26" s="142">
        <f>'廃棄物事業経費（組合）'!BN9</f>
        <v>84320</v>
      </c>
      <c r="AN26" s="142">
        <f>'廃棄物事業経費（組合）'!BO9</f>
        <v>69162</v>
      </c>
      <c r="AO26" s="142">
        <f>'廃棄物事業経費（組合）'!BP9</f>
        <v>0</v>
      </c>
      <c r="AP26" s="142">
        <f>'廃棄物事業経費（組合）'!BQ9</f>
        <v>0</v>
      </c>
      <c r="AQ26" s="142">
        <f>'廃棄物事業経費（組合）'!BR9</f>
        <v>22762</v>
      </c>
      <c r="AR26" s="142">
        <f>'廃棄物事業経費（組合）'!BS9</f>
        <v>0</v>
      </c>
      <c r="AS26" s="142">
        <f>'廃棄物事業経費（組合）'!BT9</f>
        <v>0</v>
      </c>
      <c r="AT26" s="142">
        <f>'廃棄物事業経費（組合）'!BU9</f>
        <v>18475</v>
      </c>
      <c r="AU26" s="142">
        <f>'廃棄物事業経費（組合）'!BV9</f>
        <v>4287</v>
      </c>
      <c r="AV26" s="142">
        <f>'廃棄物事業経費（組合）'!BW9</f>
        <v>0</v>
      </c>
      <c r="AW26" s="142">
        <f>'廃棄物事業経費（組合）'!BX9</f>
        <v>0</v>
      </c>
      <c r="AX26" s="142">
        <f>'廃棄物事業経費（組合）'!BY9</f>
        <v>39074</v>
      </c>
      <c r="AY26" s="142">
        <f>'廃棄物事業経費（組合）'!BZ9</f>
        <v>256528</v>
      </c>
      <c r="AZ26" s="142">
        <f>'廃棄物事業経費（組合）'!CA9</f>
        <v>0</v>
      </c>
      <c r="BA26" s="142">
        <f>'廃棄物事業経費（組合）'!CB9</f>
        <v>0</v>
      </c>
      <c r="BB26" s="142">
        <f>'廃棄物事業経費（組合）'!CC9</f>
        <v>0</v>
      </c>
      <c r="BC26" s="142">
        <f>'廃棄物事業経費（組合）'!CD9</f>
        <v>0</v>
      </c>
      <c r="BD26" s="142">
        <f>'廃棄物事業経費（組合）'!CE9</f>
        <v>0</v>
      </c>
      <c r="BE26" s="142">
        <f>'廃棄物事業経費（組合）'!CF9</f>
        <v>0</v>
      </c>
      <c r="BF26" s="142">
        <f>'廃棄物事業経費（組合）'!CG9</f>
        <v>0</v>
      </c>
      <c r="BG26" s="142">
        <f>'廃棄物事業経費（組合）'!CH9</f>
        <v>0</v>
      </c>
      <c r="BH26" s="142">
        <f>'廃棄物事業経費（組合）'!CI9</f>
        <v>217454</v>
      </c>
      <c r="BI26" s="142">
        <f>'廃棄物事業経費（組合）'!CJ9</f>
        <v>41210</v>
      </c>
      <c r="BJ26" s="142">
        <f>'廃棄物事業経費（組合）'!CK9</f>
        <v>153482</v>
      </c>
      <c r="BK26" s="142">
        <f>'廃棄物事業経費（組合）'!CL9</f>
        <v>84320</v>
      </c>
      <c r="BL26" s="142">
        <f>'廃棄物事業経費（組合）'!CM9</f>
        <v>69162</v>
      </c>
      <c r="BM26" s="142">
        <f>'廃棄物事業経費（組合）'!CN9</f>
        <v>0</v>
      </c>
      <c r="BN26" s="142">
        <f>'廃棄物事業経費（組合）'!CO9</f>
        <v>0</v>
      </c>
      <c r="BO26" s="142">
        <f>'廃棄物事業経費（組合）'!CP9</f>
        <v>22762</v>
      </c>
      <c r="BP26" s="142">
        <f>'廃棄物事業経費（組合）'!CQ9</f>
        <v>0</v>
      </c>
      <c r="BQ26" s="142">
        <f>'廃棄物事業経費（組合）'!CR9</f>
        <v>0</v>
      </c>
      <c r="BR26" s="142">
        <f>'廃棄物事業経費（組合）'!CS9</f>
        <v>18475</v>
      </c>
      <c r="BS26" s="142">
        <f>'廃棄物事業経費（組合）'!CT9</f>
        <v>4287</v>
      </c>
      <c r="BT26" s="142">
        <f>'廃棄物事業経費（組合）'!CU9</f>
        <v>0</v>
      </c>
      <c r="BU26" s="142">
        <f>'廃棄物事業経費（組合）'!CV9</f>
        <v>0</v>
      </c>
      <c r="BV26" s="142">
        <f>'廃棄物事業経費（組合）'!CW9</f>
        <v>39074</v>
      </c>
      <c r="BW26" s="142">
        <f>'廃棄物事業経費（組合）'!CX9</f>
        <v>256528</v>
      </c>
    </row>
    <row r="27" spans="1:75" ht="13.5">
      <c r="A27" s="208" t="s">
        <v>216</v>
      </c>
      <c r="B27" s="208">
        <v>37858</v>
      </c>
      <c r="C27" s="208" t="s">
        <v>253</v>
      </c>
      <c r="D27" s="142">
        <f>'廃棄物事業経費（組合）'!AE10</f>
        <v>0</v>
      </c>
      <c r="E27" s="142">
        <f>'廃棄物事業経費（組合）'!AF10</f>
        <v>0</v>
      </c>
      <c r="F27" s="142">
        <f>'廃棄物事業経費（組合）'!AG10</f>
        <v>0</v>
      </c>
      <c r="G27" s="142">
        <f>'廃棄物事業経費（組合）'!AH10</f>
        <v>0</v>
      </c>
      <c r="H27" s="142">
        <f>'廃棄物事業経費（組合）'!AI10</f>
        <v>0</v>
      </c>
      <c r="I27" s="142">
        <f>'廃棄物事業経費（組合）'!AJ10</f>
        <v>0</v>
      </c>
      <c r="J27" s="142">
        <f>'廃棄物事業経費（組合）'!AK10</f>
        <v>0</v>
      </c>
      <c r="K27" s="142">
        <f>'廃棄物事業経費（組合）'!AL10</f>
        <v>0</v>
      </c>
      <c r="L27" s="142">
        <f>'廃棄物事業経費（組合）'!AM10</f>
        <v>0</v>
      </c>
      <c r="M27" s="142">
        <f>'廃棄物事業経費（組合）'!AN10</f>
        <v>0</v>
      </c>
      <c r="N27" s="142">
        <f>'廃棄物事業経費（組合）'!AO10</f>
        <v>0</v>
      </c>
      <c r="O27" s="142">
        <f>'廃棄物事業経費（組合）'!AP10</f>
        <v>0</v>
      </c>
      <c r="P27" s="142">
        <f>'廃棄物事業経費（組合）'!AQ10</f>
        <v>0</v>
      </c>
      <c r="Q27" s="142">
        <f>'廃棄物事業経費（組合）'!AR10</f>
        <v>0</v>
      </c>
      <c r="R27" s="142">
        <f>'廃棄物事業経費（組合）'!AS10</f>
        <v>0</v>
      </c>
      <c r="S27" s="142">
        <f>'廃棄物事業経費（組合）'!AT10</f>
        <v>0</v>
      </c>
      <c r="T27" s="142">
        <f>'廃棄物事業経費（組合）'!AU10</f>
        <v>0</v>
      </c>
      <c r="U27" s="142">
        <f>'廃棄物事業経費（組合）'!AV10</f>
        <v>0</v>
      </c>
      <c r="V27" s="142">
        <f>'廃棄物事業経費（組合）'!AW10</f>
        <v>0</v>
      </c>
      <c r="W27" s="142">
        <f>'廃棄物事業経費（組合）'!AX10</f>
        <v>0</v>
      </c>
      <c r="X27" s="142">
        <f>'廃棄物事業経費（組合）'!AY10</f>
        <v>0</v>
      </c>
      <c r="Y27" s="142">
        <f>'廃棄物事業経費（組合）'!AZ10</f>
        <v>0</v>
      </c>
      <c r="Z27" s="142">
        <f>'廃棄物事業経費（組合）'!BA10</f>
        <v>0</v>
      </c>
      <c r="AA27" s="142">
        <f>'廃棄物事業経費（組合）'!BB10</f>
        <v>0</v>
      </c>
      <c r="AB27" s="142">
        <f>'廃棄物事業経費（組合）'!BC10</f>
        <v>0</v>
      </c>
      <c r="AC27" s="142">
        <f>'廃棄物事業経費（組合）'!BD10</f>
        <v>0</v>
      </c>
      <c r="AD27" s="142">
        <f>'廃棄物事業経費（組合）'!BE10</f>
        <v>0</v>
      </c>
      <c r="AE27" s="142">
        <f>'廃棄物事業経費（組合）'!BF10</f>
        <v>0</v>
      </c>
      <c r="AF27" s="142">
        <f>'廃棄物事業経費（組合）'!BG10</f>
        <v>0</v>
      </c>
      <c r="AG27" s="142">
        <f>'廃棄物事業経費（組合）'!BH10</f>
        <v>0</v>
      </c>
      <c r="AH27" s="142">
        <f>'廃棄物事業経費（組合）'!BI10</f>
        <v>0</v>
      </c>
      <c r="AI27" s="142">
        <f>'廃棄物事業経費（組合）'!BJ10</f>
        <v>0</v>
      </c>
      <c r="AJ27" s="142">
        <f>'廃棄物事業経費（組合）'!BK10</f>
        <v>165293</v>
      </c>
      <c r="AK27" s="142">
        <f>'廃棄物事業経費（組合）'!BL10</f>
        <v>13686</v>
      </c>
      <c r="AL27" s="142">
        <f>'廃棄物事業経費（組合）'!BM10</f>
        <v>112893</v>
      </c>
      <c r="AM27" s="142">
        <f>'廃棄物事業経費（組合）'!BN10</f>
        <v>0</v>
      </c>
      <c r="AN27" s="142">
        <f>'廃棄物事業経費（組合）'!BO10</f>
        <v>112893</v>
      </c>
      <c r="AO27" s="142">
        <f>'廃棄物事業経費（組合）'!BP10</f>
        <v>0</v>
      </c>
      <c r="AP27" s="142">
        <f>'廃棄物事業経費（組合）'!BQ10</f>
        <v>0</v>
      </c>
      <c r="AQ27" s="142">
        <f>'廃棄物事業経費（組合）'!BR10</f>
        <v>38714</v>
      </c>
      <c r="AR27" s="142">
        <f>'廃棄物事業経費（組合）'!BS10</f>
        <v>0</v>
      </c>
      <c r="AS27" s="142">
        <f>'廃棄物事業経費（組合）'!BT10</f>
        <v>38714</v>
      </c>
      <c r="AT27" s="142">
        <f>'廃棄物事業経費（組合）'!BU10</f>
        <v>0</v>
      </c>
      <c r="AU27" s="142">
        <f>'廃棄物事業経費（組合）'!BV10</f>
        <v>0</v>
      </c>
      <c r="AV27" s="142">
        <f>'廃棄物事業経費（組合）'!BW10</f>
        <v>0</v>
      </c>
      <c r="AW27" s="142">
        <f>'廃棄物事業経費（組合）'!BX10</f>
        <v>0</v>
      </c>
      <c r="AX27" s="142">
        <f>'廃棄物事業経費（組合）'!BY10</f>
        <v>0</v>
      </c>
      <c r="AY27" s="142">
        <f>'廃棄物事業経費（組合）'!BZ10</f>
        <v>165293</v>
      </c>
      <c r="AZ27" s="142">
        <f>'廃棄物事業経費（組合）'!CA10</f>
        <v>0</v>
      </c>
      <c r="BA27" s="142">
        <f>'廃棄物事業経費（組合）'!CB10</f>
        <v>0</v>
      </c>
      <c r="BB27" s="142">
        <f>'廃棄物事業経費（組合）'!CC10</f>
        <v>0</v>
      </c>
      <c r="BC27" s="142">
        <f>'廃棄物事業経費（組合）'!CD10</f>
        <v>0</v>
      </c>
      <c r="BD27" s="142">
        <f>'廃棄物事業経費（組合）'!CE10</f>
        <v>0</v>
      </c>
      <c r="BE27" s="142">
        <f>'廃棄物事業経費（組合）'!CF10</f>
        <v>0</v>
      </c>
      <c r="BF27" s="142">
        <f>'廃棄物事業経費（組合）'!CG10</f>
        <v>0</v>
      </c>
      <c r="BG27" s="142">
        <f>'廃棄物事業経費（組合）'!CH10</f>
        <v>0</v>
      </c>
      <c r="BH27" s="142">
        <f>'廃棄物事業経費（組合）'!CI10</f>
        <v>165293</v>
      </c>
      <c r="BI27" s="142">
        <f>'廃棄物事業経費（組合）'!CJ10</f>
        <v>13686</v>
      </c>
      <c r="BJ27" s="142">
        <f>'廃棄物事業経費（組合）'!CK10</f>
        <v>112893</v>
      </c>
      <c r="BK27" s="142">
        <f>'廃棄物事業経費（組合）'!CL10</f>
        <v>0</v>
      </c>
      <c r="BL27" s="142">
        <f>'廃棄物事業経費（組合）'!CM10</f>
        <v>112893</v>
      </c>
      <c r="BM27" s="142">
        <f>'廃棄物事業経費（組合）'!CN10</f>
        <v>0</v>
      </c>
      <c r="BN27" s="142">
        <f>'廃棄物事業経費（組合）'!CO10</f>
        <v>0</v>
      </c>
      <c r="BO27" s="142">
        <f>'廃棄物事業経費（組合）'!CP10</f>
        <v>38714</v>
      </c>
      <c r="BP27" s="142">
        <f>'廃棄物事業経費（組合）'!CQ10</f>
        <v>0</v>
      </c>
      <c r="BQ27" s="142">
        <f>'廃棄物事業経費（組合）'!CR10</f>
        <v>38714</v>
      </c>
      <c r="BR27" s="142">
        <f>'廃棄物事業経費（組合）'!CS10</f>
        <v>0</v>
      </c>
      <c r="BS27" s="142">
        <f>'廃棄物事業経費（組合）'!CT10</f>
        <v>0</v>
      </c>
      <c r="BT27" s="142">
        <f>'廃棄物事業経費（組合）'!CU10</f>
        <v>0</v>
      </c>
      <c r="BU27" s="142">
        <f>'廃棄物事業経費（組合）'!CV10</f>
        <v>0</v>
      </c>
      <c r="BV27" s="142">
        <f>'廃棄物事業経費（組合）'!CW10</f>
        <v>0</v>
      </c>
      <c r="BW27" s="142">
        <f>'廃棄物事業経費（組合）'!CX10</f>
        <v>165293</v>
      </c>
    </row>
    <row r="28" spans="1:75" ht="13.5">
      <c r="A28" s="208" t="s">
        <v>216</v>
      </c>
      <c r="B28" s="208">
        <v>37864</v>
      </c>
      <c r="C28" s="208" t="s">
        <v>254</v>
      </c>
      <c r="D28" s="142">
        <f>'廃棄物事業経費（組合）'!AE11</f>
        <v>0</v>
      </c>
      <c r="E28" s="142">
        <f>'廃棄物事業経費（組合）'!AF11</f>
        <v>0</v>
      </c>
      <c r="F28" s="142">
        <f>'廃棄物事業経費（組合）'!AG11</f>
        <v>0</v>
      </c>
      <c r="G28" s="142">
        <f>'廃棄物事業経費（組合）'!AH11</f>
        <v>0</v>
      </c>
      <c r="H28" s="142">
        <f>'廃棄物事業経費（組合）'!AI11</f>
        <v>0</v>
      </c>
      <c r="I28" s="142">
        <f>'廃棄物事業経費（組合）'!AJ11</f>
        <v>0</v>
      </c>
      <c r="J28" s="142">
        <f>'廃棄物事業経費（組合）'!AK11</f>
        <v>0</v>
      </c>
      <c r="K28" s="142">
        <f>'廃棄物事業経費（組合）'!AL11</f>
        <v>0</v>
      </c>
      <c r="L28" s="142">
        <f>'廃棄物事業経費（組合）'!AM11</f>
        <v>613068</v>
      </c>
      <c r="M28" s="142">
        <f>'廃棄物事業経費（組合）'!AN11</f>
        <v>35266</v>
      </c>
      <c r="N28" s="142">
        <f>'廃棄物事業経費（組合）'!AO11</f>
        <v>430483</v>
      </c>
      <c r="O28" s="142">
        <f>'廃棄物事業経費（組合）'!AP11</f>
        <v>0</v>
      </c>
      <c r="P28" s="142">
        <f>'廃棄物事業経費（組合）'!AQ11</f>
        <v>420866</v>
      </c>
      <c r="Q28" s="142">
        <f>'廃棄物事業経費（組合）'!AR11</f>
        <v>9617</v>
      </c>
      <c r="R28" s="142">
        <f>'廃棄物事業経費（組合）'!AS11</f>
        <v>3780</v>
      </c>
      <c r="S28" s="142">
        <f>'廃棄物事業経費（組合）'!AT11</f>
        <v>143539</v>
      </c>
      <c r="T28" s="142">
        <f>'廃棄物事業経費（組合）'!AU11</f>
        <v>0</v>
      </c>
      <c r="U28" s="142">
        <f>'廃棄物事業経費（組合）'!AV11</f>
        <v>129066</v>
      </c>
      <c r="V28" s="142">
        <f>'廃棄物事業経費（組合）'!AW11</f>
        <v>14473</v>
      </c>
      <c r="W28" s="142">
        <f>'廃棄物事業経費（組合）'!AX11</f>
        <v>0</v>
      </c>
      <c r="X28" s="142">
        <f>'廃棄物事業経費（組合）'!AY11</f>
        <v>0</v>
      </c>
      <c r="Y28" s="142">
        <f>'廃棄物事業経費（組合）'!AZ11</f>
        <v>0</v>
      </c>
      <c r="Z28" s="142">
        <f>'廃棄物事業経費（組合）'!BA11</f>
        <v>0</v>
      </c>
      <c r="AA28" s="142">
        <f>'廃棄物事業経費（組合）'!BB11</f>
        <v>613068</v>
      </c>
      <c r="AB28" s="142">
        <f>'廃棄物事業経費（組合）'!BC11</f>
        <v>0</v>
      </c>
      <c r="AC28" s="142">
        <f>'廃棄物事業経費（組合）'!BD11</f>
        <v>0</v>
      </c>
      <c r="AD28" s="142">
        <f>'廃棄物事業経費（組合）'!BE11</f>
        <v>0</v>
      </c>
      <c r="AE28" s="142">
        <f>'廃棄物事業経費（組合）'!BF11</f>
        <v>0</v>
      </c>
      <c r="AF28" s="142">
        <f>'廃棄物事業経費（組合）'!BG11</f>
        <v>0</v>
      </c>
      <c r="AG28" s="142">
        <f>'廃棄物事業経費（組合）'!BH11</f>
        <v>0</v>
      </c>
      <c r="AH28" s="142">
        <f>'廃棄物事業経費（組合）'!BI11</f>
        <v>0</v>
      </c>
      <c r="AI28" s="142">
        <f>'廃棄物事業経費（組合）'!BJ11</f>
        <v>0</v>
      </c>
      <c r="AJ28" s="142">
        <f>'廃棄物事業経費（組合）'!BK11</f>
        <v>0</v>
      </c>
      <c r="AK28" s="142">
        <f>'廃棄物事業経費（組合）'!BL11</f>
        <v>0</v>
      </c>
      <c r="AL28" s="142">
        <f>'廃棄物事業経費（組合）'!BM11</f>
        <v>0</v>
      </c>
      <c r="AM28" s="142">
        <f>'廃棄物事業経費（組合）'!BN11</f>
        <v>0</v>
      </c>
      <c r="AN28" s="142">
        <f>'廃棄物事業経費（組合）'!BO11</f>
        <v>0</v>
      </c>
      <c r="AO28" s="142">
        <f>'廃棄物事業経費（組合）'!BP11</f>
        <v>0</v>
      </c>
      <c r="AP28" s="142">
        <f>'廃棄物事業経費（組合）'!BQ11</f>
        <v>0</v>
      </c>
      <c r="AQ28" s="142">
        <f>'廃棄物事業経費（組合）'!BR11</f>
        <v>0</v>
      </c>
      <c r="AR28" s="142">
        <f>'廃棄物事業経費（組合）'!BS11</f>
        <v>0</v>
      </c>
      <c r="AS28" s="142">
        <f>'廃棄物事業経費（組合）'!BT11</f>
        <v>0</v>
      </c>
      <c r="AT28" s="142">
        <f>'廃棄物事業経費（組合）'!BU11</f>
        <v>0</v>
      </c>
      <c r="AU28" s="142">
        <f>'廃棄物事業経費（組合）'!BV11</f>
        <v>0</v>
      </c>
      <c r="AV28" s="142">
        <f>'廃棄物事業経費（組合）'!BW11</f>
        <v>0</v>
      </c>
      <c r="AW28" s="142">
        <f>'廃棄物事業経費（組合）'!BX11</f>
        <v>0</v>
      </c>
      <c r="AX28" s="142">
        <f>'廃棄物事業経費（組合）'!BY11</f>
        <v>0</v>
      </c>
      <c r="AY28" s="142">
        <f>'廃棄物事業経費（組合）'!BZ11</f>
        <v>0</v>
      </c>
      <c r="AZ28" s="142">
        <f>'廃棄物事業経費（組合）'!CA11</f>
        <v>0</v>
      </c>
      <c r="BA28" s="142">
        <f>'廃棄物事業経費（組合）'!CB11</f>
        <v>0</v>
      </c>
      <c r="BB28" s="142">
        <f>'廃棄物事業経費（組合）'!CC11</f>
        <v>0</v>
      </c>
      <c r="BC28" s="142">
        <f>'廃棄物事業経費（組合）'!CD11</f>
        <v>0</v>
      </c>
      <c r="BD28" s="142">
        <f>'廃棄物事業経費（組合）'!CE11</f>
        <v>0</v>
      </c>
      <c r="BE28" s="142">
        <f>'廃棄物事業経費（組合）'!CF11</f>
        <v>0</v>
      </c>
      <c r="BF28" s="142">
        <f>'廃棄物事業経費（組合）'!CG11</f>
        <v>0</v>
      </c>
      <c r="BG28" s="142">
        <f>'廃棄物事業経費（組合）'!CH11</f>
        <v>0</v>
      </c>
      <c r="BH28" s="142">
        <f>'廃棄物事業経費（組合）'!CI11</f>
        <v>613068</v>
      </c>
      <c r="BI28" s="142">
        <f>'廃棄物事業経費（組合）'!CJ11</f>
        <v>35266</v>
      </c>
      <c r="BJ28" s="142">
        <f>'廃棄物事業経費（組合）'!CK11</f>
        <v>430483</v>
      </c>
      <c r="BK28" s="142">
        <f>'廃棄物事業経費（組合）'!CL11</f>
        <v>0</v>
      </c>
      <c r="BL28" s="142">
        <f>'廃棄物事業経費（組合）'!CM11</f>
        <v>420866</v>
      </c>
      <c r="BM28" s="142">
        <f>'廃棄物事業経費（組合）'!CN11</f>
        <v>9617</v>
      </c>
      <c r="BN28" s="142">
        <f>'廃棄物事業経費（組合）'!CO11</f>
        <v>3780</v>
      </c>
      <c r="BO28" s="142">
        <f>'廃棄物事業経費（組合）'!CP11</f>
        <v>143539</v>
      </c>
      <c r="BP28" s="142">
        <f>'廃棄物事業経費（組合）'!CQ11</f>
        <v>0</v>
      </c>
      <c r="BQ28" s="142">
        <f>'廃棄物事業経費（組合）'!CR11</f>
        <v>129066</v>
      </c>
      <c r="BR28" s="142">
        <f>'廃棄物事業経費（組合）'!CS11</f>
        <v>14473</v>
      </c>
      <c r="BS28" s="142">
        <f>'廃棄物事業経費（組合）'!CT11</f>
        <v>0</v>
      </c>
      <c r="BT28" s="142">
        <f>'廃棄物事業経費（組合）'!CU11</f>
        <v>0</v>
      </c>
      <c r="BU28" s="142">
        <f>'廃棄物事業経費（組合）'!CV11</f>
        <v>0</v>
      </c>
      <c r="BV28" s="142">
        <f>'廃棄物事業経費（組合）'!CW11</f>
        <v>0</v>
      </c>
      <c r="BW28" s="142">
        <f>'廃棄物事業経費（組合）'!CX11</f>
        <v>613068</v>
      </c>
    </row>
    <row r="29" spans="1:75" ht="13.5">
      <c r="A29" s="208" t="s">
        <v>216</v>
      </c>
      <c r="B29" s="208">
        <v>37866</v>
      </c>
      <c r="C29" s="208" t="s">
        <v>255</v>
      </c>
      <c r="D29" s="142">
        <f>'廃棄物事業経費（組合）'!AE12</f>
        <v>0</v>
      </c>
      <c r="E29" s="142">
        <f>'廃棄物事業経費（組合）'!AF12</f>
        <v>0</v>
      </c>
      <c r="F29" s="142">
        <f>'廃棄物事業経費（組合）'!AG12</f>
        <v>0</v>
      </c>
      <c r="G29" s="142">
        <f>'廃棄物事業経費（組合）'!AH12</f>
        <v>0</v>
      </c>
      <c r="H29" s="142">
        <f>'廃棄物事業経費（組合）'!AI12</f>
        <v>0</v>
      </c>
      <c r="I29" s="142">
        <f>'廃棄物事業経費（組合）'!AJ12</f>
        <v>0</v>
      </c>
      <c r="J29" s="142">
        <f>'廃棄物事業経費（組合）'!AK12</f>
        <v>0</v>
      </c>
      <c r="K29" s="142">
        <f>'廃棄物事業経費（組合）'!AL12</f>
        <v>0</v>
      </c>
      <c r="L29" s="142">
        <f>'廃棄物事業経費（組合）'!AM12</f>
        <v>206832</v>
      </c>
      <c r="M29" s="142">
        <f>'廃棄物事業経費（組合）'!AN12</f>
        <v>91509</v>
      </c>
      <c r="N29" s="142">
        <f>'廃棄物事業経費（組合）'!AO12</f>
        <v>115323</v>
      </c>
      <c r="O29" s="142">
        <f>'廃棄物事業経費（組合）'!AP12</f>
        <v>0</v>
      </c>
      <c r="P29" s="142">
        <f>'廃棄物事業経費（組合）'!AQ12</f>
        <v>115323</v>
      </c>
      <c r="Q29" s="142">
        <f>'廃棄物事業経費（組合）'!AR12</f>
        <v>0</v>
      </c>
      <c r="R29" s="142">
        <f>'廃棄物事業経費（組合）'!AS12</f>
        <v>0</v>
      </c>
      <c r="S29" s="142">
        <f>'廃棄物事業経費（組合）'!AT12</f>
        <v>0</v>
      </c>
      <c r="T29" s="142">
        <f>'廃棄物事業経費（組合）'!AU12</f>
        <v>0</v>
      </c>
      <c r="U29" s="142">
        <f>'廃棄物事業経費（組合）'!AV12</f>
        <v>0</v>
      </c>
      <c r="V29" s="142">
        <f>'廃棄物事業経費（組合）'!AW12</f>
        <v>0</v>
      </c>
      <c r="W29" s="142">
        <f>'廃棄物事業経費（組合）'!AX12</f>
        <v>0</v>
      </c>
      <c r="X29" s="142">
        <f>'廃棄物事業経費（組合）'!AY12</f>
        <v>0</v>
      </c>
      <c r="Y29" s="142">
        <f>'廃棄物事業経費（組合）'!AZ12</f>
        <v>0</v>
      </c>
      <c r="Z29" s="142">
        <f>'廃棄物事業経費（組合）'!BA12</f>
        <v>0</v>
      </c>
      <c r="AA29" s="142">
        <f>'廃棄物事業経費（組合）'!BB12</f>
        <v>206832</v>
      </c>
      <c r="AB29" s="142">
        <f>'廃棄物事業経費（組合）'!BC12</f>
        <v>0</v>
      </c>
      <c r="AC29" s="142">
        <f>'廃棄物事業経費（組合）'!BD12</f>
        <v>0</v>
      </c>
      <c r="AD29" s="142">
        <f>'廃棄物事業経費（組合）'!BE12</f>
        <v>0</v>
      </c>
      <c r="AE29" s="142">
        <f>'廃棄物事業経費（組合）'!BF12</f>
        <v>0</v>
      </c>
      <c r="AF29" s="142">
        <f>'廃棄物事業経費（組合）'!BG12</f>
        <v>0</v>
      </c>
      <c r="AG29" s="142">
        <f>'廃棄物事業経費（組合）'!BH12</f>
        <v>0</v>
      </c>
      <c r="AH29" s="142">
        <f>'廃棄物事業経費（組合）'!BI12</f>
        <v>0</v>
      </c>
      <c r="AI29" s="142">
        <f>'廃棄物事業経費（組合）'!BJ12</f>
        <v>0</v>
      </c>
      <c r="AJ29" s="142">
        <f>'廃棄物事業経費（組合）'!BK12</f>
        <v>0</v>
      </c>
      <c r="AK29" s="142">
        <f>'廃棄物事業経費（組合）'!BL12</f>
        <v>0</v>
      </c>
      <c r="AL29" s="142">
        <f>'廃棄物事業経費（組合）'!BM12</f>
        <v>0</v>
      </c>
      <c r="AM29" s="142">
        <f>'廃棄物事業経費（組合）'!BN12</f>
        <v>0</v>
      </c>
      <c r="AN29" s="142">
        <f>'廃棄物事業経費（組合）'!BO12</f>
        <v>0</v>
      </c>
      <c r="AO29" s="142">
        <f>'廃棄物事業経費（組合）'!BP12</f>
        <v>0</v>
      </c>
      <c r="AP29" s="142">
        <f>'廃棄物事業経費（組合）'!BQ12</f>
        <v>0</v>
      </c>
      <c r="AQ29" s="142">
        <f>'廃棄物事業経費（組合）'!BR12</f>
        <v>0</v>
      </c>
      <c r="AR29" s="142">
        <f>'廃棄物事業経費（組合）'!BS12</f>
        <v>0</v>
      </c>
      <c r="AS29" s="142">
        <f>'廃棄物事業経費（組合）'!BT12</f>
        <v>0</v>
      </c>
      <c r="AT29" s="142">
        <f>'廃棄物事業経費（組合）'!BU12</f>
        <v>0</v>
      </c>
      <c r="AU29" s="142">
        <f>'廃棄物事業経費（組合）'!BV12</f>
        <v>0</v>
      </c>
      <c r="AV29" s="142">
        <f>'廃棄物事業経費（組合）'!BW12</f>
        <v>0</v>
      </c>
      <c r="AW29" s="142">
        <f>'廃棄物事業経費（組合）'!BX12</f>
        <v>0</v>
      </c>
      <c r="AX29" s="142">
        <f>'廃棄物事業経費（組合）'!BY12</f>
        <v>0</v>
      </c>
      <c r="AY29" s="142">
        <f>'廃棄物事業経費（組合）'!BZ12</f>
        <v>0</v>
      </c>
      <c r="AZ29" s="142">
        <f>'廃棄物事業経費（組合）'!CA12</f>
        <v>0</v>
      </c>
      <c r="BA29" s="142">
        <f>'廃棄物事業経費（組合）'!CB12</f>
        <v>0</v>
      </c>
      <c r="BB29" s="142">
        <f>'廃棄物事業経費（組合）'!CC12</f>
        <v>0</v>
      </c>
      <c r="BC29" s="142">
        <f>'廃棄物事業経費（組合）'!CD12</f>
        <v>0</v>
      </c>
      <c r="BD29" s="142">
        <f>'廃棄物事業経費（組合）'!CE12</f>
        <v>0</v>
      </c>
      <c r="BE29" s="142">
        <f>'廃棄物事業経費（組合）'!CF12</f>
        <v>0</v>
      </c>
      <c r="BF29" s="142">
        <f>'廃棄物事業経費（組合）'!CG12</f>
        <v>0</v>
      </c>
      <c r="BG29" s="142">
        <f>'廃棄物事業経費（組合）'!CH12</f>
        <v>0</v>
      </c>
      <c r="BH29" s="142">
        <f>'廃棄物事業経費（組合）'!CI12</f>
        <v>206832</v>
      </c>
      <c r="BI29" s="142">
        <f>'廃棄物事業経費（組合）'!CJ12</f>
        <v>91509</v>
      </c>
      <c r="BJ29" s="142">
        <f>'廃棄物事業経費（組合）'!CK12</f>
        <v>115323</v>
      </c>
      <c r="BK29" s="142">
        <f>'廃棄物事業経費（組合）'!CL12</f>
        <v>0</v>
      </c>
      <c r="BL29" s="142">
        <f>'廃棄物事業経費（組合）'!CM12</f>
        <v>115323</v>
      </c>
      <c r="BM29" s="142">
        <f>'廃棄物事業経費（組合）'!CN12</f>
        <v>0</v>
      </c>
      <c r="BN29" s="142">
        <f>'廃棄物事業経費（組合）'!CO12</f>
        <v>0</v>
      </c>
      <c r="BO29" s="142">
        <f>'廃棄物事業経費（組合）'!CP12</f>
        <v>0</v>
      </c>
      <c r="BP29" s="142">
        <f>'廃棄物事業経費（組合）'!CQ12</f>
        <v>0</v>
      </c>
      <c r="BQ29" s="142">
        <f>'廃棄物事業経費（組合）'!CR12</f>
        <v>0</v>
      </c>
      <c r="BR29" s="142">
        <f>'廃棄物事業経費（組合）'!CS12</f>
        <v>0</v>
      </c>
      <c r="BS29" s="142">
        <f>'廃棄物事業経費（組合）'!CT12</f>
        <v>0</v>
      </c>
      <c r="BT29" s="142">
        <f>'廃棄物事業経費（組合）'!CU12</f>
        <v>0</v>
      </c>
      <c r="BU29" s="142">
        <f>'廃棄物事業経費（組合）'!CV12</f>
        <v>0</v>
      </c>
      <c r="BV29" s="142">
        <f>'廃棄物事業経費（組合）'!CW12</f>
        <v>0</v>
      </c>
      <c r="BW29" s="142">
        <f>'廃棄物事業経費（組合）'!CX12</f>
        <v>206832</v>
      </c>
    </row>
    <row r="30" spans="1:75" ht="13.5">
      <c r="A30" s="208" t="s">
        <v>216</v>
      </c>
      <c r="B30" s="208">
        <v>37867</v>
      </c>
      <c r="C30" s="208" t="s">
        <v>256</v>
      </c>
      <c r="D30" s="142">
        <f>'廃棄物事業経費（組合）'!AE13</f>
        <v>0</v>
      </c>
      <c r="E30" s="142">
        <f>'廃棄物事業経費（組合）'!AF13</f>
        <v>0</v>
      </c>
      <c r="F30" s="142">
        <f>'廃棄物事業経費（組合）'!AG13</f>
        <v>0</v>
      </c>
      <c r="G30" s="142">
        <f>'廃棄物事業経費（組合）'!AH13</f>
        <v>0</v>
      </c>
      <c r="H30" s="142">
        <f>'廃棄物事業経費（組合）'!AI13</f>
        <v>0</v>
      </c>
      <c r="I30" s="142">
        <f>'廃棄物事業経費（組合）'!AJ13</f>
        <v>0</v>
      </c>
      <c r="J30" s="142">
        <f>'廃棄物事業経費（組合）'!AK13</f>
        <v>0</v>
      </c>
      <c r="K30" s="142">
        <f>'廃棄物事業経費（組合）'!AL13</f>
        <v>0</v>
      </c>
      <c r="L30" s="142">
        <f>'廃棄物事業経費（組合）'!AM13</f>
        <v>1054088</v>
      </c>
      <c r="M30" s="142">
        <f>'廃棄物事業経費（組合）'!AN13</f>
        <v>211908</v>
      </c>
      <c r="N30" s="142">
        <f>'廃棄物事業経費（組合）'!AO13</f>
        <v>289337</v>
      </c>
      <c r="O30" s="142">
        <f>'廃棄物事業経費（組合）'!AP13</f>
        <v>0</v>
      </c>
      <c r="P30" s="142">
        <f>'廃棄物事業経費（組合）'!AQ13</f>
        <v>259524</v>
      </c>
      <c r="Q30" s="142">
        <f>'廃棄物事業経費（組合）'!AR13</f>
        <v>29813</v>
      </c>
      <c r="R30" s="142">
        <f>'廃棄物事業経費（組合）'!AS13</f>
        <v>0</v>
      </c>
      <c r="S30" s="142">
        <f>'廃棄物事業経費（組合）'!AT13</f>
        <v>552843</v>
      </c>
      <c r="T30" s="142">
        <f>'廃棄物事業経費（組合）'!AU13</f>
        <v>0</v>
      </c>
      <c r="U30" s="142">
        <f>'廃棄物事業経費（組合）'!AV13</f>
        <v>552843</v>
      </c>
      <c r="V30" s="142">
        <f>'廃棄物事業経費（組合）'!AW13</f>
        <v>0</v>
      </c>
      <c r="W30" s="142">
        <f>'廃棄物事業経費（組合）'!AX13</f>
        <v>0</v>
      </c>
      <c r="X30" s="142">
        <f>'廃棄物事業経費（組合）'!AY13</f>
        <v>0</v>
      </c>
      <c r="Y30" s="142">
        <f>'廃棄物事業経費（組合）'!AZ13</f>
        <v>0</v>
      </c>
      <c r="Z30" s="142">
        <f>'廃棄物事業経費（組合）'!BA13</f>
        <v>43194</v>
      </c>
      <c r="AA30" s="142">
        <f>'廃棄物事業経費（組合）'!BB13</f>
        <v>1097282</v>
      </c>
      <c r="AB30" s="142">
        <f>'廃棄物事業経費（組合）'!BC13</f>
        <v>37800</v>
      </c>
      <c r="AC30" s="142">
        <f>'廃棄物事業経費（組合）'!BD13</f>
        <v>37800</v>
      </c>
      <c r="AD30" s="142">
        <f>'廃棄物事業経費（組合）'!BE13</f>
        <v>0</v>
      </c>
      <c r="AE30" s="142">
        <f>'廃棄物事業経費（組合）'!BF13</f>
        <v>37800</v>
      </c>
      <c r="AF30" s="142">
        <f>'廃棄物事業経費（組合）'!BG13</f>
        <v>0</v>
      </c>
      <c r="AG30" s="142">
        <f>'廃棄物事業経費（組合）'!BH13</f>
        <v>0</v>
      </c>
      <c r="AH30" s="142">
        <f>'廃棄物事業経費（組合）'!BI13</f>
        <v>0</v>
      </c>
      <c r="AI30" s="142">
        <f>'廃棄物事業経費（組合）'!BJ13</f>
        <v>0</v>
      </c>
      <c r="AJ30" s="142">
        <f>'廃棄物事業経費（組合）'!BK13</f>
        <v>340069</v>
      </c>
      <c r="AK30" s="142">
        <f>'廃棄物事業経費（組合）'!BL13</f>
        <v>90119</v>
      </c>
      <c r="AL30" s="142">
        <f>'廃棄物事業経費（組合）'!BM13</f>
        <v>181821</v>
      </c>
      <c r="AM30" s="142">
        <f>'廃棄物事業経費（組合）'!BN13</f>
        <v>0</v>
      </c>
      <c r="AN30" s="142">
        <f>'廃棄物事業経費（組合）'!BO13</f>
        <v>181821</v>
      </c>
      <c r="AO30" s="142">
        <f>'廃棄物事業経費（組合）'!BP13</f>
        <v>0</v>
      </c>
      <c r="AP30" s="142">
        <f>'廃棄物事業経費（組合）'!BQ13</f>
        <v>0</v>
      </c>
      <c r="AQ30" s="142">
        <f>'廃棄物事業経費（組合）'!BR13</f>
        <v>68129</v>
      </c>
      <c r="AR30" s="142">
        <f>'廃棄物事業経費（組合）'!BS13</f>
        <v>0</v>
      </c>
      <c r="AS30" s="142">
        <f>'廃棄物事業経費（組合）'!BT13</f>
        <v>68129</v>
      </c>
      <c r="AT30" s="142">
        <f>'廃棄物事業経費（組合）'!BU13</f>
        <v>0</v>
      </c>
      <c r="AU30" s="142">
        <f>'廃棄物事業経費（組合）'!BV13</f>
        <v>0</v>
      </c>
      <c r="AV30" s="142">
        <f>'廃棄物事業経費（組合）'!BW13</f>
        <v>0</v>
      </c>
      <c r="AW30" s="142">
        <f>'廃棄物事業経費（組合）'!BX13</f>
        <v>0</v>
      </c>
      <c r="AX30" s="142">
        <f>'廃棄物事業経費（組合）'!BY13</f>
        <v>20408</v>
      </c>
      <c r="AY30" s="142">
        <f>'廃棄物事業経費（組合）'!BZ13</f>
        <v>398277</v>
      </c>
      <c r="AZ30" s="142">
        <f>'廃棄物事業経費（組合）'!CA13</f>
        <v>37800</v>
      </c>
      <c r="BA30" s="142">
        <f>'廃棄物事業経費（組合）'!CB13</f>
        <v>37800</v>
      </c>
      <c r="BB30" s="142">
        <f>'廃棄物事業経費（組合）'!CC13</f>
        <v>0</v>
      </c>
      <c r="BC30" s="142">
        <f>'廃棄物事業経費（組合）'!CD13</f>
        <v>37800</v>
      </c>
      <c r="BD30" s="142">
        <f>'廃棄物事業経費（組合）'!CE13</f>
        <v>0</v>
      </c>
      <c r="BE30" s="142">
        <f>'廃棄物事業経費（組合）'!CF13</f>
        <v>0</v>
      </c>
      <c r="BF30" s="142">
        <f>'廃棄物事業経費（組合）'!CG13</f>
        <v>0</v>
      </c>
      <c r="BG30" s="142">
        <f>'廃棄物事業経費（組合）'!CH13</f>
        <v>0</v>
      </c>
      <c r="BH30" s="142">
        <f>'廃棄物事業経費（組合）'!CI13</f>
        <v>1394157</v>
      </c>
      <c r="BI30" s="142">
        <f>'廃棄物事業経費（組合）'!CJ13</f>
        <v>302027</v>
      </c>
      <c r="BJ30" s="142">
        <f>'廃棄物事業経費（組合）'!CK13</f>
        <v>471158</v>
      </c>
      <c r="BK30" s="142">
        <f>'廃棄物事業経費（組合）'!CL13</f>
        <v>0</v>
      </c>
      <c r="BL30" s="142">
        <f>'廃棄物事業経費（組合）'!CM13</f>
        <v>441345</v>
      </c>
      <c r="BM30" s="142">
        <f>'廃棄物事業経費（組合）'!CN13</f>
        <v>29813</v>
      </c>
      <c r="BN30" s="142">
        <f>'廃棄物事業経費（組合）'!CO13</f>
        <v>0</v>
      </c>
      <c r="BO30" s="142">
        <f>'廃棄物事業経費（組合）'!CP13</f>
        <v>620972</v>
      </c>
      <c r="BP30" s="142">
        <f>'廃棄物事業経費（組合）'!CQ13</f>
        <v>0</v>
      </c>
      <c r="BQ30" s="142">
        <f>'廃棄物事業経費（組合）'!CR13</f>
        <v>620972</v>
      </c>
      <c r="BR30" s="142">
        <f>'廃棄物事業経費（組合）'!CS13</f>
        <v>0</v>
      </c>
      <c r="BS30" s="142">
        <f>'廃棄物事業経費（組合）'!CT13</f>
        <v>0</v>
      </c>
      <c r="BT30" s="142">
        <f>'廃棄物事業経費（組合）'!CU13</f>
        <v>0</v>
      </c>
      <c r="BU30" s="142">
        <f>'廃棄物事業経費（組合）'!CV13</f>
        <v>0</v>
      </c>
      <c r="BV30" s="142">
        <f>'廃棄物事業経費（組合）'!CW13</f>
        <v>63602</v>
      </c>
      <c r="BW30" s="142">
        <f>'廃棄物事業経費（組合）'!CX13</f>
        <v>1495559</v>
      </c>
    </row>
    <row r="31" spans="1:75" ht="13.5">
      <c r="A31" s="208" t="s">
        <v>216</v>
      </c>
      <c r="B31" s="208">
        <v>37869</v>
      </c>
      <c r="C31" s="208" t="s">
        <v>257</v>
      </c>
      <c r="D31" s="142">
        <f>'廃棄物事業経費（組合）'!AE14</f>
        <v>0</v>
      </c>
      <c r="E31" s="142">
        <f>'廃棄物事業経費（組合）'!AF14</f>
        <v>0</v>
      </c>
      <c r="F31" s="142">
        <f>'廃棄物事業経費（組合）'!AG14</f>
        <v>0</v>
      </c>
      <c r="G31" s="142">
        <f>'廃棄物事業経費（組合）'!AH14</f>
        <v>0</v>
      </c>
      <c r="H31" s="142">
        <f>'廃棄物事業経費（組合）'!AI14</f>
        <v>0</v>
      </c>
      <c r="I31" s="142">
        <f>'廃棄物事業経費（組合）'!AJ14</f>
        <v>0</v>
      </c>
      <c r="J31" s="142">
        <f>'廃棄物事業経費（組合）'!AK14</f>
        <v>0</v>
      </c>
      <c r="K31" s="142">
        <f>'廃棄物事業経費（組合）'!AL14</f>
        <v>0</v>
      </c>
      <c r="L31" s="142">
        <f>'廃棄物事業経費（組合）'!AM14</f>
        <v>240562</v>
      </c>
      <c r="M31" s="142">
        <f>'廃棄物事業経費（組合）'!AN14</f>
        <v>2144</v>
      </c>
      <c r="N31" s="142">
        <f>'廃棄物事業経費（組合）'!AO14</f>
        <v>194885</v>
      </c>
      <c r="O31" s="142">
        <f>'廃棄物事業経費（組合）'!AP14</f>
        <v>0</v>
      </c>
      <c r="P31" s="142">
        <f>'廃棄物事業経費（組合）'!AQ14</f>
        <v>194885</v>
      </c>
      <c r="Q31" s="142">
        <f>'廃棄物事業経費（組合）'!AR14</f>
        <v>0</v>
      </c>
      <c r="R31" s="142">
        <f>'廃棄物事業経費（組合）'!AS14</f>
        <v>0</v>
      </c>
      <c r="S31" s="142">
        <f>'廃棄物事業経費（組合）'!AT14</f>
        <v>43533</v>
      </c>
      <c r="T31" s="142">
        <f>'廃棄物事業経費（組合）'!AU14</f>
        <v>0</v>
      </c>
      <c r="U31" s="142">
        <f>'廃棄物事業経費（組合）'!AV14</f>
        <v>43533</v>
      </c>
      <c r="V31" s="142">
        <f>'廃棄物事業経費（組合）'!AW14</f>
        <v>0</v>
      </c>
      <c r="W31" s="142">
        <f>'廃棄物事業経費（組合）'!AX14</f>
        <v>0</v>
      </c>
      <c r="X31" s="142">
        <f>'廃棄物事業経費（組合）'!AY14</f>
        <v>0</v>
      </c>
      <c r="Y31" s="142">
        <f>'廃棄物事業経費（組合）'!AZ14</f>
        <v>0</v>
      </c>
      <c r="Z31" s="142">
        <f>'廃棄物事業経費（組合）'!BA14</f>
        <v>0</v>
      </c>
      <c r="AA31" s="142">
        <f>'廃棄物事業経費（組合）'!BB14</f>
        <v>240562</v>
      </c>
      <c r="AB31" s="142">
        <f>'廃棄物事業経費（組合）'!BC14</f>
        <v>0</v>
      </c>
      <c r="AC31" s="142">
        <f>'廃棄物事業経費（組合）'!BD14</f>
        <v>0</v>
      </c>
      <c r="AD31" s="142">
        <f>'廃棄物事業経費（組合）'!BE14</f>
        <v>0</v>
      </c>
      <c r="AE31" s="142">
        <f>'廃棄物事業経費（組合）'!BF14</f>
        <v>0</v>
      </c>
      <c r="AF31" s="142">
        <f>'廃棄物事業経費（組合）'!BG14</f>
        <v>0</v>
      </c>
      <c r="AG31" s="142">
        <f>'廃棄物事業経費（組合）'!BH14</f>
        <v>0</v>
      </c>
      <c r="AH31" s="142">
        <f>'廃棄物事業経費（組合）'!BI14</f>
        <v>0</v>
      </c>
      <c r="AI31" s="142">
        <f>'廃棄物事業経費（組合）'!BJ14</f>
        <v>0</v>
      </c>
      <c r="AJ31" s="142">
        <f>'廃棄物事業経費（組合）'!BK14</f>
        <v>161149</v>
      </c>
      <c r="AK31" s="142">
        <f>'廃棄物事業経費（組合）'!BL14</f>
        <v>0</v>
      </c>
      <c r="AL31" s="142">
        <f>'廃棄物事業経費（組合）'!BM14</f>
        <v>125869</v>
      </c>
      <c r="AM31" s="142">
        <f>'廃棄物事業経費（組合）'!BN14</f>
        <v>0</v>
      </c>
      <c r="AN31" s="142">
        <f>'廃棄物事業経費（組合）'!BO14</f>
        <v>125869</v>
      </c>
      <c r="AO31" s="142">
        <f>'廃棄物事業経費（組合）'!BP14</f>
        <v>0</v>
      </c>
      <c r="AP31" s="142">
        <f>'廃棄物事業経費（組合）'!BQ14</f>
        <v>0</v>
      </c>
      <c r="AQ31" s="142">
        <f>'廃棄物事業経費（組合）'!BR14</f>
        <v>35280</v>
      </c>
      <c r="AR31" s="142">
        <f>'廃棄物事業経費（組合）'!BS14</f>
        <v>0</v>
      </c>
      <c r="AS31" s="142">
        <f>'廃棄物事業経費（組合）'!BT14</f>
        <v>35280</v>
      </c>
      <c r="AT31" s="142">
        <f>'廃棄物事業経費（組合）'!BU14</f>
        <v>0</v>
      </c>
      <c r="AU31" s="142">
        <f>'廃棄物事業経費（組合）'!BV14</f>
        <v>0</v>
      </c>
      <c r="AV31" s="142">
        <f>'廃棄物事業経費（組合）'!BW14</f>
        <v>0</v>
      </c>
      <c r="AW31" s="142">
        <f>'廃棄物事業経費（組合）'!BX14</f>
        <v>0</v>
      </c>
      <c r="AX31" s="142">
        <f>'廃棄物事業経費（組合）'!BY14</f>
        <v>0</v>
      </c>
      <c r="AY31" s="142">
        <f>'廃棄物事業経費（組合）'!BZ14</f>
        <v>161149</v>
      </c>
      <c r="AZ31" s="142">
        <f>'廃棄物事業経費（組合）'!CA14</f>
        <v>0</v>
      </c>
      <c r="BA31" s="142">
        <f>'廃棄物事業経費（組合）'!CB14</f>
        <v>0</v>
      </c>
      <c r="BB31" s="142">
        <f>'廃棄物事業経費（組合）'!CC14</f>
        <v>0</v>
      </c>
      <c r="BC31" s="142">
        <f>'廃棄物事業経費（組合）'!CD14</f>
        <v>0</v>
      </c>
      <c r="BD31" s="142">
        <f>'廃棄物事業経費（組合）'!CE14</f>
        <v>0</v>
      </c>
      <c r="BE31" s="142">
        <f>'廃棄物事業経費（組合）'!CF14</f>
        <v>0</v>
      </c>
      <c r="BF31" s="142">
        <f>'廃棄物事業経費（組合）'!CG14</f>
        <v>0</v>
      </c>
      <c r="BG31" s="142">
        <f>'廃棄物事業経費（組合）'!CH14</f>
        <v>0</v>
      </c>
      <c r="BH31" s="142">
        <f>'廃棄物事業経費（組合）'!CI14</f>
        <v>401711</v>
      </c>
      <c r="BI31" s="142">
        <f>'廃棄物事業経費（組合）'!CJ14</f>
        <v>2144</v>
      </c>
      <c r="BJ31" s="142">
        <f>'廃棄物事業経費（組合）'!CK14</f>
        <v>320754</v>
      </c>
      <c r="BK31" s="142">
        <f>'廃棄物事業経費（組合）'!CL14</f>
        <v>0</v>
      </c>
      <c r="BL31" s="142">
        <f>'廃棄物事業経費（組合）'!CM14</f>
        <v>320754</v>
      </c>
      <c r="BM31" s="142">
        <f>'廃棄物事業経費（組合）'!CN14</f>
        <v>0</v>
      </c>
      <c r="BN31" s="142">
        <f>'廃棄物事業経費（組合）'!CO14</f>
        <v>0</v>
      </c>
      <c r="BO31" s="142">
        <f>'廃棄物事業経費（組合）'!CP14</f>
        <v>78813</v>
      </c>
      <c r="BP31" s="142">
        <f>'廃棄物事業経費（組合）'!CQ14</f>
        <v>0</v>
      </c>
      <c r="BQ31" s="142">
        <f>'廃棄物事業経費（組合）'!CR14</f>
        <v>78813</v>
      </c>
      <c r="BR31" s="142">
        <f>'廃棄物事業経費（組合）'!CS14</f>
        <v>0</v>
      </c>
      <c r="BS31" s="142">
        <f>'廃棄物事業経費（組合）'!CT14</f>
        <v>0</v>
      </c>
      <c r="BT31" s="142">
        <f>'廃棄物事業経費（組合）'!CU14</f>
        <v>0</v>
      </c>
      <c r="BU31" s="142">
        <f>'廃棄物事業経費（組合）'!CV14</f>
        <v>0</v>
      </c>
      <c r="BV31" s="142">
        <f>'廃棄物事業経費（組合）'!CW14</f>
        <v>0</v>
      </c>
      <c r="BW31" s="142">
        <f>'廃棄物事業経費（組合）'!CX14</f>
        <v>401711</v>
      </c>
    </row>
    <row r="32" spans="1:75" ht="13.5">
      <c r="A32" s="208" t="s">
        <v>216</v>
      </c>
      <c r="B32" s="208">
        <v>37882</v>
      </c>
      <c r="C32" s="208" t="s">
        <v>258</v>
      </c>
      <c r="D32" s="142">
        <f>'廃棄物事業経費（組合）'!AE15</f>
        <v>1418</v>
      </c>
      <c r="E32" s="142">
        <f>'廃棄物事業経費（組合）'!AF15</f>
        <v>1313</v>
      </c>
      <c r="F32" s="142">
        <f>'廃棄物事業経費（組合）'!AG15</f>
        <v>0</v>
      </c>
      <c r="G32" s="142">
        <f>'廃棄物事業経費（組合）'!AH15</f>
        <v>0</v>
      </c>
      <c r="H32" s="142">
        <f>'廃棄物事業経費（組合）'!AI15</f>
        <v>0</v>
      </c>
      <c r="I32" s="142">
        <f>'廃棄物事業経費（組合）'!AJ15</f>
        <v>1313</v>
      </c>
      <c r="J32" s="142">
        <f>'廃棄物事業経費（組合）'!AK15</f>
        <v>105</v>
      </c>
      <c r="K32" s="142">
        <f>'廃棄物事業経費（組合）'!AL15</f>
        <v>0</v>
      </c>
      <c r="L32" s="142">
        <f>'廃棄物事業経費（組合）'!AM15</f>
        <v>736702</v>
      </c>
      <c r="M32" s="142">
        <f>'廃棄物事業経費（組合）'!AN15</f>
        <v>98959</v>
      </c>
      <c r="N32" s="142">
        <f>'廃棄物事業経費（組合）'!AO15</f>
        <v>260322</v>
      </c>
      <c r="O32" s="142">
        <f>'廃棄物事業経費（組合）'!AP15</f>
        <v>2244</v>
      </c>
      <c r="P32" s="142">
        <f>'廃棄物事業経費（組合）'!AQ15</f>
        <v>258078</v>
      </c>
      <c r="Q32" s="142">
        <f>'廃棄物事業経費（組合）'!AR15</f>
        <v>0</v>
      </c>
      <c r="R32" s="142">
        <f>'廃棄物事業経費（組合）'!AS15</f>
        <v>0</v>
      </c>
      <c r="S32" s="142">
        <f>'廃棄物事業経費（組合）'!AT15</f>
        <v>377421</v>
      </c>
      <c r="T32" s="142">
        <f>'廃棄物事業経費（組合）'!AU15</f>
        <v>0</v>
      </c>
      <c r="U32" s="142">
        <f>'廃棄物事業経費（組合）'!AV15</f>
        <v>312340</v>
      </c>
      <c r="V32" s="142">
        <f>'廃棄物事業経費（組合）'!AW15</f>
        <v>0</v>
      </c>
      <c r="W32" s="142">
        <f>'廃棄物事業経費（組合）'!AX15</f>
        <v>65081</v>
      </c>
      <c r="X32" s="142">
        <f>'廃棄物事業経費（組合）'!AY15</f>
        <v>0</v>
      </c>
      <c r="Y32" s="142">
        <f>'廃棄物事業経費（組合）'!AZ15</f>
        <v>0</v>
      </c>
      <c r="Z32" s="142">
        <f>'廃棄物事業経費（組合）'!BA15</f>
        <v>37578</v>
      </c>
      <c r="AA32" s="142">
        <f>'廃棄物事業経費（組合）'!BB15</f>
        <v>775698</v>
      </c>
      <c r="AB32" s="142">
        <f>'廃棄物事業経費（組合）'!BC15</f>
        <v>0</v>
      </c>
      <c r="AC32" s="142">
        <f>'廃棄物事業経費（組合）'!BD15</f>
        <v>0</v>
      </c>
      <c r="AD32" s="142">
        <f>'廃棄物事業経費（組合）'!BE15</f>
        <v>0</v>
      </c>
      <c r="AE32" s="142">
        <f>'廃棄物事業経費（組合）'!BF15</f>
        <v>0</v>
      </c>
      <c r="AF32" s="142">
        <f>'廃棄物事業経費（組合）'!BG15</f>
        <v>0</v>
      </c>
      <c r="AG32" s="142">
        <f>'廃棄物事業経費（組合）'!BH15</f>
        <v>0</v>
      </c>
      <c r="AH32" s="142">
        <f>'廃棄物事業経費（組合）'!BI15</f>
        <v>0</v>
      </c>
      <c r="AI32" s="142">
        <f>'廃棄物事業経費（組合）'!BJ15</f>
        <v>0</v>
      </c>
      <c r="AJ32" s="142">
        <f>'廃棄物事業経費（組合）'!BK15</f>
        <v>0</v>
      </c>
      <c r="AK32" s="142">
        <f>'廃棄物事業経費（組合）'!BL15</f>
        <v>0</v>
      </c>
      <c r="AL32" s="142">
        <f>'廃棄物事業経費（組合）'!BM15</f>
        <v>0</v>
      </c>
      <c r="AM32" s="142">
        <f>'廃棄物事業経費（組合）'!BN15</f>
        <v>0</v>
      </c>
      <c r="AN32" s="142">
        <f>'廃棄物事業経費（組合）'!BO15</f>
        <v>0</v>
      </c>
      <c r="AO32" s="142">
        <f>'廃棄物事業経費（組合）'!BP15</f>
        <v>0</v>
      </c>
      <c r="AP32" s="142">
        <f>'廃棄物事業経費（組合）'!BQ15</f>
        <v>0</v>
      </c>
      <c r="AQ32" s="142">
        <f>'廃棄物事業経費（組合）'!BR15</f>
        <v>0</v>
      </c>
      <c r="AR32" s="142">
        <f>'廃棄物事業経費（組合）'!BS15</f>
        <v>0</v>
      </c>
      <c r="AS32" s="142">
        <f>'廃棄物事業経費（組合）'!BT15</f>
        <v>0</v>
      </c>
      <c r="AT32" s="142">
        <f>'廃棄物事業経費（組合）'!BU15</f>
        <v>0</v>
      </c>
      <c r="AU32" s="142">
        <f>'廃棄物事業経費（組合）'!BV15</f>
        <v>0</v>
      </c>
      <c r="AV32" s="142">
        <f>'廃棄物事業経費（組合）'!BW15</f>
        <v>0</v>
      </c>
      <c r="AW32" s="142">
        <f>'廃棄物事業経費（組合）'!BX15</f>
        <v>0</v>
      </c>
      <c r="AX32" s="142">
        <f>'廃棄物事業経費（組合）'!BY15</f>
        <v>0</v>
      </c>
      <c r="AY32" s="142">
        <f>'廃棄物事業経費（組合）'!BZ15</f>
        <v>0</v>
      </c>
      <c r="AZ32" s="142">
        <f>'廃棄物事業経費（組合）'!CA15</f>
        <v>1418</v>
      </c>
      <c r="BA32" s="142">
        <f>'廃棄物事業経費（組合）'!CB15</f>
        <v>1313</v>
      </c>
      <c r="BB32" s="142">
        <f>'廃棄物事業経費（組合）'!CC15</f>
        <v>0</v>
      </c>
      <c r="BC32" s="142">
        <f>'廃棄物事業経費（組合）'!CD15</f>
        <v>0</v>
      </c>
      <c r="BD32" s="142">
        <f>'廃棄物事業経費（組合）'!CE15</f>
        <v>0</v>
      </c>
      <c r="BE32" s="142">
        <f>'廃棄物事業経費（組合）'!CF15</f>
        <v>1313</v>
      </c>
      <c r="BF32" s="142">
        <f>'廃棄物事業経費（組合）'!CG15</f>
        <v>105</v>
      </c>
      <c r="BG32" s="142">
        <f>'廃棄物事業経費（組合）'!CH15</f>
        <v>0</v>
      </c>
      <c r="BH32" s="142">
        <f>'廃棄物事業経費（組合）'!CI15</f>
        <v>736702</v>
      </c>
      <c r="BI32" s="142">
        <f>'廃棄物事業経費（組合）'!CJ15</f>
        <v>98959</v>
      </c>
      <c r="BJ32" s="142">
        <f>'廃棄物事業経費（組合）'!CK15</f>
        <v>260322</v>
      </c>
      <c r="BK32" s="142">
        <f>'廃棄物事業経費（組合）'!CL15</f>
        <v>2244</v>
      </c>
      <c r="BL32" s="142">
        <f>'廃棄物事業経費（組合）'!CM15</f>
        <v>258078</v>
      </c>
      <c r="BM32" s="142">
        <f>'廃棄物事業経費（組合）'!CN15</f>
        <v>0</v>
      </c>
      <c r="BN32" s="142">
        <f>'廃棄物事業経費（組合）'!CO15</f>
        <v>0</v>
      </c>
      <c r="BO32" s="142">
        <f>'廃棄物事業経費（組合）'!CP15</f>
        <v>377421</v>
      </c>
      <c r="BP32" s="142">
        <f>'廃棄物事業経費（組合）'!CQ15</f>
        <v>0</v>
      </c>
      <c r="BQ32" s="142">
        <f>'廃棄物事業経費（組合）'!CR15</f>
        <v>312340</v>
      </c>
      <c r="BR32" s="142">
        <f>'廃棄物事業経費（組合）'!CS15</f>
        <v>0</v>
      </c>
      <c r="BS32" s="142">
        <f>'廃棄物事業経費（組合）'!CT15</f>
        <v>65081</v>
      </c>
      <c r="BT32" s="142">
        <f>'廃棄物事業経費（組合）'!CU15</f>
        <v>0</v>
      </c>
      <c r="BU32" s="142">
        <f>'廃棄物事業経費（組合）'!CV15</f>
        <v>0</v>
      </c>
      <c r="BV32" s="142">
        <f>'廃棄物事業経費（組合）'!CW15</f>
        <v>37578</v>
      </c>
      <c r="BW32" s="142">
        <f>'廃棄物事業経費（組合）'!CX15</f>
        <v>775698</v>
      </c>
    </row>
    <row r="33" spans="1:75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</row>
    <row r="34" spans="1:75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</row>
    <row r="35" spans="1:75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</row>
    <row r="36" spans="1:75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</row>
    <row r="37" spans="1:75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</row>
    <row r="38" spans="1:75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</row>
    <row r="39" spans="1:75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</row>
    <row r="40" spans="1:75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</row>
    <row r="41" spans="1:75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</row>
    <row r="42" spans="1:75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</row>
    <row r="43" spans="1:75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</row>
    <row r="44" spans="1:75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</row>
    <row r="45" spans="1:75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</row>
    <row r="46" spans="1:75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</row>
    <row r="47" spans="1:75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</row>
    <row r="48" spans="1:75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</row>
    <row r="50" spans="1:75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</row>
    <row r="51" spans="1:75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</row>
    <row r="52" spans="1:75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香川県</v>
      </c>
      <c r="B7" s="140">
        <f>INT(B8/1000)*1000</f>
        <v>37000</v>
      </c>
      <c r="C7" s="140" t="s">
        <v>179</v>
      </c>
      <c r="D7" s="141">
        <f aca="true" t="shared" si="0" ref="D7:I7">SUM(D8:D200)</f>
        <v>21353</v>
      </c>
      <c r="E7" s="141">
        <f t="shared" si="0"/>
        <v>1959603</v>
      </c>
      <c r="F7" s="141">
        <f t="shared" si="0"/>
        <v>1980956</v>
      </c>
      <c r="G7" s="141">
        <f t="shared" si="0"/>
        <v>0</v>
      </c>
      <c r="H7" s="141">
        <f t="shared" si="0"/>
        <v>771225</v>
      </c>
      <c r="I7" s="141">
        <f t="shared" si="0"/>
        <v>771225</v>
      </c>
      <c r="J7" s="140"/>
      <c r="K7" s="140"/>
      <c r="L7" s="141">
        <f aca="true" t="shared" si="1" ref="L7:Q7">SUM(L8:L200)</f>
        <v>21353</v>
      </c>
      <c r="M7" s="141">
        <f t="shared" si="1"/>
        <v>1686292</v>
      </c>
      <c r="N7" s="141">
        <f t="shared" si="1"/>
        <v>1707645</v>
      </c>
      <c r="O7" s="141">
        <f t="shared" si="1"/>
        <v>0</v>
      </c>
      <c r="P7" s="141">
        <f t="shared" si="1"/>
        <v>505247</v>
      </c>
      <c r="Q7" s="141">
        <f t="shared" si="1"/>
        <v>505247</v>
      </c>
      <c r="R7" s="140"/>
      <c r="S7" s="140"/>
      <c r="T7" s="141">
        <f aca="true" t="shared" si="2" ref="T7:Y7">SUM(T8:T200)</f>
        <v>0</v>
      </c>
      <c r="U7" s="141">
        <f t="shared" si="2"/>
        <v>273311</v>
      </c>
      <c r="V7" s="141">
        <f t="shared" si="2"/>
        <v>273311</v>
      </c>
      <c r="W7" s="141">
        <f t="shared" si="2"/>
        <v>0</v>
      </c>
      <c r="X7" s="141">
        <f t="shared" si="2"/>
        <v>265978</v>
      </c>
      <c r="Y7" s="141">
        <f t="shared" si="2"/>
        <v>265978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216</v>
      </c>
      <c r="B8" s="208">
        <v>37201</v>
      </c>
      <c r="C8" s="208" t="s">
        <v>234</v>
      </c>
      <c r="D8" s="209">
        <f aca="true" t="shared" si="7" ref="D8:E24">SUM(L8,T8,AB8,AJ8,AR8,AZ8)</f>
        <v>0</v>
      </c>
      <c r="E8" s="209">
        <f t="shared" si="7"/>
        <v>0</v>
      </c>
      <c r="F8" s="209">
        <f aca="true" t="shared" si="8" ref="F8:F24">SUM(D8:E8)</f>
        <v>0</v>
      </c>
      <c r="G8" s="209">
        <f aca="true" t="shared" si="9" ref="G8:H24">SUM(O8,W8,AE8,AM8,AU8,BC8)</f>
        <v>0</v>
      </c>
      <c r="H8" s="209">
        <f t="shared" si="9"/>
        <v>0</v>
      </c>
      <c r="I8" s="209">
        <f aca="true" t="shared" si="10" ref="I8:I24">SUM(G8:H8)</f>
        <v>0</v>
      </c>
      <c r="J8" s="208"/>
      <c r="K8" s="208"/>
      <c r="L8" s="210"/>
      <c r="M8" s="210"/>
      <c r="N8" s="211">
        <f aca="true" t="shared" si="11" ref="N8:N24">SUM(L8:M8)</f>
        <v>0</v>
      </c>
      <c r="O8" s="210"/>
      <c r="P8" s="210"/>
      <c r="Q8" s="211">
        <f aca="true" t="shared" si="12" ref="Q8:Q24">SUM(O8:P8)</f>
        <v>0</v>
      </c>
      <c r="R8" s="208"/>
      <c r="S8" s="208"/>
      <c r="T8" s="210"/>
      <c r="U8" s="210"/>
      <c r="V8" s="211">
        <f aca="true" t="shared" si="13" ref="V8:V24">SUM(T8:U8)</f>
        <v>0</v>
      </c>
      <c r="W8" s="210"/>
      <c r="X8" s="210"/>
      <c r="Y8" s="211">
        <f aca="true" t="shared" si="14" ref="Y8:Y24">SUM(W8:X8)</f>
        <v>0</v>
      </c>
      <c r="Z8" s="208"/>
      <c r="AA8" s="208"/>
      <c r="AB8" s="210"/>
      <c r="AC8" s="210"/>
      <c r="AD8" s="211">
        <f aca="true" t="shared" si="15" ref="AD8:AD24">SUM(AB8:AC8)</f>
        <v>0</v>
      </c>
      <c r="AE8" s="210"/>
      <c r="AF8" s="210"/>
      <c r="AG8" s="211">
        <f aca="true" t="shared" si="16" ref="AG8:AG24">SUM(AE8:AF8)</f>
        <v>0</v>
      </c>
      <c r="AH8" s="208"/>
      <c r="AI8" s="208"/>
      <c r="AJ8" s="210"/>
      <c r="AK8" s="210"/>
      <c r="AL8" s="211">
        <f aca="true" t="shared" si="17" ref="AL8:AL24">SUM(AJ8:AK8)</f>
        <v>0</v>
      </c>
      <c r="AM8" s="210"/>
      <c r="AN8" s="210"/>
      <c r="AO8" s="211">
        <f aca="true" t="shared" si="18" ref="AO8:AO24">SUM(AM8:AN8)</f>
        <v>0</v>
      </c>
      <c r="AP8" s="208"/>
      <c r="AQ8" s="208"/>
      <c r="AR8" s="210"/>
      <c r="AS8" s="210"/>
      <c r="AT8" s="211">
        <f aca="true" t="shared" si="19" ref="AT8:AT24">SUM(AR8:AS8)</f>
        <v>0</v>
      </c>
      <c r="AU8" s="210"/>
      <c r="AV8" s="210"/>
      <c r="AW8" s="211">
        <f aca="true" t="shared" si="20" ref="AW8:AW24">SUM(AU8:AV8)</f>
        <v>0</v>
      </c>
      <c r="AX8" s="208"/>
      <c r="AY8" s="208"/>
      <c r="AZ8" s="210"/>
      <c r="BA8" s="210"/>
      <c r="BB8" s="211">
        <f aca="true" t="shared" si="21" ref="BB8:BB24">SUM(AZ8:BA8)</f>
        <v>0</v>
      </c>
      <c r="BC8" s="210"/>
      <c r="BD8" s="210"/>
      <c r="BE8" s="211">
        <f aca="true" t="shared" si="22" ref="BE8:BE24">SUM(BC8:BD8)</f>
        <v>0</v>
      </c>
    </row>
    <row r="9" spans="1:57" ht="13.5">
      <c r="A9" s="208" t="s">
        <v>216</v>
      </c>
      <c r="B9" s="208">
        <v>37202</v>
      </c>
      <c r="C9" s="208" t="s">
        <v>235</v>
      </c>
      <c r="D9" s="209">
        <f t="shared" si="7"/>
        <v>0</v>
      </c>
      <c r="E9" s="209">
        <f t="shared" si="7"/>
        <v>442194</v>
      </c>
      <c r="F9" s="209">
        <f t="shared" si="8"/>
        <v>442194</v>
      </c>
      <c r="G9" s="209">
        <f t="shared" si="9"/>
        <v>0</v>
      </c>
      <c r="H9" s="209">
        <f t="shared" si="9"/>
        <v>164961</v>
      </c>
      <c r="I9" s="209">
        <f t="shared" si="10"/>
        <v>164961</v>
      </c>
      <c r="J9" s="208">
        <v>37867</v>
      </c>
      <c r="K9" s="208" t="s">
        <v>256</v>
      </c>
      <c r="L9" s="210"/>
      <c r="M9" s="210">
        <v>442194</v>
      </c>
      <c r="N9" s="211">
        <f t="shared" si="11"/>
        <v>442194</v>
      </c>
      <c r="O9" s="210"/>
      <c r="P9" s="210">
        <v>164961</v>
      </c>
      <c r="Q9" s="211">
        <f t="shared" si="12"/>
        <v>164961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216</v>
      </c>
      <c r="B10" s="208">
        <v>37203</v>
      </c>
      <c r="C10" s="208" t="s">
        <v>236</v>
      </c>
      <c r="D10" s="209">
        <f t="shared" si="7"/>
        <v>0</v>
      </c>
      <c r="E10" s="209">
        <f t="shared" si="7"/>
        <v>39849</v>
      </c>
      <c r="F10" s="209">
        <f t="shared" si="8"/>
        <v>39849</v>
      </c>
      <c r="G10" s="209">
        <f t="shared" si="9"/>
        <v>0</v>
      </c>
      <c r="H10" s="209">
        <f t="shared" si="9"/>
        <v>95246</v>
      </c>
      <c r="I10" s="209">
        <f t="shared" si="10"/>
        <v>95246</v>
      </c>
      <c r="J10" s="208">
        <v>37869</v>
      </c>
      <c r="K10" s="208" t="s">
        <v>259</v>
      </c>
      <c r="L10" s="210"/>
      <c r="M10" s="210">
        <v>39849</v>
      </c>
      <c r="N10" s="211">
        <f t="shared" si="11"/>
        <v>39849</v>
      </c>
      <c r="O10" s="210"/>
      <c r="P10" s="210">
        <v>95246</v>
      </c>
      <c r="Q10" s="211">
        <f t="shared" si="12"/>
        <v>95246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216</v>
      </c>
      <c r="B11" s="208">
        <v>37204</v>
      </c>
      <c r="C11" s="208" t="s">
        <v>237</v>
      </c>
      <c r="D11" s="209">
        <f t="shared" si="7"/>
        <v>0</v>
      </c>
      <c r="E11" s="209">
        <f t="shared" si="7"/>
        <v>101427</v>
      </c>
      <c r="F11" s="209">
        <f t="shared" si="8"/>
        <v>101427</v>
      </c>
      <c r="G11" s="209">
        <f t="shared" si="9"/>
        <v>0</v>
      </c>
      <c r="H11" s="209">
        <f t="shared" si="9"/>
        <v>56435</v>
      </c>
      <c r="I11" s="209">
        <f t="shared" si="10"/>
        <v>56435</v>
      </c>
      <c r="J11" s="208">
        <v>37867</v>
      </c>
      <c r="K11" s="208" t="s">
        <v>256</v>
      </c>
      <c r="L11" s="210"/>
      <c r="M11" s="210">
        <v>101427</v>
      </c>
      <c r="N11" s="211">
        <f t="shared" si="11"/>
        <v>101427</v>
      </c>
      <c r="O11" s="210"/>
      <c r="P11" s="210">
        <v>56435</v>
      </c>
      <c r="Q11" s="211">
        <f t="shared" si="12"/>
        <v>56435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216</v>
      </c>
      <c r="B12" s="208">
        <v>37205</v>
      </c>
      <c r="C12" s="208" t="s">
        <v>238</v>
      </c>
      <c r="D12" s="209">
        <f t="shared" si="7"/>
        <v>10210</v>
      </c>
      <c r="E12" s="209">
        <f t="shared" si="7"/>
        <v>235605</v>
      </c>
      <c r="F12" s="209">
        <f t="shared" si="8"/>
        <v>245815</v>
      </c>
      <c r="G12" s="209">
        <f t="shared" si="9"/>
        <v>0</v>
      </c>
      <c r="H12" s="209">
        <f t="shared" si="9"/>
        <v>60194</v>
      </c>
      <c r="I12" s="209">
        <f t="shared" si="10"/>
        <v>60194</v>
      </c>
      <c r="J12" s="208">
        <v>37864</v>
      </c>
      <c r="K12" s="208" t="s">
        <v>254</v>
      </c>
      <c r="L12" s="210">
        <v>10210</v>
      </c>
      <c r="M12" s="210">
        <v>235605</v>
      </c>
      <c r="N12" s="211">
        <f t="shared" si="11"/>
        <v>245815</v>
      </c>
      <c r="O12" s="210"/>
      <c r="P12" s="210"/>
      <c r="Q12" s="211">
        <f t="shared" si="12"/>
        <v>0</v>
      </c>
      <c r="R12" s="208">
        <v>37833</v>
      </c>
      <c r="S12" s="208" t="s">
        <v>252</v>
      </c>
      <c r="T12" s="210"/>
      <c r="U12" s="210"/>
      <c r="V12" s="211">
        <f t="shared" si="13"/>
        <v>0</v>
      </c>
      <c r="W12" s="210"/>
      <c r="X12" s="210">
        <v>60194</v>
      </c>
      <c r="Y12" s="211">
        <f t="shared" si="14"/>
        <v>60194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216</v>
      </c>
      <c r="B13" s="208">
        <v>37206</v>
      </c>
      <c r="C13" s="208" t="s">
        <v>239</v>
      </c>
      <c r="D13" s="209">
        <f t="shared" si="7"/>
        <v>0</v>
      </c>
      <c r="E13" s="209">
        <f t="shared" si="7"/>
        <v>273311</v>
      </c>
      <c r="F13" s="209">
        <f t="shared" si="8"/>
        <v>273311</v>
      </c>
      <c r="G13" s="209">
        <f t="shared" si="9"/>
        <v>0</v>
      </c>
      <c r="H13" s="209">
        <f t="shared" si="9"/>
        <v>73725</v>
      </c>
      <c r="I13" s="209">
        <f t="shared" si="10"/>
        <v>73725</v>
      </c>
      <c r="J13" s="208">
        <v>37858</v>
      </c>
      <c r="K13" s="208" t="s">
        <v>253</v>
      </c>
      <c r="L13" s="210"/>
      <c r="M13" s="210"/>
      <c r="N13" s="211">
        <f t="shared" si="11"/>
        <v>0</v>
      </c>
      <c r="O13" s="210"/>
      <c r="P13" s="210">
        <v>73725</v>
      </c>
      <c r="Q13" s="211">
        <f t="shared" si="12"/>
        <v>73725</v>
      </c>
      <c r="R13" s="208">
        <v>37882</v>
      </c>
      <c r="S13" s="208" t="s">
        <v>258</v>
      </c>
      <c r="T13" s="210"/>
      <c r="U13" s="210">
        <v>273311</v>
      </c>
      <c r="V13" s="211">
        <f t="shared" si="13"/>
        <v>273311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216</v>
      </c>
      <c r="B14" s="208">
        <v>37207</v>
      </c>
      <c r="C14" s="208" t="s">
        <v>240</v>
      </c>
      <c r="D14" s="209">
        <f t="shared" si="7"/>
        <v>0</v>
      </c>
      <c r="E14" s="209">
        <f t="shared" si="7"/>
        <v>178321</v>
      </c>
      <c r="F14" s="209">
        <f t="shared" si="8"/>
        <v>178321</v>
      </c>
      <c r="G14" s="209">
        <f t="shared" si="9"/>
        <v>0</v>
      </c>
      <c r="H14" s="209">
        <f t="shared" si="9"/>
        <v>60589</v>
      </c>
      <c r="I14" s="209">
        <f t="shared" si="10"/>
        <v>60589</v>
      </c>
      <c r="J14" s="208">
        <v>37882</v>
      </c>
      <c r="K14" s="208" t="s">
        <v>258</v>
      </c>
      <c r="L14" s="210"/>
      <c r="M14" s="210">
        <v>178321</v>
      </c>
      <c r="N14" s="211">
        <f t="shared" si="11"/>
        <v>178321</v>
      </c>
      <c r="O14" s="210"/>
      <c r="P14" s="210"/>
      <c r="Q14" s="211">
        <f t="shared" si="12"/>
        <v>0</v>
      </c>
      <c r="R14" s="208">
        <v>37858</v>
      </c>
      <c r="S14" s="208" t="s">
        <v>253</v>
      </c>
      <c r="T14" s="210"/>
      <c r="U14" s="210"/>
      <c r="V14" s="211">
        <f t="shared" si="13"/>
        <v>0</v>
      </c>
      <c r="W14" s="210"/>
      <c r="X14" s="210">
        <v>60589</v>
      </c>
      <c r="Y14" s="211">
        <f t="shared" si="14"/>
        <v>60589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216</v>
      </c>
      <c r="B15" s="208">
        <v>37208</v>
      </c>
      <c r="C15" s="208" t="s">
        <v>241</v>
      </c>
      <c r="D15" s="209">
        <f t="shared" si="7"/>
        <v>11143</v>
      </c>
      <c r="E15" s="209">
        <f t="shared" si="7"/>
        <v>200597</v>
      </c>
      <c r="F15" s="209">
        <f t="shared" si="8"/>
        <v>211740</v>
      </c>
      <c r="G15" s="209">
        <f t="shared" si="9"/>
        <v>0</v>
      </c>
      <c r="H15" s="209">
        <f t="shared" si="9"/>
        <v>19806</v>
      </c>
      <c r="I15" s="209">
        <f t="shared" si="10"/>
        <v>19806</v>
      </c>
      <c r="J15" s="208">
        <v>37864</v>
      </c>
      <c r="K15" s="208" t="s">
        <v>254</v>
      </c>
      <c r="L15" s="210">
        <v>11143</v>
      </c>
      <c r="M15" s="210">
        <v>200597</v>
      </c>
      <c r="N15" s="211">
        <f t="shared" si="11"/>
        <v>211740</v>
      </c>
      <c r="O15" s="210"/>
      <c r="P15" s="210"/>
      <c r="Q15" s="211">
        <f t="shared" si="12"/>
        <v>0</v>
      </c>
      <c r="R15" s="208">
        <v>37833</v>
      </c>
      <c r="S15" s="208" t="s">
        <v>252</v>
      </c>
      <c r="T15" s="210"/>
      <c r="U15" s="210"/>
      <c r="V15" s="211">
        <f t="shared" si="13"/>
        <v>0</v>
      </c>
      <c r="W15" s="210"/>
      <c r="X15" s="210">
        <v>19806</v>
      </c>
      <c r="Y15" s="211">
        <f t="shared" si="14"/>
        <v>19806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216</v>
      </c>
      <c r="B16" s="208">
        <v>37322</v>
      </c>
      <c r="C16" s="208" t="s">
        <v>242</v>
      </c>
      <c r="D16" s="209">
        <f t="shared" si="7"/>
        <v>0</v>
      </c>
      <c r="E16" s="209">
        <f t="shared" si="7"/>
        <v>99016</v>
      </c>
      <c r="F16" s="209">
        <f t="shared" si="8"/>
        <v>99016</v>
      </c>
      <c r="G16" s="209">
        <f t="shared" si="9"/>
        <v>0</v>
      </c>
      <c r="H16" s="209">
        <f t="shared" si="9"/>
        <v>94443</v>
      </c>
      <c r="I16" s="209">
        <f t="shared" si="10"/>
        <v>94443</v>
      </c>
      <c r="J16" s="208">
        <v>37866</v>
      </c>
      <c r="K16" s="208" t="s">
        <v>255</v>
      </c>
      <c r="L16" s="210"/>
      <c r="M16" s="210">
        <v>99016</v>
      </c>
      <c r="N16" s="211">
        <f t="shared" si="11"/>
        <v>99016</v>
      </c>
      <c r="O16" s="210"/>
      <c r="P16" s="210"/>
      <c r="Q16" s="211">
        <f t="shared" si="12"/>
        <v>0</v>
      </c>
      <c r="R16" s="208">
        <v>37831</v>
      </c>
      <c r="S16" s="208" t="s">
        <v>251</v>
      </c>
      <c r="T16" s="210"/>
      <c r="U16" s="210"/>
      <c r="V16" s="211">
        <f t="shared" si="13"/>
        <v>0</v>
      </c>
      <c r="W16" s="210"/>
      <c r="X16" s="210">
        <v>94443</v>
      </c>
      <c r="Y16" s="211">
        <f t="shared" si="14"/>
        <v>94443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216</v>
      </c>
      <c r="B17" s="208">
        <v>37324</v>
      </c>
      <c r="C17" s="208" t="s">
        <v>243</v>
      </c>
      <c r="D17" s="209">
        <f t="shared" si="7"/>
        <v>0</v>
      </c>
      <c r="E17" s="209">
        <f t="shared" si="7"/>
        <v>98832</v>
      </c>
      <c r="F17" s="209">
        <f t="shared" si="8"/>
        <v>98832</v>
      </c>
      <c r="G17" s="209">
        <f t="shared" si="9"/>
        <v>0</v>
      </c>
      <c r="H17" s="209">
        <f t="shared" si="9"/>
        <v>30946</v>
      </c>
      <c r="I17" s="209">
        <f t="shared" si="10"/>
        <v>30946</v>
      </c>
      <c r="J17" s="208">
        <v>37866</v>
      </c>
      <c r="K17" s="208" t="s">
        <v>255</v>
      </c>
      <c r="L17" s="210"/>
      <c r="M17" s="210">
        <v>98832</v>
      </c>
      <c r="N17" s="211">
        <f t="shared" si="11"/>
        <v>98832</v>
      </c>
      <c r="O17" s="210"/>
      <c r="P17" s="210"/>
      <c r="Q17" s="211">
        <f t="shared" si="12"/>
        <v>0</v>
      </c>
      <c r="R17" s="208">
        <v>37831</v>
      </c>
      <c r="S17" s="208" t="s">
        <v>251</v>
      </c>
      <c r="T17" s="210"/>
      <c r="U17" s="210"/>
      <c r="V17" s="211">
        <f t="shared" si="13"/>
        <v>0</v>
      </c>
      <c r="W17" s="210"/>
      <c r="X17" s="210">
        <v>30946</v>
      </c>
      <c r="Y17" s="211">
        <f t="shared" si="14"/>
        <v>30946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216</v>
      </c>
      <c r="B18" s="208">
        <v>37341</v>
      </c>
      <c r="C18" s="208" t="s">
        <v>244</v>
      </c>
      <c r="D18" s="209">
        <f t="shared" si="7"/>
        <v>0</v>
      </c>
      <c r="E18" s="209">
        <f t="shared" si="7"/>
        <v>115097</v>
      </c>
      <c r="F18" s="209">
        <f t="shared" si="8"/>
        <v>115097</v>
      </c>
      <c r="G18" s="209">
        <f t="shared" si="9"/>
        <v>0</v>
      </c>
      <c r="H18" s="209">
        <f t="shared" si="9"/>
        <v>0</v>
      </c>
      <c r="I18" s="209">
        <f t="shared" si="10"/>
        <v>0</v>
      </c>
      <c r="J18" s="208">
        <v>37882</v>
      </c>
      <c r="K18" s="208" t="s">
        <v>258</v>
      </c>
      <c r="L18" s="210"/>
      <c r="M18" s="210">
        <v>115097</v>
      </c>
      <c r="N18" s="211">
        <f t="shared" si="11"/>
        <v>115097</v>
      </c>
      <c r="O18" s="210"/>
      <c r="P18" s="210"/>
      <c r="Q18" s="211">
        <f t="shared" si="12"/>
        <v>0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216</v>
      </c>
      <c r="B19" s="208">
        <v>37364</v>
      </c>
      <c r="C19" s="208" t="s">
        <v>245</v>
      </c>
      <c r="D19" s="209">
        <f t="shared" si="7"/>
        <v>0</v>
      </c>
      <c r="E19" s="209">
        <f t="shared" si="7"/>
        <v>0</v>
      </c>
      <c r="F19" s="209">
        <f t="shared" si="8"/>
        <v>0</v>
      </c>
      <c r="G19" s="209">
        <f t="shared" si="9"/>
        <v>0</v>
      </c>
      <c r="H19" s="209">
        <f t="shared" si="9"/>
        <v>0</v>
      </c>
      <c r="I19" s="209">
        <f t="shared" si="10"/>
        <v>0</v>
      </c>
      <c r="J19" s="208"/>
      <c r="K19" s="208"/>
      <c r="L19" s="210"/>
      <c r="M19" s="210"/>
      <c r="N19" s="211">
        <f t="shared" si="11"/>
        <v>0</v>
      </c>
      <c r="O19" s="210"/>
      <c r="P19" s="210"/>
      <c r="Q19" s="211">
        <f t="shared" si="12"/>
        <v>0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216</v>
      </c>
      <c r="B20" s="208">
        <v>37386</v>
      </c>
      <c r="C20" s="208" t="s">
        <v>246</v>
      </c>
      <c r="D20" s="209">
        <f t="shared" si="7"/>
        <v>0</v>
      </c>
      <c r="E20" s="209">
        <f t="shared" si="7"/>
        <v>14530</v>
      </c>
      <c r="F20" s="209">
        <f t="shared" si="8"/>
        <v>14530</v>
      </c>
      <c r="G20" s="209">
        <f t="shared" si="9"/>
        <v>0</v>
      </c>
      <c r="H20" s="209">
        <f t="shared" si="9"/>
        <v>9686</v>
      </c>
      <c r="I20" s="209">
        <f t="shared" si="10"/>
        <v>9686</v>
      </c>
      <c r="J20" s="208">
        <v>37869</v>
      </c>
      <c r="K20" s="208" t="s">
        <v>259</v>
      </c>
      <c r="L20" s="210"/>
      <c r="M20" s="210">
        <v>14530</v>
      </c>
      <c r="N20" s="211">
        <f t="shared" si="11"/>
        <v>14530</v>
      </c>
      <c r="O20" s="210"/>
      <c r="P20" s="210">
        <v>9686</v>
      </c>
      <c r="Q20" s="211">
        <f t="shared" si="12"/>
        <v>9686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216</v>
      </c>
      <c r="B21" s="208">
        <v>37387</v>
      </c>
      <c r="C21" s="208" t="s">
        <v>247</v>
      </c>
      <c r="D21" s="209">
        <f t="shared" si="7"/>
        <v>0</v>
      </c>
      <c r="E21" s="209">
        <f t="shared" si="7"/>
        <v>0</v>
      </c>
      <c r="F21" s="209">
        <f t="shared" si="8"/>
        <v>0</v>
      </c>
      <c r="G21" s="209">
        <f t="shared" si="9"/>
        <v>0</v>
      </c>
      <c r="H21" s="209">
        <f t="shared" si="9"/>
        <v>0</v>
      </c>
      <c r="I21" s="209">
        <f t="shared" si="10"/>
        <v>0</v>
      </c>
      <c r="J21" s="208"/>
      <c r="K21" s="208"/>
      <c r="L21" s="210"/>
      <c r="M21" s="210"/>
      <c r="N21" s="211">
        <f t="shared" si="11"/>
        <v>0</v>
      </c>
      <c r="O21" s="210"/>
      <c r="P21" s="210"/>
      <c r="Q21" s="211">
        <f t="shared" si="12"/>
        <v>0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216</v>
      </c>
      <c r="B22" s="208">
        <v>37403</v>
      </c>
      <c r="C22" s="208" t="s">
        <v>248</v>
      </c>
      <c r="D22" s="209">
        <f t="shared" si="7"/>
        <v>0</v>
      </c>
      <c r="E22" s="209">
        <f t="shared" si="7"/>
        <v>54125</v>
      </c>
      <c r="F22" s="209">
        <f t="shared" si="8"/>
        <v>54125</v>
      </c>
      <c r="G22" s="209">
        <f t="shared" si="9"/>
        <v>0</v>
      </c>
      <c r="H22" s="209">
        <f t="shared" si="9"/>
        <v>24952</v>
      </c>
      <c r="I22" s="209">
        <f t="shared" si="10"/>
        <v>24952</v>
      </c>
      <c r="J22" s="208">
        <v>37867</v>
      </c>
      <c r="K22" s="208" t="s">
        <v>256</v>
      </c>
      <c r="L22" s="210"/>
      <c r="M22" s="210">
        <v>54125</v>
      </c>
      <c r="N22" s="211">
        <f t="shared" si="11"/>
        <v>54125</v>
      </c>
      <c r="O22" s="210"/>
      <c r="P22" s="210">
        <v>24952</v>
      </c>
      <c r="Q22" s="211">
        <f t="shared" si="12"/>
        <v>24952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216</v>
      </c>
      <c r="B23" s="208">
        <v>37404</v>
      </c>
      <c r="C23" s="208" t="s">
        <v>249</v>
      </c>
      <c r="D23" s="209">
        <f t="shared" si="7"/>
        <v>0</v>
      </c>
      <c r="E23" s="209">
        <f t="shared" si="7"/>
        <v>72455</v>
      </c>
      <c r="F23" s="209">
        <f t="shared" si="8"/>
        <v>72455</v>
      </c>
      <c r="G23" s="209">
        <f t="shared" si="9"/>
        <v>0</v>
      </c>
      <c r="H23" s="209">
        <f t="shared" si="9"/>
        <v>41150</v>
      </c>
      <c r="I23" s="209">
        <f t="shared" si="10"/>
        <v>41150</v>
      </c>
      <c r="J23" s="208">
        <v>37867</v>
      </c>
      <c r="K23" s="208" t="s">
        <v>256</v>
      </c>
      <c r="L23" s="210"/>
      <c r="M23" s="210">
        <v>72455</v>
      </c>
      <c r="N23" s="211">
        <f t="shared" si="11"/>
        <v>72455</v>
      </c>
      <c r="O23" s="210"/>
      <c r="P23" s="210">
        <v>41150</v>
      </c>
      <c r="Q23" s="211">
        <f t="shared" si="12"/>
        <v>41150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216</v>
      </c>
      <c r="B24" s="208">
        <v>37406</v>
      </c>
      <c r="C24" s="208" t="s">
        <v>250</v>
      </c>
      <c r="D24" s="209">
        <f t="shared" si="7"/>
        <v>0</v>
      </c>
      <c r="E24" s="209">
        <f t="shared" si="7"/>
        <v>34244</v>
      </c>
      <c r="F24" s="209">
        <f t="shared" si="8"/>
        <v>34244</v>
      </c>
      <c r="G24" s="209">
        <f t="shared" si="9"/>
        <v>0</v>
      </c>
      <c r="H24" s="209">
        <f t="shared" si="9"/>
        <v>39092</v>
      </c>
      <c r="I24" s="209">
        <f t="shared" si="10"/>
        <v>39092</v>
      </c>
      <c r="J24" s="208">
        <v>37867</v>
      </c>
      <c r="K24" s="208" t="s">
        <v>256</v>
      </c>
      <c r="L24" s="210"/>
      <c r="M24" s="210">
        <v>34244</v>
      </c>
      <c r="N24" s="211">
        <f t="shared" si="11"/>
        <v>34244</v>
      </c>
      <c r="O24" s="210"/>
      <c r="P24" s="210">
        <v>39092</v>
      </c>
      <c r="Q24" s="211">
        <f t="shared" si="12"/>
        <v>39092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41"/>
      <c r="B25" s="41"/>
      <c r="C25" s="41"/>
      <c r="D25" s="42"/>
      <c r="E25" s="42"/>
      <c r="F25" s="42"/>
      <c r="G25" s="42"/>
      <c r="H25" s="42"/>
      <c r="I25" s="42"/>
      <c r="J25" s="41"/>
      <c r="K25" s="41"/>
      <c r="L25" s="42"/>
      <c r="M25" s="42"/>
      <c r="N25" s="42"/>
      <c r="O25" s="42"/>
      <c r="P25" s="42"/>
      <c r="Q25" s="42"/>
      <c r="R25" s="41"/>
      <c r="S25" s="41"/>
      <c r="T25" s="42"/>
      <c r="U25" s="42"/>
      <c r="V25" s="42"/>
      <c r="W25" s="42"/>
      <c r="X25" s="42"/>
      <c r="Y25" s="42"/>
      <c r="Z25" s="41"/>
      <c r="AA25" s="41"/>
      <c r="AB25" s="42"/>
      <c r="AC25" s="42"/>
      <c r="AD25" s="42"/>
      <c r="AE25" s="42"/>
      <c r="AF25" s="42"/>
      <c r="AG25" s="42"/>
      <c r="AH25" s="41"/>
      <c r="AI25" s="41"/>
      <c r="AJ25" s="42"/>
      <c r="AK25" s="42"/>
      <c r="AL25" s="42"/>
      <c r="AM25" s="42"/>
      <c r="AN25" s="42"/>
      <c r="AO25" s="42"/>
      <c r="AP25" s="41"/>
      <c r="AQ25" s="41"/>
      <c r="AR25" s="42"/>
      <c r="AS25" s="42"/>
      <c r="AT25" s="42"/>
      <c r="AU25" s="42"/>
      <c r="AV25" s="42"/>
      <c r="AW25" s="42"/>
      <c r="AX25" s="41"/>
      <c r="AY25" s="41"/>
      <c r="AZ25" s="42"/>
      <c r="BA25" s="42"/>
      <c r="BB25" s="42"/>
      <c r="BC25" s="42"/>
      <c r="BD25" s="42"/>
      <c r="BE25" s="42"/>
    </row>
    <row r="26" spans="1:57" ht="13.5">
      <c r="A26" s="41"/>
      <c r="B26" s="41"/>
      <c r="C26" s="41"/>
      <c r="D26" s="42"/>
      <c r="E26" s="42"/>
      <c r="F26" s="42"/>
      <c r="G26" s="42"/>
      <c r="H26" s="42"/>
      <c r="I26" s="42"/>
      <c r="J26" s="41"/>
      <c r="K26" s="41"/>
      <c r="L26" s="42"/>
      <c r="M26" s="42"/>
      <c r="N26" s="42"/>
      <c r="O26" s="42"/>
      <c r="P26" s="42"/>
      <c r="Q26" s="42"/>
      <c r="R26" s="41"/>
      <c r="S26" s="41"/>
      <c r="T26" s="42"/>
      <c r="U26" s="42"/>
      <c r="V26" s="42"/>
      <c r="W26" s="42"/>
      <c r="X26" s="42"/>
      <c r="Y26" s="42"/>
      <c r="Z26" s="41"/>
      <c r="AA26" s="41"/>
      <c r="AB26" s="42"/>
      <c r="AC26" s="42"/>
      <c r="AD26" s="42"/>
      <c r="AE26" s="42"/>
      <c r="AF26" s="42"/>
      <c r="AG26" s="42"/>
      <c r="AH26" s="41"/>
      <c r="AI26" s="41"/>
      <c r="AJ26" s="42"/>
      <c r="AK26" s="42"/>
      <c r="AL26" s="42"/>
      <c r="AM26" s="42"/>
      <c r="AN26" s="42"/>
      <c r="AO26" s="42"/>
      <c r="AP26" s="41"/>
      <c r="AQ26" s="41"/>
      <c r="AR26" s="42"/>
      <c r="AS26" s="42"/>
      <c r="AT26" s="42"/>
      <c r="AU26" s="42"/>
      <c r="AV26" s="42"/>
      <c r="AW26" s="42"/>
      <c r="AX26" s="41"/>
      <c r="AY26" s="41"/>
      <c r="AZ26" s="42"/>
      <c r="BA26" s="42"/>
      <c r="BB26" s="42"/>
      <c r="BC26" s="42"/>
      <c r="BD26" s="42"/>
      <c r="BE26" s="42"/>
    </row>
    <row r="27" spans="1:57" ht="13.5">
      <c r="A27" s="41"/>
      <c r="B27" s="41"/>
      <c r="C27" s="41"/>
      <c r="D27" s="42"/>
      <c r="E27" s="42"/>
      <c r="F27" s="42"/>
      <c r="G27" s="42"/>
      <c r="H27" s="42"/>
      <c r="I27" s="42"/>
      <c r="J27" s="41"/>
      <c r="K27" s="41"/>
      <c r="L27" s="42"/>
      <c r="M27" s="42"/>
      <c r="N27" s="42"/>
      <c r="O27" s="42"/>
      <c r="P27" s="42"/>
      <c r="Q27" s="42"/>
      <c r="R27" s="41"/>
      <c r="S27" s="41"/>
      <c r="T27" s="42"/>
      <c r="U27" s="42"/>
      <c r="V27" s="42"/>
      <c r="W27" s="42"/>
      <c r="X27" s="42"/>
      <c r="Y27" s="42"/>
      <c r="Z27" s="41"/>
      <c r="AA27" s="41"/>
      <c r="AB27" s="42"/>
      <c r="AC27" s="42"/>
      <c r="AD27" s="42"/>
      <c r="AE27" s="42"/>
      <c r="AF27" s="42"/>
      <c r="AG27" s="42"/>
      <c r="AH27" s="41"/>
      <c r="AI27" s="41"/>
      <c r="AJ27" s="42"/>
      <c r="AK27" s="42"/>
      <c r="AL27" s="42"/>
      <c r="AM27" s="42"/>
      <c r="AN27" s="42"/>
      <c r="AO27" s="42"/>
      <c r="AP27" s="41"/>
      <c r="AQ27" s="41"/>
      <c r="AR27" s="42"/>
      <c r="AS27" s="42"/>
      <c r="AT27" s="42"/>
      <c r="AU27" s="42"/>
      <c r="AV27" s="42"/>
      <c r="AW27" s="42"/>
      <c r="AX27" s="41"/>
      <c r="AY27" s="41"/>
      <c r="AZ27" s="42"/>
      <c r="BA27" s="42"/>
      <c r="BB27" s="42"/>
      <c r="BC27" s="42"/>
      <c r="BD27" s="42"/>
      <c r="BE27" s="42"/>
    </row>
    <row r="28" spans="1:57" ht="13.5">
      <c r="A28" s="41"/>
      <c r="B28" s="41"/>
      <c r="C28" s="41"/>
      <c r="D28" s="42"/>
      <c r="E28" s="42"/>
      <c r="F28" s="42"/>
      <c r="G28" s="42"/>
      <c r="H28" s="42"/>
      <c r="I28" s="42"/>
      <c r="J28" s="41"/>
      <c r="K28" s="41"/>
      <c r="L28" s="42"/>
      <c r="M28" s="42"/>
      <c r="N28" s="42"/>
      <c r="O28" s="42"/>
      <c r="P28" s="42"/>
      <c r="Q28" s="42"/>
      <c r="R28" s="41"/>
      <c r="S28" s="41"/>
      <c r="T28" s="42"/>
      <c r="U28" s="42"/>
      <c r="V28" s="42"/>
      <c r="W28" s="42"/>
      <c r="X28" s="42"/>
      <c r="Y28" s="42"/>
      <c r="Z28" s="41"/>
      <c r="AA28" s="41"/>
      <c r="AB28" s="42"/>
      <c r="AC28" s="42"/>
      <c r="AD28" s="42"/>
      <c r="AE28" s="42"/>
      <c r="AF28" s="42"/>
      <c r="AG28" s="42"/>
      <c r="AH28" s="41"/>
      <c r="AI28" s="41"/>
      <c r="AJ28" s="42"/>
      <c r="AK28" s="42"/>
      <c r="AL28" s="42"/>
      <c r="AM28" s="42"/>
      <c r="AN28" s="42"/>
      <c r="AO28" s="42"/>
      <c r="AP28" s="41"/>
      <c r="AQ28" s="41"/>
      <c r="AR28" s="42"/>
      <c r="AS28" s="42"/>
      <c r="AT28" s="42"/>
      <c r="AU28" s="42"/>
      <c r="AV28" s="42"/>
      <c r="AW28" s="42"/>
      <c r="AX28" s="41"/>
      <c r="AY28" s="41"/>
      <c r="AZ28" s="42"/>
      <c r="BA28" s="42"/>
      <c r="BB28" s="42"/>
      <c r="BC28" s="42"/>
      <c r="BD28" s="42"/>
      <c r="BE28" s="42"/>
    </row>
    <row r="29" spans="1:57" ht="13.5">
      <c r="A29" s="41"/>
      <c r="B29" s="41"/>
      <c r="C29" s="41"/>
      <c r="D29" s="42"/>
      <c r="E29" s="42"/>
      <c r="F29" s="42"/>
      <c r="G29" s="42"/>
      <c r="H29" s="42"/>
      <c r="I29" s="42"/>
      <c r="J29" s="41"/>
      <c r="K29" s="41"/>
      <c r="L29" s="42"/>
      <c r="M29" s="42"/>
      <c r="N29" s="42"/>
      <c r="O29" s="42"/>
      <c r="P29" s="42"/>
      <c r="Q29" s="42"/>
      <c r="R29" s="41"/>
      <c r="S29" s="41"/>
      <c r="T29" s="42"/>
      <c r="U29" s="42"/>
      <c r="V29" s="42"/>
      <c r="W29" s="42"/>
      <c r="X29" s="42"/>
      <c r="Y29" s="42"/>
      <c r="Z29" s="41"/>
      <c r="AA29" s="41"/>
      <c r="AB29" s="42"/>
      <c r="AC29" s="42"/>
      <c r="AD29" s="42"/>
      <c r="AE29" s="42"/>
      <c r="AF29" s="42"/>
      <c r="AG29" s="42"/>
      <c r="AH29" s="41"/>
      <c r="AI29" s="41"/>
      <c r="AJ29" s="42"/>
      <c r="AK29" s="42"/>
      <c r="AL29" s="42"/>
      <c r="AM29" s="42"/>
      <c r="AN29" s="42"/>
      <c r="AO29" s="42"/>
      <c r="AP29" s="41"/>
      <c r="AQ29" s="41"/>
      <c r="AR29" s="42"/>
      <c r="AS29" s="42"/>
      <c r="AT29" s="42"/>
      <c r="AU29" s="42"/>
      <c r="AV29" s="42"/>
      <c r="AW29" s="42"/>
      <c r="AX29" s="41"/>
      <c r="AY29" s="41"/>
      <c r="AZ29" s="42"/>
      <c r="BA29" s="42"/>
      <c r="BB29" s="42"/>
      <c r="BC29" s="42"/>
      <c r="BD29" s="42"/>
      <c r="BE29" s="42"/>
    </row>
    <row r="30" spans="1:57" ht="13.5">
      <c r="A30" s="41"/>
      <c r="B30" s="41"/>
      <c r="C30" s="41"/>
      <c r="D30" s="42"/>
      <c r="E30" s="42"/>
      <c r="F30" s="42"/>
      <c r="G30" s="42"/>
      <c r="H30" s="42"/>
      <c r="I30" s="42"/>
      <c r="J30" s="41"/>
      <c r="K30" s="41"/>
      <c r="L30" s="42"/>
      <c r="M30" s="42"/>
      <c r="N30" s="42"/>
      <c r="O30" s="42"/>
      <c r="P30" s="42"/>
      <c r="Q30" s="42"/>
      <c r="R30" s="41"/>
      <c r="S30" s="41"/>
      <c r="T30" s="42"/>
      <c r="U30" s="42"/>
      <c r="V30" s="42"/>
      <c r="W30" s="42"/>
      <c r="X30" s="42"/>
      <c r="Y30" s="42"/>
      <c r="Z30" s="41"/>
      <c r="AA30" s="41"/>
      <c r="AB30" s="42"/>
      <c r="AC30" s="42"/>
      <c r="AD30" s="42"/>
      <c r="AE30" s="42"/>
      <c r="AF30" s="42"/>
      <c r="AG30" s="42"/>
      <c r="AH30" s="41"/>
      <c r="AI30" s="41"/>
      <c r="AJ30" s="42"/>
      <c r="AK30" s="42"/>
      <c r="AL30" s="42"/>
      <c r="AM30" s="42"/>
      <c r="AN30" s="42"/>
      <c r="AO30" s="42"/>
      <c r="AP30" s="41"/>
      <c r="AQ30" s="41"/>
      <c r="AR30" s="42"/>
      <c r="AS30" s="42"/>
      <c r="AT30" s="42"/>
      <c r="AU30" s="42"/>
      <c r="AV30" s="42"/>
      <c r="AW30" s="42"/>
      <c r="AX30" s="41"/>
      <c r="AY30" s="41"/>
      <c r="AZ30" s="42"/>
      <c r="BA30" s="42"/>
      <c r="BB30" s="42"/>
      <c r="BC30" s="42"/>
      <c r="BD30" s="42"/>
      <c r="BE30" s="42"/>
    </row>
    <row r="31" spans="1:57" ht="13.5">
      <c r="A31" s="41"/>
      <c r="B31" s="41"/>
      <c r="C31" s="41"/>
      <c r="D31" s="42"/>
      <c r="E31" s="42"/>
      <c r="F31" s="42"/>
      <c r="G31" s="42"/>
      <c r="H31" s="42"/>
      <c r="I31" s="42"/>
      <c r="J31" s="41"/>
      <c r="K31" s="41"/>
      <c r="L31" s="42"/>
      <c r="M31" s="42"/>
      <c r="N31" s="42"/>
      <c r="O31" s="42"/>
      <c r="P31" s="42"/>
      <c r="Q31" s="42"/>
      <c r="R31" s="41"/>
      <c r="S31" s="41"/>
      <c r="T31" s="42"/>
      <c r="U31" s="42"/>
      <c r="V31" s="42"/>
      <c r="W31" s="42"/>
      <c r="X31" s="42"/>
      <c r="Y31" s="42"/>
      <c r="Z31" s="41"/>
      <c r="AA31" s="41"/>
      <c r="AB31" s="42"/>
      <c r="AC31" s="42"/>
      <c r="AD31" s="42"/>
      <c r="AE31" s="42"/>
      <c r="AF31" s="42"/>
      <c r="AG31" s="42"/>
      <c r="AH31" s="41"/>
      <c r="AI31" s="41"/>
      <c r="AJ31" s="42"/>
      <c r="AK31" s="42"/>
      <c r="AL31" s="42"/>
      <c r="AM31" s="42"/>
      <c r="AN31" s="42"/>
      <c r="AO31" s="42"/>
      <c r="AP31" s="41"/>
      <c r="AQ31" s="41"/>
      <c r="AR31" s="42"/>
      <c r="AS31" s="42"/>
      <c r="AT31" s="42"/>
      <c r="AU31" s="42"/>
      <c r="AV31" s="42"/>
      <c r="AW31" s="42"/>
      <c r="AX31" s="41"/>
      <c r="AY31" s="41"/>
      <c r="AZ31" s="42"/>
      <c r="BA31" s="42"/>
      <c r="BB31" s="42"/>
      <c r="BC31" s="42"/>
      <c r="BD31" s="42"/>
      <c r="BE31" s="42"/>
    </row>
    <row r="32" spans="1:57" ht="13.5">
      <c r="A32" s="41"/>
      <c r="B32" s="41"/>
      <c r="C32" s="41"/>
      <c r="D32" s="42"/>
      <c r="E32" s="42"/>
      <c r="F32" s="42"/>
      <c r="G32" s="42"/>
      <c r="H32" s="42"/>
      <c r="I32" s="42"/>
      <c r="J32" s="41"/>
      <c r="K32" s="41"/>
      <c r="L32" s="42"/>
      <c r="M32" s="42"/>
      <c r="N32" s="42"/>
      <c r="O32" s="42"/>
      <c r="P32" s="42"/>
      <c r="Q32" s="42"/>
      <c r="R32" s="41"/>
      <c r="S32" s="41"/>
      <c r="T32" s="42"/>
      <c r="U32" s="42"/>
      <c r="V32" s="42"/>
      <c r="W32" s="42"/>
      <c r="X32" s="42"/>
      <c r="Y32" s="42"/>
      <c r="Z32" s="41"/>
      <c r="AA32" s="41"/>
      <c r="AB32" s="42"/>
      <c r="AC32" s="42"/>
      <c r="AD32" s="42"/>
      <c r="AE32" s="42"/>
      <c r="AF32" s="42"/>
      <c r="AG32" s="42"/>
      <c r="AH32" s="41"/>
      <c r="AI32" s="41"/>
      <c r="AJ32" s="42"/>
      <c r="AK32" s="42"/>
      <c r="AL32" s="42"/>
      <c r="AM32" s="42"/>
      <c r="AN32" s="42"/>
      <c r="AO32" s="42"/>
      <c r="AP32" s="41"/>
      <c r="AQ32" s="41"/>
      <c r="AR32" s="42"/>
      <c r="AS32" s="42"/>
      <c r="AT32" s="42"/>
      <c r="AU32" s="42"/>
      <c r="AV32" s="42"/>
      <c r="AW32" s="42"/>
      <c r="AX32" s="41"/>
      <c r="AY32" s="41"/>
      <c r="AZ32" s="42"/>
      <c r="BA32" s="42"/>
      <c r="BB32" s="42"/>
      <c r="BC32" s="42"/>
      <c r="BD32" s="42"/>
      <c r="BE32" s="42"/>
    </row>
    <row r="33" spans="1:57" ht="13.5">
      <c r="A33" s="41"/>
      <c r="B33" s="41"/>
      <c r="C33" s="41"/>
      <c r="D33" s="42"/>
      <c r="E33" s="42"/>
      <c r="F33" s="42"/>
      <c r="G33" s="42"/>
      <c r="H33" s="42"/>
      <c r="I33" s="42"/>
      <c r="J33" s="41"/>
      <c r="K33" s="41"/>
      <c r="L33" s="42"/>
      <c r="M33" s="42"/>
      <c r="N33" s="42"/>
      <c r="O33" s="42"/>
      <c r="P33" s="42"/>
      <c r="Q33" s="42"/>
      <c r="R33" s="41"/>
      <c r="S33" s="41"/>
      <c r="T33" s="42"/>
      <c r="U33" s="42"/>
      <c r="V33" s="42"/>
      <c r="W33" s="42"/>
      <c r="X33" s="42"/>
      <c r="Y33" s="42"/>
      <c r="Z33" s="41"/>
      <c r="AA33" s="41"/>
      <c r="AB33" s="42"/>
      <c r="AC33" s="42"/>
      <c r="AD33" s="42"/>
      <c r="AE33" s="42"/>
      <c r="AF33" s="42"/>
      <c r="AG33" s="42"/>
      <c r="AH33" s="41"/>
      <c r="AI33" s="41"/>
      <c r="AJ33" s="42"/>
      <c r="AK33" s="42"/>
      <c r="AL33" s="42"/>
      <c r="AM33" s="42"/>
      <c r="AN33" s="42"/>
      <c r="AO33" s="42"/>
      <c r="AP33" s="41"/>
      <c r="AQ33" s="41"/>
      <c r="AR33" s="42"/>
      <c r="AS33" s="42"/>
      <c r="AT33" s="42"/>
      <c r="AU33" s="42"/>
      <c r="AV33" s="42"/>
      <c r="AW33" s="42"/>
      <c r="AX33" s="41"/>
      <c r="AY33" s="41"/>
      <c r="AZ33" s="42"/>
      <c r="BA33" s="42"/>
      <c r="BB33" s="42"/>
      <c r="BC33" s="42"/>
      <c r="BD33" s="42"/>
      <c r="BE33" s="42"/>
    </row>
    <row r="34" spans="1:57" ht="13.5">
      <c r="A34" s="41"/>
      <c r="B34" s="41"/>
      <c r="C34" s="41"/>
      <c r="D34" s="42"/>
      <c r="E34" s="42"/>
      <c r="F34" s="42"/>
      <c r="G34" s="42"/>
      <c r="H34" s="42"/>
      <c r="I34" s="42"/>
      <c r="J34" s="41"/>
      <c r="K34" s="41"/>
      <c r="L34" s="42"/>
      <c r="M34" s="42"/>
      <c r="N34" s="42"/>
      <c r="O34" s="42"/>
      <c r="P34" s="42"/>
      <c r="Q34" s="42"/>
      <c r="R34" s="41"/>
      <c r="S34" s="41"/>
      <c r="T34" s="42"/>
      <c r="U34" s="42"/>
      <c r="V34" s="42"/>
      <c r="W34" s="42"/>
      <c r="X34" s="42"/>
      <c r="Y34" s="42"/>
      <c r="Z34" s="41"/>
      <c r="AA34" s="41"/>
      <c r="AB34" s="42"/>
      <c r="AC34" s="42"/>
      <c r="AD34" s="42"/>
      <c r="AE34" s="42"/>
      <c r="AF34" s="42"/>
      <c r="AG34" s="42"/>
      <c r="AH34" s="41"/>
      <c r="AI34" s="41"/>
      <c r="AJ34" s="42"/>
      <c r="AK34" s="42"/>
      <c r="AL34" s="42"/>
      <c r="AM34" s="42"/>
      <c r="AN34" s="42"/>
      <c r="AO34" s="42"/>
      <c r="AP34" s="41"/>
      <c r="AQ34" s="41"/>
      <c r="AR34" s="42"/>
      <c r="AS34" s="42"/>
      <c r="AT34" s="42"/>
      <c r="AU34" s="42"/>
      <c r="AV34" s="42"/>
      <c r="AW34" s="42"/>
      <c r="AX34" s="41"/>
      <c r="AY34" s="41"/>
      <c r="AZ34" s="42"/>
      <c r="BA34" s="42"/>
      <c r="BB34" s="42"/>
      <c r="BC34" s="42"/>
      <c r="BD34" s="42"/>
      <c r="BE34" s="42"/>
    </row>
    <row r="35" spans="1:57" ht="13.5">
      <c r="A35" s="41"/>
      <c r="B35" s="41"/>
      <c r="C35" s="41"/>
      <c r="D35" s="42"/>
      <c r="E35" s="42"/>
      <c r="F35" s="42"/>
      <c r="G35" s="42"/>
      <c r="H35" s="42"/>
      <c r="I35" s="42"/>
      <c r="J35" s="41"/>
      <c r="K35" s="41"/>
      <c r="L35" s="42"/>
      <c r="M35" s="42"/>
      <c r="N35" s="42"/>
      <c r="O35" s="42"/>
      <c r="P35" s="42"/>
      <c r="Q35" s="42"/>
      <c r="R35" s="41"/>
      <c r="S35" s="41"/>
      <c r="T35" s="42"/>
      <c r="U35" s="42"/>
      <c r="V35" s="42"/>
      <c r="W35" s="42"/>
      <c r="X35" s="42"/>
      <c r="Y35" s="42"/>
      <c r="Z35" s="41"/>
      <c r="AA35" s="41"/>
      <c r="AB35" s="42"/>
      <c r="AC35" s="42"/>
      <c r="AD35" s="42"/>
      <c r="AE35" s="42"/>
      <c r="AF35" s="42"/>
      <c r="AG35" s="42"/>
      <c r="AH35" s="41"/>
      <c r="AI35" s="41"/>
      <c r="AJ35" s="42"/>
      <c r="AK35" s="42"/>
      <c r="AL35" s="42"/>
      <c r="AM35" s="42"/>
      <c r="AN35" s="42"/>
      <c r="AO35" s="42"/>
      <c r="AP35" s="41"/>
      <c r="AQ35" s="41"/>
      <c r="AR35" s="42"/>
      <c r="AS35" s="42"/>
      <c r="AT35" s="42"/>
      <c r="AU35" s="42"/>
      <c r="AV35" s="42"/>
      <c r="AW35" s="42"/>
      <c r="AX35" s="41"/>
      <c r="AY35" s="41"/>
      <c r="AZ35" s="42"/>
      <c r="BA35" s="42"/>
      <c r="BB35" s="42"/>
      <c r="BC35" s="42"/>
      <c r="BD35" s="42"/>
      <c r="BE35" s="42"/>
    </row>
    <row r="36" spans="1:57" ht="13.5">
      <c r="A36" s="41"/>
      <c r="B36" s="41"/>
      <c r="C36" s="41"/>
      <c r="D36" s="42"/>
      <c r="E36" s="42"/>
      <c r="F36" s="42"/>
      <c r="G36" s="42"/>
      <c r="H36" s="42"/>
      <c r="I36" s="42"/>
      <c r="J36" s="41"/>
      <c r="K36" s="41"/>
      <c r="L36" s="42"/>
      <c r="M36" s="42"/>
      <c r="N36" s="42"/>
      <c r="O36" s="42"/>
      <c r="P36" s="42"/>
      <c r="Q36" s="42"/>
      <c r="R36" s="41"/>
      <c r="S36" s="41"/>
      <c r="T36" s="42"/>
      <c r="U36" s="42"/>
      <c r="V36" s="42"/>
      <c r="W36" s="42"/>
      <c r="X36" s="42"/>
      <c r="Y36" s="42"/>
      <c r="Z36" s="41"/>
      <c r="AA36" s="41"/>
      <c r="AB36" s="42"/>
      <c r="AC36" s="42"/>
      <c r="AD36" s="42"/>
      <c r="AE36" s="42"/>
      <c r="AF36" s="42"/>
      <c r="AG36" s="42"/>
      <c r="AH36" s="41"/>
      <c r="AI36" s="41"/>
      <c r="AJ36" s="42"/>
      <c r="AK36" s="42"/>
      <c r="AL36" s="42"/>
      <c r="AM36" s="42"/>
      <c r="AN36" s="42"/>
      <c r="AO36" s="42"/>
      <c r="AP36" s="41"/>
      <c r="AQ36" s="41"/>
      <c r="AR36" s="42"/>
      <c r="AS36" s="42"/>
      <c r="AT36" s="42"/>
      <c r="AU36" s="42"/>
      <c r="AV36" s="42"/>
      <c r="AW36" s="42"/>
      <c r="AX36" s="41"/>
      <c r="AY36" s="41"/>
      <c r="AZ36" s="42"/>
      <c r="BA36" s="42"/>
      <c r="BB36" s="42"/>
      <c r="BC36" s="42"/>
      <c r="BD36" s="42"/>
      <c r="BE36" s="42"/>
    </row>
    <row r="37" spans="1:57" ht="13.5">
      <c r="A37" s="41"/>
      <c r="B37" s="41"/>
      <c r="C37" s="41"/>
      <c r="D37" s="42"/>
      <c r="E37" s="42"/>
      <c r="F37" s="42"/>
      <c r="G37" s="42"/>
      <c r="H37" s="42"/>
      <c r="I37" s="42"/>
      <c r="J37" s="41"/>
      <c r="K37" s="41"/>
      <c r="L37" s="42"/>
      <c r="M37" s="42"/>
      <c r="N37" s="42"/>
      <c r="O37" s="42"/>
      <c r="P37" s="42"/>
      <c r="Q37" s="42"/>
      <c r="R37" s="41"/>
      <c r="S37" s="41"/>
      <c r="T37" s="42"/>
      <c r="U37" s="42"/>
      <c r="V37" s="42"/>
      <c r="W37" s="42"/>
      <c r="X37" s="42"/>
      <c r="Y37" s="42"/>
      <c r="Z37" s="41"/>
      <c r="AA37" s="41"/>
      <c r="AB37" s="42"/>
      <c r="AC37" s="42"/>
      <c r="AD37" s="42"/>
      <c r="AE37" s="42"/>
      <c r="AF37" s="42"/>
      <c r="AG37" s="42"/>
      <c r="AH37" s="41"/>
      <c r="AI37" s="41"/>
      <c r="AJ37" s="42"/>
      <c r="AK37" s="42"/>
      <c r="AL37" s="42"/>
      <c r="AM37" s="42"/>
      <c r="AN37" s="42"/>
      <c r="AO37" s="42"/>
      <c r="AP37" s="41"/>
      <c r="AQ37" s="41"/>
      <c r="AR37" s="42"/>
      <c r="AS37" s="42"/>
      <c r="AT37" s="42"/>
      <c r="AU37" s="42"/>
      <c r="AV37" s="42"/>
      <c r="AW37" s="42"/>
      <c r="AX37" s="41"/>
      <c r="AY37" s="41"/>
      <c r="AZ37" s="42"/>
      <c r="BA37" s="42"/>
      <c r="BB37" s="42"/>
      <c r="BC37" s="42"/>
      <c r="BD37" s="42"/>
      <c r="BE37" s="42"/>
    </row>
    <row r="38" spans="1:57" ht="13.5">
      <c r="A38" s="41"/>
      <c r="B38" s="41"/>
      <c r="C38" s="41"/>
      <c r="D38" s="42"/>
      <c r="E38" s="42"/>
      <c r="F38" s="42"/>
      <c r="G38" s="42"/>
      <c r="H38" s="42"/>
      <c r="I38" s="42"/>
      <c r="J38" s="41"/>
      <c r="K38" s="41"/>
      <c r="L38" s="42"/>
      <c r="M38" s="42"/>
      <c r="N38" s="42"/>
      <c r="O38" s="42"/>
      <c r="P38" s="42"/>
      <c r="Q38" s="42"/>
      <c r="R38" s="41"/>
      <c r="S38" s="41"/>
      <c r="T38" s="42"/>
      <c r="U38" s="42"/>
      <c r="V38" s="42"/>
      <c r="W38" s="42"/>
      <c r="X38" s="42"/>
      <c r="Y38" s="42"/>
      <c r="Z38" s="41"/>
      <c r="AA38" s="41"/>
      <c r="AB38" s="42"/>
      <c r="AC38" s="42"/>
      <c r="AD38" s="42"/>
      <c r="AE38" s="42"/>
      <c r="AF38" s="42"/>
      <c r="AG38" s="42"/>
      <c r="AH38" s="41"/>
      <c r="AI38" s="41"/>
      <c r="AJ38" s="42"/>
      <c r="AK38" s="42"/>
      <c r="AL38" s="42"/>
      <c r="AM38" s="42"/>
      <c r="AN38" s="42"/>
      <c r="AO38" s="42"/>
      <c r="AP38" s="41"/>
      <c r="AQ38" s="41"/>
      <c r="AR38" s="42"/>
      <c r="AS38" s="42"/>
      <c r="AT38" s="42"/>
      <c r="AU38" s="42"/>
      <c r="AV38" s="42"/>
      <c r="AW38" s="42"/>
      <c r="AX38" s="41"/>
      <c r="AY38" s="41"/>
      <c r="AZ38" s="42"/>
      <c r="BA38" s="42"/>
      <c r="BB38" s="42"/>
      <c r="BC38" s="42"/>
      <c r="BD38" s="42"/>
      <c r="BE38" s="42"/>
    </row>
    <row r="39" spans="1:57" ht="13.5">
      <c r="A39" s="41"/>
      <c r="B39" s="41"/>
      <c r="C39" s="41"/>
      <c r="D39" s="42"/>
      <c r="E39" s="42"/>
      <c r="F39" s="42"/>
      <c r="G39" s="42"/>
      <c r="H39" s="42"/>
      <c r="I39" s="42"/>
      <c r="J39" s="41"/>
      <c r="K39" s="41"/>
      <c r="L39" s="42"/>
      <c r="M39" s="42"/>
      <c r="N39" s="42"/>
      <c r="O39" s="42"/>
      <c r="P39" s="42"/>
      <c r="Q39" s="42"/>
      <c r="R39" s="41"/>
      <c r="S39" s="41"/>
      <c r="T39" s="42"/>
      <c r="U39" s="42"/>
      <c r="V39" s="42"/>
      <c r="W39" s="42"/>
      <c r="X39" s="42"/>
      <c r="Y39" s="42"/>
      <c r="Z39" s="41"/>
      <c r="AA39" s="41"/>
      <c r="AB39" s="42"/>
      <c r="AC39" s="42"/>
      <c r="AD39" s="42"/>
      <c r="AE39" s="42"/>
      <c r="AF39" s="42"/>
      <c r="AG39" s="42"/>
      <c r="AH39" s="41"/>
      <c r="AI39" s="41"/>
      <c r="AJ39" s="42"/>
      <c r="AK39" s="42"/>
      <c r="AL39" s="42"/>
      <c r="AM39" s="42"/>
      <c r="AN39" s="42"/>
      <c r="AO39" s="42"/>
      <c r="AP39" s="41"/>
      <c r="AQ39" s="41"/>
      <c r="AR39" s="42"/>
      <c r="AS39" s="42"/>
      <c r="AT39" s="42"/>
      <c r="AU39" s="42"/>
      <c r="AV39" s="42"/>
      <c r="AW39" s="42"/>
      <c r="AX39" s="41"/>
      <c r="AY39" s="41"/>
      <c r="AZ39" s="42"/>
      <c r="BA39" s="42"/>
      <c r="BB39" s="42"/>
      <c r="BC39" s="42"/>
      <c r="BD39" s="42"/>
      <c r="BE39" s="42"/>
    </row>
    <row r="40" spans="1:57" ht="13.5">
      <c r="A40" s="41"/>
      <c r="B40" s="41"/>
      <c r="C40" s="41"/>
      <c r="D40" s="42"/>
      <c r="E40" s="42"/>
      <c r="F40" s="42"/>
      <c r="G40" s="42"/>
      <c r="H40" s="42"/>
      <c r="I40" s="42"/>
      <c r="J40" s="41"/>
      <c r="K40" s="41"/>
      <c r="L40" s="42"/>
      <c r="M40" s="42"/>
      <c r="N40" s="42"/>
      <c r="O40" s="42"/>
      <c r="P40" s="42"/>
      <c r="Q40" s="42"/>
      <c r="R40" s="41"/>
      <c r="S40" s="41"/>
      <c r="T40" s="42"/>
      <c r="U40" s="42"/>
      <c r="V40" s="42"/>
      <c r="W40" s="42"/>
      <c r="X40" s="42"/>
      <c r="Y40" s="42"/>
      <c r="Z40" s="41"/>
      <c r="AA40" s="41"/>
      <c r="AB40" s="42"/>
      <c r="AC40" s="42"/>
      <c r="AD40" s="42"/>
      <c r="AE40" s="42"/>
      <c r="AF40" s="42"/>
      <c r="AG40" s="42"/>
      <c r="AH40" s="41"/>
      <c r="AI40" s="41"/>
      <c r="AJ40" s="42"/>
      <c r="AK40" s="42"/>
      <c r="AL40" s="42"/>
      <c r="AM40" s="42"/>
      <c r="AN40" s="42"/>
      <c r="AO40" s="42"/>
      <c r="AP40" s="41"/>
      <c r="AQ40" s="41"/>
      <c r="AR40" s="42"/>
      <c r="AS40" s="42"/>
      <c r="AT40" s="42"/>
      <c r="AU40" s="42"/>
      <c r="AV40" s="42"/>
      <c r="AW40" s="42"/>
      <c r="AX40" s="41"/>
      <c r="AY40" s="41"/>
      <c r="AZ40" s="42"/>
      <c r="BA40" s="42"/>
      <c r="BB40" s="42"/>
      <c r="BC40" s="42"/>
      <c r="BD40" s="42"/>
      <c r="BE40" s="42"/>
    </row>
    <row r="41" spans="1:57" ht="13.5">
      <c r="A41" s="41"/>
      <c r="B41" s="41"/>
      <c r="C41" s="41"/>
      <c r="D41" s="42"/>
      <c r="E41" s="42"/>
      <c r="F41" s="42"/>
      <c r="G41" s="42"/>
      <c r="H41" s="42"/>
      <c r="I41" s="42"/>
      <c r="J41" s="41"/>
      <c r="K41" s="41"/>
      <c r="L41" s="42"/>
      <c r="M41" s="42"/>
      <c r="N41" s="42"/>
      <c r="O41" s="42"/>
      <c r="P41" s="42"/>
      <c r="Q41" s="42"/>
      <c r="R41" s="41"/>
      <c r="S41" s="41"/>
      <c r="T41" s="42"/>
      <c r="U41" s="42"/>
      <c r="V41" s="42"/>
      <c r="W41" s="42"/>
      <c r="X41" s="42"/>
      <c r="Y41" s="42"/>
      <c r="Z41" s="41"/>
      <c r="AA41" s="41"/>
      <c r="AB41" s="42"/>
      <c r="AC41" s="42"/>
      <c r="AD41" s="42"/>
      <c r="AE41" s="42"/>
      <c r="AF41" s="42"/>
      <c r="AG41" s="42"/>
      <c r="AH41" s="41"/>
      <c r="AI41" s="41"/>
      <c r="AJ41" s="42"/>
      <c r="AK41" s="42"/>
      <c r="AL41" s="42"/>
      <c r="AM41" s="42"/>
      <c r="AN41" s="42"/>
      <c r="AO41" s="42"/>
      <c r="AP41" s="41"/>
      <c r="AQ41" s="41"/>
      <c r="AR41" s="42"/>
      <c r="AS41" s="42"/>
      <c r="AT41" s="42"/>
      <c r="AU41" s="42"/>
      <c r="AV41" s="42"/>
      <c r="AW41" s="42"/>
      <c r="AX41" s="41"/>
      <c r="AY41" s="41"/>
      <c r="AZ41" s="42"/>
      <c r="BA41" s="42"/>
      <c r="BB41" s="42"/>
      <c r="BC41" s="42"/>
      <c r="BD41" s="42"/>
      <c r="BE41" s="42"/>
    </row>
    <row r="42" spans="1:57" ht="13.5">
      <c r="A42" s="41"/>
      <c r="B42" s="41"/>
      <c r="C42" s="41"/>
      <c r="D42" s="42"/>
      <c r="E42" s="42"/>
      <c r="F42" s="42"/>
      <c r="G42" s="42"/>
      <c r="H42" s="42"/>
      <c r="I42" s="42"/>
      <c r="J42" s="41"/>
      <c r="K42" s="41"/>
      <c r="L42" s="42"/>
      <c r="M42" s="42"/>
      <c r="N42" s="42"/>
      <c r="O42" s="42"/>
      <c r="P42" s="42"/>
      <c r="Q42" s="42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2"/>
      <c r="AC42" s="42"/>
      <c r="AD42" s="42"/>
      <c r="AE42" s="42"/>
      <c r="AF42" s="42"/>
      <c r="AG42" s="42"/>
      <c r="AH42" s="41"/>
      <c r="AI42" s="41"/>
      <c r="AJ42" s="42"/>
      <c r="AK42" s="42"/>
      <c r="AL42" s="42"/>
      <c r="AM42" s="42"/>
      <c r="AN42" s="42"/>
      <c r="AO42" s="42"/>
      <c r="AP42" s="41"/>
      <c r="AQ42" s="41"/>
      <c r="AR42" s="42"/>
      <c r="AS42" s="42"/>
      <c r="AT42" s="42"/>
      <c r="AU42" s="42"/>
      <c r="AV42" s="42"/>
      <c r="AW42" s="42"/>
      <c r="AX42" s="41"/>
      <c r="AY42" s="41"/>
      <c r="AZ42" s="42"/>
      <c r="BA42" s="42"/>
      <c r="BB42" s="42"/>
      <c r="BC42" s="42"/>
      <c r="BD42" s="42"/>
      <c r="BE42" s="42"/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5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香川県</v>
      </c>
      <c r="B7" s="140">
        <f>INT(B8/1000)*1000</f>
        <v>37000</v>
      </c>
      <c r="C7" s="140" t="s">
        <v>179</v>
      </c>
      <c r="D7" s="141">
        <f>SUM(D8:D200)</f>
        <v>1980956</v>
      </c>
      <c r="E7" s="141">
        <f>SUM(E8:E200)</f>
        <v>771225</v>
      </c>
      <c r="F7" s="140"/>
      <c r="G7" s="140"/>
      <c r="H7" s="141">
        <f>SUM(H8:H200)</f>
        <v>1100185</v>
      </c>
      <c r="I7" s="141">
        <f>SUM(I8:I200)</f>
        <v>488569</v>
      </c>
      <c r="J7" s="140"/>
      <c r="K7" s="140"/>
      <c r="L7" s="141">
        <f>SUM(L8:L200)</f>
        <v>604850</v>
      </c>
      <c r="M7" s="141">
        <f>SUM(M8:M200)</f>
        <v>177462</v>
      </c>
      <c r="N7" s="140"/>
      <c r="O7" s="140"/>
      <c r="P7" s="141">
        <f>SUM(P8:P200)</f>
        <v>169222</v>
      </c>
      <c r="Q7" s="141">
        <f>SUM(Q8:Q200)</f>
        <v>24952</v>
      </c>
      <c r="R7" s="140"/>
      <c r="S7" s="140"/>
      <c r="T7" s="141">
        <f>SUM(T8:T200)</f>
        <v>72455</v>
      </c>
      <c r="U7" s="141">
        <f>SUM(U8:U200)</f>
        <v>41150</v>
      </c>
      <c r="V7" s="140"/>
      <c r="W7" s="140"/>
      <c r="X7" s="141">
        <f>SUM(X8:X200)</f>
        <v>34244</v>
      </c>
      <c r="Y7" s="141">
        <f>SUM(Y8:Y200)</f>
        <v>39092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216</v>
      </c>
      <c r="B8" s="208">
        <v>37831</v>
      </c>
      <c r="C8" s="208" t="s">
        <v>251</v>
      </c>
      <c r="D8" s="209">
        <f aca="true" t="shared" si="0" ref="D8:E15">SUM(H8,L8,P8,T8,X8,AB8,AF8,AJ8,AN8,AR8,AV8,AZ8,BD8,BH8,BL8,BP8,BT8,BX8,CB8,CF8,CJ8,CN8,CR8,CV8,CZ8,DD8,DH8,DL8,DP8,DT8)</f>
        <v>0</v>
      </c>
      <c r="E8" s="209">
        <f t="shared" si="0"/>
        <v>125389</v>
      </c>
      <c r="F8" s="208">
        <v>37322</v>
      </c>
      <c r="G8" s="208" t="s">
        <v>242</v>
      </c>
      <c r="H8" s="210"/>
      <c r="I8" s="210">
        <v>94443</v>
      </c>
      <c r="J8" s="208">
        <v>37324</v>
      </c>
      <c r="K8" s="208" t="s">
        <v>243</v>
      </c>
      <c r="L8" s="210"/>
      <c r="M8" s="210">
        <v>30946</v>
      </c>
      <c r="N8" s="208"/>
      <c r="O8" s="208"/>
      <c r="P8" s="210"/>
      <c r="Q8" s="210"/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216</v>
      </c>
      <c r="B9" s="208">
        <v>37833</v>
      </c>
      <c r="C9" s="208" t="s">
        <v>252</v>
      </c>
      <c r="D9" s="209">
        <f t="shared" si="0"/>
        <v>0</v>
      </c>
      <c r="E9" s="209">
        <f t="shared" si="0"/>
        <v>80000</v>
      </c>
      <c r="F9" s="208">
        <v>37205</v>
      </c>
      <c r="G9" s="208" t="s">
        <v>238</v>
      </c>
      <c r="H9" s="210"/>
      <c r="I9" s="210">
        <v>60194</v>
      </c>
      <c r="J9" s="208">
        <v>37208</v>
      </c>
      <c r="K9" s="208" t="s">
        <v>241</v>
      </c>
      <c r="L9" s="210"/>
      <c r="M9" s="210">
        <v>19806</v>
      </c>
      <c r="N9" s="208"/>
      <c r="O9" s="208"/>
      <c r="P9" s="210"/>
      <c r="Q9" s="210"/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216</v>
      </c>
      <c r="B10" s="208">
        <v>37858</v>
      </c>
      <c r="C10" s="208" t="s">
        <v>253</v>
      </c>
      <c r="D10" s="209">
        <f t="shared" si="0"/>
        <v>0</v>
      </c>
      <c r="E10" s="209">
        <f t="shared" si="0"/>
        <v>134314</v>
      </c>
      <c r="F10" s="208">
        <v>37206</v>
      </c>
      <c r="G10" s="208" t="s">
        <v>239</v>
      </c>
      <c r="H10" s="210"/>
      <c r="I10" s="210">
        <v>73725</v>
      </c>
      <c r="J10" s="208">
        <v>37207</v>
      </c>
      <c r="K10" s="208" t="s">
        <v>240</v>
      </c>
      <c r="L10" s="210"/>
      <c r="M10" s="210">
        <v>60589</v>
      </c>
      <c r="N10" s="208"/>
      <c r="O10" s="208"/>
      <c r="P10" s="210"/>
      <c r="Q10" s="210"/>
      <c r="R10" s="208"/>
      <c r="S10" s="208"/>
      <c r="T10" s="210"/>
      <c r="U10" s="210"/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216</v>
      </c>
      <c r="B11" s="208">
        <v>37864</v>
      </c>
      <c r="C11" s="208" t="s">
        <v>254</v>
      </c>
      <c r="D11" s="209">
        <f t="shared" si="0"/>
        <v>457555</v>
      </c>
      <c r="E11" s="209">
        <f t="shared" si="0"/>
        <v>0</v>
      </c>
      <c r="F11" s="208">
        <v>37205</v>
      </c>
      <c r="G11" s="208" t="s">
        <v>238</v>
      </c>
      <c r="H11" s="210">
        <v>245815</v>
      </c>
      <c r="I11" s="210"/>
      <c r="J11" s="208">
        <v>37208</v>
      </c>
      <c r="K11" s="208" t="s">
        <v>241</v>
      </c>
      <c r="L11" s="210">
        <v>211740</v>
      </c>
      <c r="M11" s="210"/>
      <c r="N11" s="208"/>
      <c r="O11" s="208"/>
      <c r="P11" s="210"/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216</v>
      </c>
      <c r="B12" s="208">
        <v>37866</v>
      </c>
      <c r="C12" s="208" t="s">
        <v>255</v>
      </c>
      <c r="D12" s="209">
        <f t="shared" si="0"/>
        <v>197848</v>
      </c>
      <c r="E12" s="209">
        <f t="shared" si="0"/>
        <v>0</v>
      </c>
      <c r="F12" s="208">
        <v>37322</v>
      </c>
      <c r="G12" s="208" t="s">
        <v>242</v>
      </c>
      <c r="H12" s="210">
        <v>99016</v>
      </c>
      <c r="I12" s="210"/>
      <c r="J12" s="208">
        <v>37324</v>
      </c>
      <c r="K12" s="208" t="s">
        <v>243</v>
      </c>
      <c r="L12" s="210">
        <v>98832</v>
      </c>
      <c r="M12" s="210"/>
      <c r="N12" s="208"/>
      <c r="O12" s="208"/>
      <c r="P12" s="210"/>
      <c r="Q12" s="210"/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216</v>
      </c>
      <c r="B13" s="208">
        <v>37867</v>
      </c>
      <c r="C13" s="208" t="s">
        <v>256</v>
      </c>
      <c r="D13" s="209">
        <f t="shared" si="0"/>
        <v>704445</v>
      </c>
      <c r="E13" s="209">
        <f t="shared" si="0"/>
        <v>326590</v>
      </c>
      <c r="F13" s="208">
        <v>37202</v>
      </c>
      <c r="G13" s="208" t="s">
        <v>235</v>
      </c>
      <c r="H13" s="210">
        <v>442194</v>
      </c>
      <c r="I13" s="210">
        <v>164961</v>
      </c>
      <c r="J13" s="208">
        <v>37204</v>
      </c>
      <c r="K13" s="208" t="s">
        <v>237</v>
      </c>
      <c r="L13" s="210">
        <v>101427</v>
      </c>
      <c r="M13" s="210">
        <v>56435</v>
      </c>
      <c r="N13" s="208">
        <v>37403</v>
      </c>
      <c r="O13" s="208" t="s">
        <v>248</v>
      </c>
      <c r="P13" s="210">
        <v>54125</v>
      </c>
      <c r="Q13" s="210">
        <v>24952</v>
      </c>
      <c r="R13" s="208">
        <v>37404</v>
      </c>
      <c r="S13" s="208" t="s">
        <v>249</v>
      </c>
      <c r="T13" s="210">
        <v>72455</v>
      </c>
      <c r="U13" s="210">
        <v>41150</v>
      </c>
      <c r="V13" s="208">
        <v>37406</v>
      </c>
      <c r="W13" s="208" t="s">
        <v>250</v>
      </c>
      <c r="X13" s="210">
        <v>34244</v>
      </c>
      <c r="Y13" s="210">
        <v>39092</v>
      </c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216</v>
      </c>
      <c r="B14" s="208">
        <v>37869</v>
      </c>
      <c r="C14" s="208" t="s">
        <v>257</v>
      </c>
      <c r="D14" s="209">
        <f t="shared" si="0"/>
        <v>54379</v>
      </c>
      <c r="E14" s="209">
        <f t="shared" si="0"/>
        <v>104932</v>
      </c>
      <c r="F14" s="208">
        <v>37203</v>
      </c>
      <c r="G14" s="208" t="s">
        <v>236</v>
      </c>
      <c r="H14" s="210">
        <v>39849</v>
      </c>
      <c r="I14" s="210">
        <v>95246</v>
      </c>
      <c r="J14" s="208">
        <v>37386</v>
      </c>
      <c r="K14" s="208" t="s">
        <v>246</v>
      </c>
      <c r="L14" s="210">
        <v>14530</v>
      </c>
      <c r="M14" s="210">
        <v>9686</v>
      </c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216</v>
      </c>
      <c r="B15" s="208">
        <v>37882</v>
      </c>
      <c r="C15" s="208" t="s">
        <v>258</v>
      </c>
      <c r="D15" s="209">
        <f t="shared" si="0"/>
        <v>566729</v>
      </c>
      <c r="E15" s="209">
        <f t="shared" si="0"/>
        <v>0</v>
      </c>
      <c r="F15" s="208">
        <v>37206</v>
      </c>
      <c r="G15" s="208" t="s">
        <v>239</v>
      </c>
      <c r="H15" s="210">
        <v>273311</v>
      </c>
      <c r="I15" s="210"/>
      <c r="J15" s="208">
        <v>37207</v>
      </c>
      <c r="K15" s="208" t="s">
        <v>240</v>
      </c>
      <c r="L15" s="210">
        <v>178321</v>
      </c>
      <c r="M15" s="210"/>
      <c r="N15" s="208">
        <v>37341</v>
      </c>
      <c r="O15" s="208" t="s">
        <v>244</v>
      </c>
      <c r="P15" s="210">
        <v>115097</v>
      </c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41"/>
      <c r="B16" s="41"/>
      <c r="C16" s="41"/>
      <c r="D16" s="42"/>
      <c r="E16" s="42"/>
      <c r="F16" s="41"/>
      <c r="G16" s="41"/>
      <c r="H16" s="42"/>
      <c r="I16" s="42"/>
      <c r="J16" s="41"/>
      <c r="K16" s="41"/>
      <c r="L16" s="42"/>
      <c r="M16" s="42"/>
      <c r="N16" s="41"/>
      <c r="O16" s="41"/>
      <c r="P16" s="42"/>
      <c r="Q16" s="42"/>
      <c r="R16" s="41"/>
      <c r="S16" s="41"/>
      <c r="T16" s="42"/>
      <c r="U16" s="42"/>
      <c r="V16" s="41"/>
      <c r="W16" s="41"/>
      <c r="X16" s="42"/>
      <c r="Y16" s="42"/>
      <c r="Z16" s="41"/>
      <c r="AA16" s="41"/>
      <c r="AB16" s="42"/>
      <c r="AC16" s="42"/>
      <c r="AD16" s="41"/>
      <c r="AE16" s="41"/>
      <c r="AF16" s="42"/>
      <c r="AG16" s="42"/>
      <c r="AH16" s="41"/>
      <c r="AI16" s="41"/>
      <c r="AJ16" s="42"/>
      <c r="AK16" s="42"/>
      <c r="AL16" s="41"/>
      <c r="AM16" s="41"/>
      <c r="AN16" s="42"/>
      <c r="AO16" s="42"/>
      <c r="AP16" s="41"/>
      <c r="AQ16" s="41"/>
      <c r="AR16" s="42"/>
      <c r="AS16" s="42"/>
      <c r="AT16" s="41"/>
      <c r="AU16" s="41"/>
      <c r="AV16" s="42"/>
      <c r="AW16" s="42"/>
      <c r="AX16" s="41"/>
      <c r="AY16" s="41"/>
      <c r="AZ16" s="42"/>
      <c r="BA16" s="42"/>
      <c r="BB16" s="41"/>
      <c r="BC16" s="41"/>
      <c r="BD16" s="42"/>
      <c r="BE16" s="42"/>
      <c r="BF16" s="41"/>
      <c r="BG16" s="41"/>
      <c r="BH16" s="42"/>
      <c r="BI16" s="42"/>
      <c r="BJ16" s="41"/>
      <c r="BK16" s="41"/>
      <c r="BL16" s="42"/>
      <c r="BM16" s="42"/>
      <c r="BN16" s="41"/>
      <c r="BO16" s="41"/>
      <c r="BP16" s="42"/>
      <c r="BQ16" s="42"/>
      <c r="BR16" s="41"/>
      <c r="BS16" s="41"/>
      <c r="BT16" s="42"/>
      <c r="BU16" s="42"/>
      <c r="BV16" s="41"/>
      <c r="BW16" s="41"/>
      <c r="BX16" s="42"/>
      <c r="BY16" s="42"/>
      <c r="BZ16" s="41"/>
      <c r="CA16" s="41"/>
      <c r="CB16" s="42"/>
      <c r="CC16" s="42"/>
      <c r="CD16" s="41"/>
      <c r="CE16" s="41"/>
      <c r="CF16" s="42"/>
      <c r="CG16" s="42"/>
      <c r="CH16" s="41"/>
      <c r="CI16" s="41"/>
      <c r="CJ16" s="42"/>
      <c r="CK16" s="42"/>
      <c r="CL16" s="41"/>
      <c r="CM16" s="41"/>
      <c r="CN16" s="42"/>
      <c r="CO16" s="42"/>
      <c r="CP16" s="41"/>
      <c r="CQ16" s="41"/>
      <c r="CR16" s="42"/>
      <c r="CS16" s="42"/>
      <c r="CT16" s="41"/>
      <c r="CU16" s="41"/>
      <c r="CV16" s="42"/>
      <c r="CW16" s="42"/>
      <c r="CX16" s="41"/>
      <c r="CY16" s="41"/>
      <c r="CZ16" s="42"/>
      <c r="DA16" s="42"/>
      <c r="DB16" s="41"/>
      <c r="DC16" s="41"/>
      <c r="DD16" s="42"/>
      <c r="DE16" s="42"/>
      <c r="DF16" s="41"/>
      <c r="DG16" s="41"/>
      <c r="DH16" s="42"/>
      <c r="DI16" s="42"/>
      <c r="DJ16" s="41"/>
      <c r="DK16" s="41"/>
      <c r="DL16" s="42"/>
      <c r="DM16" s="42"/>
      <c r="DN16" s="41"/>
      <c r="DO16" s="41"/>
      <c r="DP16" s="42"/>
      <c r="DQ16" s="42"/>
      <c r="DR16" s="41"/>
      <c r="DS16" s="41"/>
      <c r="DT16" s="42"/>
      <c r="DU16" s="42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37000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香川県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33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47463</v>
      </c>
      <c r="E7" s="114">
        <f aca="true" t="shared" si="1" ref="E7:E12">AD14</f>
        <v>0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15548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47463</v>
      </c>
      <c r="AE7" s="137"/>
      <c r="AF7" s="136">
        <f>'廃棄物事業経費（歳入）'!B7</f>
        <v>37000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0</v>
      </c>
      <c r="E8" s="114">
        <f t="shared" si="1"/>
        <v>0</v>
      </c>
      <c r="F8" s="110"/>
      <c r="G8" s="205"/>
      <c r="H8" s="205"/>
      <c r="I8" s="115" t="s">
        <v>116</v>
      </c>
      <c r="J8" s="114">
        <f t="shared" si="2"/>
        <v>163123</v>
      </c>
      <c r="K8" s="114">
        <f t="shared" si="3"/>
        <v>37800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0</v>
      </c>
      <c r="AE8" s="137"/>
      <c r="AF8" s="136">
        <f>'廃棄物事業経費（歳入）'!B8</f>
        <v>37201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107700</v>
      </c>
      <c r="E9" s="114">
        <f t="shared" si="1"/>
        <v>171368</v>
      </c>
      <c r="F9" s="110"/>
      <c r="G9" s="205"/>
      <c r="H9" s="205"/>
      <c r="I9" s="113" t="s">
        <v>118</v>
      </c>
      <c r="J9" s="114">
        <f t="shared" si="2"/>
        <v>15831</v>
      </c>
      <c r="K9" s="114">
        <f t="shared" si="3"/>
        <v>29170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107700</v>
      </c>
      <c r="AE9" s="137"/>
      <c r="AF9" s="136">
        <f>'廃棄物事業経費（歳入）'!B9</f>
        <v>37202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2867126</v>
      </c>
      <c r="E10" s="114">
        <f t="shared" si="1"/>
        <v>963154</v>
      </c>
      <c r="F10" s="110"/>
      <c r="G10" s="205"/>
      <c r="H10" s="206"/>
      <c r="I10" s="113" t="s">
        <v>120</v>
      </c>
      <c r="J10" s="114">
        <f t="shared" si="2"/>
        <v>5793</v>
      </c>
      <c r="K10" s="114">
        <f t="shared" si="3"/>
        <v>13860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2867126</v>
      </c>
      <c r="AE10" s="137"/>
      <c r="AF10" s="136">
        <f>'廃棄物事業経費（歳入）'!B10</f>
        <v>37203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1980956</v>
      </c>
      <c r="E11" s="114">
        <f t="shared" si="1"/>
        <v>771225</v>
      </c>
      <c r="F11" s="110"/>
      <c r="G11" s="205"/>
      <c r="H11" s="150" t="s">
        <v>122</v>
      </c>
      <c r="I11" s="150"/>
      <c r="J11" s="114">
        <f t="shared" si="2"/>
        <v>8124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1980956</v>
      </c>
      <c r="AE11" s="137"/>
      <c r="AF11" s="136">
        <f>'廃棄物事業経費（歳入）'!B11</f>
        <v>37204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606008</v>
      </c>
      <c r="E12" s="114">
        <f t="shared" si="1"/>
        <v>358512</v>
      </c>
      <c r="F12" s="110"/>
      <c r="G12" s="205"/>
      <c r="H12" s="150" t="s">
        <v>123</v>
      </c>
      <c r="I12" s="150"/>
      <c r="J12" s="114">
        <f t="shared" si="2"/>
        <v>21353</v>
      </c>
      <c r="K12" s="114">
        <f t="shared" si="3"/>
        <v>0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606008</v>
      </c>
      <c r="AE12" s="137"/>
      <c r="AF12" s="136">
        <f>'廃棄物事業経費（歳入）'!B12</f>
        <v>37205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5609253</v>
      </c>
      <c r="E13" s="116">
        <f>SUM(E7:E12)</f>
        <v>2264259</v>
      </c>
      <c r="F13" s="110"/>
      <c r="G13" s="205"/>
      <c r="H13" s="147" t="s">
        <v>65</v>
      </c>
      <c r="I13" s="147"/>
      <c r="J13" s="117">
        <f>SUM(J7:J12)</f>
        <v>214224</v>
      </c>
      <c r="K13" s="117">
        <f>SUM(K7:K12)</f>
        <v>96378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9257469</v>
      </c>
      <c r="AE13" s="137"/>
      <c r="AF13" s="136">
        <f>'廃棄物事業経費（歳入）'!B13</f>
        <v>37206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3628297</v>
      </c>
      <c r="E14" s="120">
        <f>E13-E11</f>
        <v>1493034</v>
      </c>
      <c r="F14" s="110"/>
      <c r="G14" s="206"/>
      <c r="H14" s="118"/>
      <c r="I14" s="119" t="s">
        <v>125</v>
      </c>
      <c r="J14" s="121">
        <f>J13-J12</f>
        <v>192871</v>
      </c>
      <c r="K14" s="121">
        <f>K13-K12</f>
        <v>96378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0</v>
      </c>
      <c r="AE14" s="137"/>
      <c r="AF14" s="136">
        <f>'廃棄物事業経費（歳入）'!B14</f>
        <v>37207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9257469</v>
      </c>
      <c r="E15" s="114">
        <f>AD20</f>
        <v>2076221</v>
      </c>
      <c r="F15" s="110"/>
      <c r="G15" s="189" t="s">
        <v>127</v>
      </c>
      <c r="H15" s="150" t="s">
        <v>128</v>
      </c>
      <c r="I15" s="150"/>
      <c r="J15" s="114">
        <f>AD27</f>
        <v>4305932</v>
      </c>
      <c r="K15" s="114">
        <f>AD45</f>
        <v>946146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0</v>
      </c>
      <c r="AE15" s="137"/>
      <c r="AF15" s="136">
        <f>'廃棄物事業経費（歳入）'!B15</f>
        <v>37208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14866722</v>
      </c>
      <c r="E16" s="116">
        <f>SUM(E13,E15)</f>
        <v>4340480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426931</v>
      </c>
      <c r="K16" s="114">
        <f aca="true" t="shared" si="6" ref="K16:K25">AD46</f>
        <v>360472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171368</v>
      </c>
      <c r="AE16" s="137"/>
      <c r="AF16" s="136">
        <f>'廃棄物事業経費（歳入）'!B16</f>
        <v>37322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12885766</v>
      </c>
      <c r="E17" s="120">
        <f>SUM(E14:E15)</f>
        <v>3569255</v>
      </c>
      <c r="F17" s="110"/>
      <c r="G17" s="189"/>
      <c r="H17" s="192"/>
      <c r="I17" s="113" t="s">
        <v>131</v>
      </c>
      <c r="J17" s="114">
        <f t="shared" si="5"/>
        <v>1849210</v>
      </c>
      <c r="K17" s="114">
        <f t="shared" si="6"/>
        <v>772380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963154</v>
      </c>
      <c r="AE17" s="137"/>
      <c r="AF17" s="136">
        <f>'廃棄物事業経費（歳入）'!B17</f>
        <v>37324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168374</v>
      </c>
      <c r="K18" s="114">
        <f t="shared" si="6"/>
        <v>162650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771225</v>
      </c>
      <c r="AE18" s="137"/>
      <c r="AF18" s="136">
        <f>'廃棄物事業経費（歳入）'!B18</f>
        <v>37341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64892</v>
      </c>
      <c r="K19" s="114">
        <f t="shared" si="6"/>
        <v>3045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358512</v>
      </c>
      <c r="AE19" s="137"/>
      <c r="AF19" s="136">
        <f>'廃棄物事業経費（歳入）'!B19</f>
        <v>37364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1980956</v>
      </c>
      <c r="E20" s="123">
        <f>E11</f>
        <v>771225</v>
      </c>
      <c r="F20" s="110"/>
      <c r="G20" s="189"/>
      <c r="H20" s="193" t="s">
        <v>135</v>
      </c>
      <c r="I20" s="124" t="s">
        <v>130</v>
      </c>
      <c r="J20" s="114">
        <f t="shared" si="5"/>
        <v>1757659</v>
      </c>
      <c r="K20" s="114">
        <f t="shared" si="6"/>
        <v>370937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2076221</v>
      </c>
      <c r="AE20" s="137"/>
      <c r="AF20" s="136">
        <f>'廃棄物事業経費（歳入）'!B20</f>
        <v>37386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1980956</v>
      </c>
      <c r="E21" s="123">
        <f>K12+K24</f>
        <v>771225</v>
      </c>
      <c r="F21" s="110"/>
      <c r="G21" s="189"/>
      <c r="H21" s="194"/>
      <c r="I21" s="124" t="s">
        <v>131</v>
      </c>
      <c r="J21" s="114">
        <f t="shared" si="5"/>
        <v>2728683</v>
      </c>
      <c r="K21" s="114">
        <f t="shared" si="6"/>
        <v>353348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37387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64903</v>
      </c>
      <c r="K22" s="114">
        <f t="shared" si="6"/>
        <v>75006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163123</v>
      </c>
      <c r="AF22" s="136">
        <f>'廃棄物事業経費（歳入）'!B22</f>
        <v>37403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66789</v>
      </c>
      <c r="K23" s="114">
        <f t="shared" si="6"/>
        <v>32220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15831</v>
      </c>
      <c r="AF23" s="136">
        <f>'廃棄物事業経費（歳入）'!B23</f>
        <v>37404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1959603</v>
      </c>
      <c r="K24" s="114">
        <f t="shared" si="6"/>
        <v>771225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5793</v>
      </c>
      <c r="AF24" s="136">
        <f>'廃棄物事業経費（歳入）'!B24</f>
        <v>37406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10105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8124</v>
      </c>
      <c r="AF25" s="136">
        <f>'廃棄物事業経費（歳入）'!B25</f>
        <v>37831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13403081</v>
      </c>
      <c r="K26" s="117">
        <f>SUM(K15:K25)</f>
        <v>3847429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21353</v>
      </c>
      <c r="AF26" s="136">
        <f>'廃棄物事業経費（歳入）'!B26</f>
        <v>37833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11443478</v>
      </c>
      <c r="K27" s="121">
        <f>K26-K24</f>
        <v>3076204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4305932</v>
      </c>
      <c r="AF27" s="136">
        <f>'廃棄物事業経費（歳入）'!B27</f>
        <v>37858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1249417</v>
      </c>
      <c r="K28" s="114">
        <f>AD56</f>
        <v>396673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426931</v>
      </c>
      <c r="AF28" s="136">
        <f>'廃棄物事業経費（歳入）'!B28</f>
        <v>37864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14866722</v>
      </c>
      <c r="K29" s="117">
        <f>SUM(K13,K26,K28)</f>
        <v>4340480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1849210</v>
      </c>
      <c r="AF29" s="136">
        <f>'廃棄物事業経費（歳入）'!B29</f>
        <v>37866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12885766</v>
      </c>
      <c r="K30" s="121">
        <f>SUM(K14,K27:K28)</f>
        <v>3569255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168374</v>
      </c>
      <c r="AF30" s="136">
        <f>'廃棄物事業経費（歳入）'!B30</f>
        <v>37867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64892</v>
      </c>
      <c r="AF31" s="136">
        <f>'廃棄物事業経費（歳入）'!B31</f>
        <v>37869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1757659</v>
      </c>
      <c r="AF32" s="136">
        <f>'廃棄物事業経費（歳入）'!B32</f>
        <v>37882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2728683</v>
      </c>
      <c r="AF33" s="136">
        <f>'廃棄物事業経費（歳入）'!B33</f>
        <v>0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64903</v>
      </c>
      <c r="AF34" s="136">
        <f>'廃棄物事業経費（歳入）'!B34</f>
        <v>0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66789</v>
      </c>
      <c r="AF35" s="136">
        <f>'廃棄物事業経費（歳入）'!B35</f>
        <v>0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1959603</v>
      </c>
      <c r="AF36" s="136">
        <f>'廃棄物事業経費（歳入）'!B36</f>
        <v>0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10105</v>
      </c>
      <c r="AF37" s="136">
        <f>'廃棄物事業経費（歳入）'!B37</f>
        <v>0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1249417</v>
      </c>
      <c r="AF38" s="136">
        <f>'廃棄物事業経費（歳入）'!B38</f>
        <v>0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15548</v>
      </c>
      <c r="AF39" s="136">
        <f>'廃棄物事業経費（歳入）'!B39</f>
        <v>0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37800</v>
      </c>
      <c r="AF40" s="136">
        <f>'廃棄物事業経費（歳入）'!B40</f>
        <v>0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29170</v>
      </c>
      <c r="AF41" s="136">
        <f>'廃棄物事業経費（歳入）'!B41</f>
        <v>0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13860</v>
      </c>
      <c r="AF42" s="136">
        <f>'廃棄物事業経費（歳入）'!B42</f>
        <v>0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0</v>
      </c>
      <c r="AF44" s="136">
        <f>'廃棄物事業経費（歳入）'!B44</f>
        <v>0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946146</v>
      </c>
      <c r="AF45" s="136">
        <f>'廃棄物事業経費（歳入）'!B45</f>
        <v>0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360472</v>
      </c>
      <c r="AF46" s="136">
        <f>'廃棄物事業経費（歳入）'!B46</f>
        <v>0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772380</v>
      </c>
      <c r="AF47" s="136">
        <f>'廃棄物事業経費（歳入）'!B47</f>
        <v>0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162650</v>
      </c>
      <c r="AF48" s="136">
        <f>'廃棄物事業経費（歳入）'!B48</f>
        <v>0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3045</v>
      </c>
      <c r="AF49" s="136">
        <f>'廃棄物事業経費（歳入）'!B49</f>
        <v>0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370937</v>
      </c>
      <c r="AF50" s="136">
        <f>'廃棄物事業経費（歳入）'!B50</f>
        <v>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353348</v>
      </c>
      <c r="AF51" s="136">
        <f>'廃棄物事業経費（歳入）'!B51</f>
        <v>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75006</v>
      </c>
      <c r="AF52" s="136">
        <f>'廃棄物事業経費（歳入）'!B52</f>
        <v>0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32220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771225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396673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2008-09-16T08:51:27Z</dcterms:modified>
  <cp:category/>
  <cp:version/>
  <cp:contentType/>
  <cp:contentStatus/>
</cp:coreProperties>
</file>