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3960" tabRatio="71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災害廃棄物搬入量" sheetId="5" r:id="rId5"/>
    <sheet name="ごみ集計結果" sheetId="6" r:id="rId6"/>
    <sheet name="ごみフローシート" sheetId="7" r:id="rId7"/>
  </sheets>
  <definedNames>
    <definedName name="_xlnm.Print_Area" localSheetId="6">'ごみフローシート'!$A$1:$Q$40</definedName>
    <definedName name="_xlnm.Print_Area" localSheetId="5">'ごみ集計結果'!$A$4:$M$43</definedName>
    <definedName name="_xlnm.Print_Area" localSheetId="0">'ごみ処理概要'!$A$7:$AW$30</definedName>
    <definedName name="_xlnm.Print_Area" localSheetId="2">'ごみ処理量内訳'!$A$7:$AR$30</definedName>
    <definedName name="_xlnm.Print_Area" localSheetId="1">'ごみ搬入量内訳'!$A$7:$DK$30</definedName>
    <definedName name="_xlnm.Print_Area" localSheetId="4">'災害廃棄物搬入量'!$A$7:$CY$30</definedName>
    <definedName name="_xlnm.Print_Area" localSheetId="3">'資源化量内訳'!$A$7:$EH$30</definedName>
    <definedName name="_xlnm.Print_Titles" localSheetId="0">'ごみ処理概要'!$A:$C,'ごみ処理概要'!$1:$6</definedName>
    <definedName name="_xlnm.Print_Titles" localSheetId="2">'ごみ処理量内訳'!$A:$C,'ごみ処理量内訳'!$1:$6</definedName>
    <definedName name="_xlnm.Print_Titles" localSheetId="1">'ごみ搬入量内訳'!$A:$C,'ごみ搬入量内訳'!$1:$6</definedName>
    <definedName name="_xlnm.Print_Titles" localSheetId="4">'災害廃棄物搬入量'!$A:$C,'災害廃棄物搬入量'!$1:$6</definedName>
    <definedName name="_xlnm.Print_Titles" localSheetId="3">'資源化量内訳'!$A:$C,'資源化量内訳'!$1:$6</definedName>
  </definedNames>
  <calcPr fullCalcOnLoad="1"/>
</workbook>
</file>

<file path=xl/sharedStrings.xml><?xml version="1.0" encoding="utf-8"?>
<sst xmlns="http://schemas.openxmlformats.org/spreadsheetml/2006/main" count="1660" uniqueCount="426">
  <si>
    <t>総人口</t>
  </si>
  <si>
    <t>１人１日当たりの排出量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</si>
  <si>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</si>
  <si>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</si>
  <si>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</si>
  <si>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</si>
  <si>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自家処理人口</t>
  </si>
  <si>
    <t>合計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</si>
  <si>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</si>
  <si>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</si>
  <si>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</si>
  <si>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</si>
  <si>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その他の資源化等を行う施設</t>
  </si>
  <si>
    <t>紙類</t>
  </si>
  <si>
    <t>ガラス類</t>
  </si>
  <si>
    <t>ﾌﾟﾗｽﾁｯｸ類</t>
  </si>
  <si>
    <t>布類</t>
  </si>
  <si>
    <t>その他</t>
  </si>
  <si>
    <t>（人）</t>
  </si>
  <si>
    <t>（g/人日)</t>
  </si>
  <si>
    <t>ごみ処理の概要（平成１８年度実績）</t>
  </si>
  <si>
    <t>都道府県</t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</si>
  <si>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</si>
  <si>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</si>
  <si>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自家処理量</t>
  </si>
  <si>
    <r>
      <t>家電４品目収集量</t>
    </r>
    <r>
      <rPr>
        <sz val="9"/>
        <rFont val="ＭＳ ゴシック"/>
        <family val="3"/>
      </rPr>
      <t>(直営+委託+許可)</t>
    </r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</si>
  <si>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</si>
  <si>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＝(収集量+直接搬入量)</t>
  </si>
  <si>
    <t>収集量 (混合ごみ+可燃ごみ+不燃ごみ+資源ごみ+その他+粗大ごみ)</t>
  </si>
  <si>
    <t>直接搬入量</t>
  </si>
  <si>
    <t>合計</t>
  </si>
  <si>
    <t>直営</t>
  </si>
  <si>
    <t>委託</t>
  </si>
  <si>
    <t>許可</t>
  </si>
  <si>
    <t>処理施設(焼却施設+粗大ごみ処理施設+ごみ堆肥化施設+ごみ飼料化施設+メタン化施設+ごみ燃料化施設+その他の資源化等を行う施設+その他の施設)</t>
  </si>
  <si>
    <t>直接資源化 (資源ごみ+その他+直接搬入ごみ)</t>
  </si>
  <si>
    <t>直接埋立 (混合ごみ+可燃ごみ+不燃ごみ+資源ごみ+その他+粗大ごみ+直接搬入ごみ)</t>
  </si>
  <si>
    <t>生活系ごみ</t>
  </si>
  <si>
    <t>事業系ごみ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</si>
  <si>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</si>
  <si>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</si>
  <si>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</si>
  <si>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</si>
  <si>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</si>
  <si>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</si>
  <si>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焼却施設 (混合ごみ+可燃ごみ+不燃ごみ+資源ごみ+その他+粗大ごみ+直接搬入ごみ)</t>
  </si>
  <si>
    <t>粗大ごみ処理施設 (混合ごみ+可燃ごみ+不燃ごみ+資源ごみ+その他+粗大ごみ+直接搬入ごみ)</t>
  </si>
  <si>
    <t>ごみ堆肥化施設 (混合ごみ+可燃ごみ+不燃ごみ+資源ごみ+その他+粗大ごみ+直接搬入ごみ)</t>
  </si>
  <si>
    <t>ごみ飼料化施設 (混合ごみ+可燃ごみ+不燃ごみ+資源ごみ+その他+粗大ごみ+直接搬入ごみ)</t>
  </si>
  <si>
    <t>メタン化施設 (混合ごみ+可燃ごみ+不燃ごみ+資源ごみ+その他+粗大ごみ+直接搬入ごみ)</t>
  </si>
  <si>
    <t>ごみ燃料化施設 (混合ごみ+可燃ごみ+不燃ごみ+資源ごみ+その他+粗大ごみ+直接搬入ごみ)</t>
  </si>
  <si>
    <r>
      <t xml:space="preserve">その他の資源化等を行う施設 </t>
    </r>
    <r>
      <rPr>
        <sz val="8"/>
        <rFont val="ＭＳ ゴシック"/>
        <family val="3"/>
      </rPr>
      <t>(混合ごみ+可燃ごみ+不燃ごみ+資源ごみ+その他+粗大ごみ+直接搬入ごみ)</t>
    </r>
  </si>
  <si>
    <t>その他の施設 (混合ごみ+可燃ごみ+不燃ごみ+資源ごみ+その他+粗大ごみ+直接搬入ごみ)</t>
  </si>
  <si>
    <t>計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</si>
  <si>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</si>
  <si>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</si>
  <si>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</si>
  <si>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</si>
  <si>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</si>
  <si>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</si>
  <si>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</si>
  <si>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直営</t>
  </si>
  <si>
    <t>委託</t>
  </si>
  <si>
    <t>許可</t>
  </si>
  <si>
    <t>（ｔ）</t>
  </si>
  <si>
    <t>（ｔ）</t>
  </si>
  <si>
    <t>ごみ搬入量の状況（平成１８年度実績）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</si>
  <si>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</si>
  <si>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</si>
  <si>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</si>
  <si>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</si>
  <si>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</si>
  <si>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直接最終
処分量</t>
  </si>
  <si>
    <t>焼却施設以外の中間処理施設からの搬入量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</si>
  <si>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</si>
  <si>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</si>
  <si>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</si>
  <si>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</si>
  <si>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</si>
  <si>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</si>
  <si>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</si>
  <si>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</si>
  <si>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</si>
  <si>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金属類</t>
  </si>
  <si>
    <t>ﾍﾟｯﾄﾎﾞﾄﾙ</t>
  </si>
  <si>
    <t>その他</t>
  </si>
  <si>
    <t>（ｔ）</t>
  </si>
  <si>
    <t>ごみ処理の状況（平成１８年度実績）</t>
  </si>
  <si>
    <t>市町村名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</si>
  <si>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</si>
  <si>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最終処分場の有無</t>
  </si>
  <si>
    <t>ﾍﾟｯﾄﾎﾞﾄﾙ</t>
  </si>
  <si>
    <t>ﾌﾟﾗｽﾁｯｸ類</t>
  </si>
  <si>
    <t>肥料</t>
  </si>
  <si>
    <t>飼料</t>
  </si>
  <si>
    <t>溶融スラグ</t>
  </si>
  <si>
    <t>固形化燃料</t>
  </si>
  <si>
    <t>ごみ資源化の状況（平成１８年度実績）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</si>
  <si>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</si>
  <si>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</si>
  <si>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</si>
  <si>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</si>
  <si>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</si>
  <si>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</si>
  <si>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</si>
  <si>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</si>
  <si>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</si>
  <si>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</si>
  <si>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</si>
  <si>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</si>
  <si>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</si>
  <si>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r>
      <t>焼却以外の中間処理施設搬入量</t>
    </r>
    <r>
      <rPr>
        <sz val="8"/>
        <rFont val="ＭＳ Ｐゴシック"/>
        <family val="3"/>
      </rPr>
      <t>(粗大ごみ処理施設+ごみ堆肥化施設+ごみ飼料化施設+メタン化施設+ごみ燃料化施設+その他の資源化等を行う施設+その他の施設)</t>
    </r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</si>
  <si>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</si>
  <si>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</si>
  <si>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</si>
  <si>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</si>
  <si>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</si>
  <si>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</si>
  <si>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</si>
  <si>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</si>
  <si>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</si>
  <si>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</si>
  <si>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(t)</t>
  </si>
  <si>
    <t>災害廃棄物の処理処分状況（平成１８年度実績）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</si>
  <si>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</si>
  <si>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</si>
  <si>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</si>
  <si>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</si>
  <si>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</si>
  <si>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</si>
  <si>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</si>
  <si>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</si>
  <si>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</si>
  <si>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</si>
  <si>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</si>
  <si>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</si>
  <si>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</si>
  <si>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</si>
  <si>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</si>
  <si>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</si>
  <si>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ごみ総排出量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</si>
  <si>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</si>
  <si>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</si>
  <si>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</si>
  <si>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</si>
  <si>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</si>
  <si>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</si>
  <si>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</si>
  <si>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</si>
  <si>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</si>
  <si>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</si>
  <si>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</si>
  <si>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</si>
  <si>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</si>
  <si>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</si>
  <si>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</si>
  <si>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生活系ごみ搬入量</t>
  </si>
  <si>
    <t>事業系ごみ搬入量</t>
  </si>
  <si>
    <t>合　計</t>
  </si>
  <si>
    <r>
      <t>小計</t>
    </r>
    <r>
      <rPr>
        <sz val="9"/>
        <rFont val="ＭＳ ゴシック"/>
        <family val="3"/>
      </rPr>
      <t>（直接焼却+中間処理）</t>
    </r>
  </si>
  <si>
    <t>直接資源化量</t>
  </si>
  <si>
    <t>直接最終処分量</t>
  </si>
  <si>
    <t>合計：施設処理＋直接資源化量＋直接最終処分量</t>
  </si>
  <si>
    <t>市町村資源化</t>
  </si>
  <si>
    <t>集団回収量</t>
  </si>
  <si>
    <t>紙</t>
  </si>
  <si>
    <t>金属</t>
  </si>
  <si>
    <t>ガラス</t>
  </si>
  <si>
    <t>ペット</t>
  </si>
  <si>
    <t>プラ</t>
  </si>
  <si>
    <t>布類</t>
  </si>
  <si>
    <t>肥料</t>
  </si>
  <si>
    <t>飼料</t>
  </si>
  <si>
    <t>溶融スラグ</t>
  </si>
  <si>
    <t>固形化燃料</t>
  </si>
  <si>
    <t>直接最終処分量</t>
  </si>
  <si>
    <t>最終処分場</t>
  </si>
  <si>
    <t>(19,09,03)</t>
  </si>
  <si>
    <t>(19,09,01)</t>
  </si>
  <si>
    <t>直接焼却量</t>
  </si>
  <si>
    <t>焼却残渣の埋立</t>
  </si>
  <si>
    <r>
      <t>(19,01,0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</si>
  <si>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収集ごみ＋直接搬入ごみ</t>
  </si>
  <si>
    <r>
      <t>(1</t>
    </r>
    <r>
      <rPr>
        <sz val="11"/>
        <rFont val="ＭＳ Ｐゴシック"/>
        <family val="3"/>
      </rPr>
      <t>9,01,02)</t>
    </r>
  </si>
  <si>
    <r>
      <t>(1</t>
    </r>
    <r>
      <rPr>
        <sz val="11"/>
        <rFont val="ＭＳ Ｐゴシック"/>
        <family val="3"/>
      </rPr>
      <t>9,01,01)</t>
    </r>
  </si>
  <si>
    <t>資源化量</t>
  </si>
  <si>
    <t>(19,01,06)</t>
  </si>
  <si>
    <t>(13,01,04)</t>
  </si>
  <si>
    <t>処理残渣の焼却</t>
  </si>
  <si>
    <t>(19,01,04)</t>
  </si>
  <si>
    <t>処理残渣の埋立</t>
  </si>
  <si>
    <t>(13,02,04)</t>
  </si>
  <si>
    <t>(19,02,04)</t>
  </si>
  <si>
    <r>
      <t>(19,0</t>
    </r>
    <r>
      <rPr>
        <sz val="11"/>
        <rFont val="ＭＳ Ｐゴシック"/>
        <family val="3"/>
      </rPr>
      <t>2,01)</t>
    </r>
  </si>
  <si>
    <t>(19,02,05)</t>
  </si>
  <si>
    <t>(13,03,04)</t>
  </si>
  <si>
    <t>(19,02,06)</t>
  </si>
  <si>
    <t>(13,04,04)</t>
  </si>
  <si>
    <t>ごみ堆肥化施設</t>
  </si>
  <si>
    <r>
      <t>(19,0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</si>
  <si>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4,01)</t>
    </r>
  </si>
  <si>
    <r>
      <t>(19,0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</si>
  <si>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その他　</t>
  </si>
  <si>
    <t>(13,05,04)</t>
  </si>
  <si>
    <t>(19,04,06)</t>
  </si>
  <si>
    <t>(13,06,04)</t>
  </si>
  <si>
    <t>焼却以外の中間処理施設</t>
  </si>
  <si>
    <t>(19,05,04)</t>
  </si>
  <si>
    <t>(19,05,01)</t>
  </si>
  <si>
    <t>(19,05,05)</t>
  </si>
  <si>
    <t>(14,01,01)</t>
  </si>
  <si>
    <t>(19,05,06)</t>
  </si>
  <si>
    <t>自家処理量</t>
  </si>
  <si>
    <t>(15,01,01)</t>
  </si>
  <si>
    <t>(19,06,04)</t>
  </si>
  <si>
    <t>(19,06,01)</t>
  </si>
  <si>
    <t>(19,06,05)</t>
  </si>
  <si>
    <t>集団回収量</t>
  </si>
  <si>
    <t>(18,12,09)</t>
  </si>
  <si>
    <t>(19,06,06)</t>
  </si>
  <si>
    <r>
      <t>(19,0</t>
    </r>
    <r>
      <rPr>
        <sz val="11"/>
        <rFont val="ＭＳ 明朝"/>
        <family val="1"/>
      </rPr>
      <t>7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</si>
  <si>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t>(19,07,01)</t>
  </si>
  <si>
    <r>
      <t>(19,0</t>
    </r>
    <r>
      <rPr>
        <sz val="11"/>
        <rFont val="ＭＳ 明朝"/>
        <family val="1"/>
      </rPr>
      <t>7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</si>
  <si>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(19,07,06)</t>
  </si>
  <si>
    <t>その他の資源化等を行う施設</t>
  </si>
  <si>
    <t>(19,03,04)</t>
  </si>
  <si>
    <r>
      <t>(19,0</t>
    </r>
    <r>
      <rPr>
        <sz val="11"/>
        <rFont val="ＭＳ Ｐゴシック"/>
        <family val="3"/>
      </rPr>
      <t>3,01)</t>
    </r>
  </si>
  <si>
    <t>(19,03,05)</t>
  </si>
  <si>
    <t>(19,03,06)</t>
  </si>
  <si>
    <t>その他施設</t>
  </si>
  <si>
    <r>
      <t>(19,0</t>
    </r>
    <r>
      <rPr>
        <sz val="11"/>
        <rFont val="ＭＳ 明朝"/>
        <family val="1"/>
      </rPr>
      <t>8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</si>
  <si>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t>中間処理に伴う資源化量</t>
  </si>
  <si>
    <t>(19,08,01)</t>
  </si>
  <si>
    <r>
      <t>(19,0</t>
    </r>
    <r>
      <rPr>
        <sz val="11"/>
        <rFont val="ＭＳ 明朝"/>
        <family val="1"/>
      </rPr>
      <t>8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</si>
  <si>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　　計画収集人口</t>
  </si>
  <si>
    <t>(01,01,01)</t>
  </si>
  <si>
    <t>　　自家処理人口</t>
  </si>
  <si>
    <r>
      <t>(01,0</t>
    </r>
    <r>
      <rPr>
        <sz val="11"/>
        <rFont val="ＭＳ Ｐゴシック"/>
        <family val="3"/>
      </rPr>
      <t>2,01)</t>
    </r>
  </si>
  <si>
    <t>直接資源化量</t>
  </si>
  <si>
    <t>資源化量合計</t>
  </si>
  <si>
    <t>総人口</t>
  </si>
  <si>
    <r>
      <t>(01,0</t>
    </r>
    <r>
      <rPr>
        <sz val="11"/>
        <rFont val="ＭＳ Ｐゴシック"/>
        <family val="3"/>
      </rPr>
      <t>3,01)</t>
    </r>
  </si>
  <si>
    <t>(17,08,01)</t>
  </si>
  <si>
    <t>（平成1８年度実績）</t>
  </si>
  <si>
    <t>ごみ処理概要</t>
  </si>
  <si>
    <t>ごみ搬入量内訳</t>
  </si>
  <si>
    <t>生活系ごみ</t>
  </si>
  <si>
    <t>事業系ごみ</t>
  </si>
  <si>
    <t>ごみ処理量内訳</t>
  </si>
  <si>
    <t>資源化量内訳</t>
  </si>
  <si>
    <t>焼却灰・飛灰</t>
  </si>
  <si>
    <t>燃料ガス</t>
  </si>
  <si>
    <t>焼却残渣</t>
  </si>
  <si>
    <t>焼却施設</t>
  </si>
  <si>
    <t>焼却灰・飛灰</t>
  </si>
  <si>
    <t>燃料ガス</t>
  </si>
  <si>
    <t>ガラス</t>
  </si>
  <si>
    <t>ペット</t>
  </si>
  <si>
    <t>プラ</t>
  </si>
  <si>
    <t>:市町村コード(都道府県計は、1000～47000の何れか）</t>
  </si>
  <si>
    <t>入力→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</si>
  <si>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</si>
  <si>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t>計画収集人口</t>
  </si>
  <si>
    <t>計画収集量</t>
  </si>
  <si>
    <t>直接搬入量</t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</si>
  <si>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</si>
  <si>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</si>
  <si>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t>直接最終
処分量</t>
  </si>
  <si>
    <t>直接資源化量 (紙類+金属類+ガラス類+ﾍﾟｯﾄﾎﾞﾄﾙ+ﾌﾟﾗｽﾁｯｸ類+布類+焼却灰・飛灰+燃料ガス+その他)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</si>
  <si>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</si>
  <si>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</si>
  <si>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</si>
  <si>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</si>
  <si>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</si>
  <si>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</si>
  <si>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直接最終
処分量</t>
  </si>
  <si>
    <t>焼却残渣量</t>
  </si>
  <si>
    <t>処理残渣量</t>
  </si>
  <si>
    <t>粗大ごみ
処理施設</t>
  </si>
  <si>
    <t>ごみ燃料化
施設</t>
  </si>
  <si>
    <t>その他の
施設</t>
  </si>
  <si>
    <t>金属類</t>
  </si>
  <si>
    <t>ﾍﾟｯﾄﾎﾞﾄﾙ</t>
  </si>
  <si>
    <t>（ｔ）</t>
  </si>
  <si>
    <t>（ｔ）</t>
  </si>
  <si>
    <t>（％）</t>
  </si>
  <si>
    <t>直接資源化量 (紙類+金属類+ガラス類+ﾍﾟｯﾄﾎﾞﾄﾙ+ﾌﾟﾗｽﾁｯｸ類+布類+焼却灰・飛灰+燃料ガス+その他)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</si>
  <si>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(紙類+金属類+ガラス類+ﾍﾟｯﾄﾎﾞﾄﾙ+ﾌﾟﾗｽﾁｯｸ類+布類+焼却灰・飛灰+燃料ガス+その他)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</si>
  <si>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(紙類+金属類+ガラス類+ﾍﾟｯﾄﾎﾞﾄﾙ+ﾌﾟﾗｽﾁｯｸ類+布類+肥料+飼料+溶融スラグ+焼却灰・飛灰+燃料ガス+固形化燃料+その他)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</si>
  <si>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(紙類+金属類+ガラス類+ﾍﾟｯﾄﾎﾞﾄﾙ+ﾌﾟﾗｽﾁｯｸ類+布類+焼却灰・飛灰+燃料ガス+その他)</t>
    </r>
  </si>
  <si>
    <t>金属類</t>
  </si>
  <si>
    <t>その他</t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</si>
  <si>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(紙類+金属類+ガラス類+ﾍﾟｯﾄﾎﾞﾄﾙ+ﾌﾟﾗｽﾁｯｸ類+布類+肥料+飼料+溶融スラグ+焼却灰・飛灰+燃料ガス+その他)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</si>
  <si>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</si>
  <si>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</si>
  <si>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</si>
  <si>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</si>
  <si>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(紙類+金属類+ガラス類+ﾍﾟｯﾄﾎﾞﾄﾙ+ﾌﾟﾗｽﾁｯｸ類+布類+肥料+飼料+焼却灰・飛灰+燃料ガス+固形化燃料+その他)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</si>
  <si>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(紙類+金属類+ガラス類+ﾍﾟｯﾄﾎﾞﾄﾙ+ﾌﾟﾗｽﾁｯｸ類+布類+肥料+飼料+焼却灰・飛灰+燃料ガス+その他)</t>
    </r>
  </si>
  <si>
    <t>都道府県</t>
  </si>
  <si>
    <t>コード</t>
  </si>
  <si>
    <t>市町村名</t>
  </si>
  <si>
    <t>コード</t>
  </si>
  <si>
    <t>市町村名</t>
  </si>
  <si>
    <t>コード</t>
  </si>
  <si>
    <t>市町村名</t>
  </si>
  <si>
    <t>都道府県</t>
  </si>
  <si>
    <t>E</t>
  </si>
  <si>
    <t>F</t>
  </si>
  <si>
    <t>I</t>
  </si>
  <si>
    <t>M</t>
  </si>
  <si>
    <t>Q</t>
  </si>
  <si>
    <t>U</t>
  </si>
  <si>
    <t>Y</t>
  </si>
  <si>
    <t>AC</t>
  </si>
  <si>
    <t>AG</t>
  </si>
  <si>
    <t>Z</t>
  </si>
  <si>
    <t>AA</t>
  </si>
  <si>
    <t>AB</t>
  </si>
  <si>
    <t>AD</t>
  </si>
  <si>
    <t>AE</t>
  </si>
  <si>
    <t>AF</t>
  </si>
  <si>
    <t>G</t>
  </si>
  <si>
    <t>H</t>
  </si>
  <si>
    <t>J</t>
  </si>
  <si>
    <t>K</t>
  </si>
  <si>
    <t>L</t>
  </si>
  <si>
    <t>O</t>
  </si>
  <si>
    <t>N</t>
  </si>
  <si>
    <t>AJ</t>
  </si>
  <si>
    <t>AL</t>
  </si>
  <si>
    <t>AM</t>
  </si>
  <si>
    <t>AN</t>
  </si>
  <si>
    <t>AO</t>
  </si>
  <si>
    <t>AP</t>
  </si>
  <si>
    <t>AQ</t>
  </si>
  <si>
    <t>AR</t>
  </si>
  <si>
    <t>AK</t>
  </si>
  <si>
    <t>P</t>
  </si>
  <si>
    <t>DY</t>
  </si>
  <si>
    <t>DZ</t>
  </si>
  <si>
    <t>EA</t>
  </si>
  <si>
    <t>EB</t>
  </si>
  <si>
    <t>EC</t>
  </si>
  <si>
    <t>ED</t>
  </si>
  <si>
    <t>EE</t>
  </si>
  <si>
    <t>EF</t>
  </si>
  <si>
    <t>EG</t>
  </si>
  <si>
    <t>集団回収量</t>
  </si>
  <si>
    <r>
      <t xml:space="preserve">生活系ごみ
</t>
    </r>
    <r>
      <rPr>
        <sz val="8"/>
        <rFont val="ＭＳ ゴシック"/>
        <family val="3"/>
      </rPr>
      <t>(生活系ごみ+集団回収量)*10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</si>
  <si>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</si>
  <si>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t>I</t>
  </si>
  <si>
    <t>自家処理量</t>
  </si>
  <si>
    <t>N</t>
  </si>
  <si>
    <t>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</si>
  <si>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</si>
  <si>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</si>
  <si>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</si>
  <si>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</si>
  <si>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</si>
  <si>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</si>
  <si>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</si>
  <si>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</si>
  <si>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</si>
  <si>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</si>
  <si>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</si>
  <si>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</si>
  <si>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</si>
  <si>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</si>
  <si>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</si>
  <si>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</si>
  <si>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</si>
  <si>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</si>
  <si>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</si>
  <si>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</si>
  <si>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</si>
  <si>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</si>
  <si>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</si>
  <si>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</si>
  <si>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</si>
  <si>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</si>
  <si>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</si>
  <si>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</si>
  <si>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</si>
  <si>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</si>
  <si>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</si>
  <si>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</si>
  <si>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</si>
  <si>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</si>
  <si>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</si>
  <si>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</si>
  <si>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</si>
  <si>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</si>
  <si>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</si>
  <si>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</si>
  <si>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</si>
  <si>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</si>
  <si>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</si>
  <si>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</si>
  <si>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</si>
  <si>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</si>
  <si>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</si>
  <si>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広島市</t>
  </si>
  <si>
    <t>○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</si>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</sst>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</numFmts>
  <fonts count="4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vertAlign val="superscript"/>
      <sz val="8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1" fillId="0" borderId="3" applyNumberFormat="0" applyFill="0" applyAlignment="0" applyProtection="0"/>
    <xf numFmtId="0" fontId="32" fillId="3" borderId="0" applyNumberFormat="0" applyBorder="0" applyAlignment="0" applyProtection="0"/>
    <xf numFmtId="0" fontId="33" fillId="23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7" borderId="4" applyNumberFormat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42" fillId="4" borderId="0" applyNumberFormat="0" applyBorder="0" applyAlignment="0" applyProtection="0"/>
  </cellStyleXfs>
  <cellXfs count="420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2" fillId="0" borderId="0" xfId="0" applyNumberFormat="1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 quotePrefix="1">
      <alignment horizontal="left" vertical="center"/>
    </xf>
    <xf numFmtId="38" fontId="4" fillId="0" borderId="0" xfId="48" applyFont="1" applyFill="1" applyBorder="1" applyAlignment="1">
      <alignment horizontal="right" vertical="center"/>
    </xf>
    <xf numFmtId="176" fontId="4" fillId="0" borderId="0" xfId="48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4" borderId="12" xfId="0" applyFont="1" applyFill="1" applyBorder="1" applyAlignment="1" quotePrefix="1">
      <alignment horizontal="left" vertical="center"/>
    </xf>
    <xf numFmtId="0" fontId="4" fillId="24" borderId="13" xfId="0" applyFont="1" applyFill="1" applyBorder="1" applyAlignment="1" quotePrefix="1">
      <alignment horizontal="left" vertical="center"/>
    </xf>
    <xf numFmtId="0" fontId="4" fillId="24" borderId="13" xfId="0" applyFont="1" applyFill="1" applyBorder="1" applyAlignment="1">
      <alignment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5" fillId="24" borderId="12" xfId="0" applyFont="1" applyFill="1" applyBorder="1" applyAlignment="1">
      <alignment vertical="center"/>
    </xf>
    <xf numFmtId="0" fontId="5" fillId="24" borderId="13" xfId="0" applyFont="1" applyFill="1" applyBorder="1" applyAlignment="1">
      <alignment vertical="center"/>
    </xf>
    <xf numFmtId="0" fontId="5" fillId="24" borderId="15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24" borderId="16" xfId="0" applyFont="1" applyFill="1" applyBorder="1" applyAlignment="1" quotePrefix="1">
      <alignment horizontal="left" vertical="center" wrapText="1"/>
    </xf>
    <xf numFmtId="0" fontId="4" fillId="24" borderId="17" xfId="0" applyFont="1" applyFill="1" applyBorder="1" applyAlignment="1" quotePrefix="1">
      <alignment horizontal="left" vertical="center"/>
    </xf>
    <xf numFmtId="0" fontId="4" fillId="24" borderId="18" xfId="0" applyFont="1" applyFill="1" applyBorder="1" applyAlignment="1">
      <alignment horizontal="right" vertical="center"/>
    </xf>
    <xf numFmtId="0" fontId="4" fillId="24" borderId="19" xfId="0" applyFont="1" applyFill="1" applyBorder="1" applyAlignment="1">
      <alignment vertical="center"/>
    </xf>
    <xf numFmtId="0" fontId="4" fillId="24" borderId="15" xfId="0" applyFont="1" applyFill="1" applyBorder="1" applyAlignment="1">
      <alignment vertical="center"/>
    </xf>
    <xf numFmtId="0" fontId="4" fillId="24" borderId="11" xfId="0" applyFont="1" applyFill="1" applyBorder="1" applyAlignment="1">
      <alignment vertical="center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4" xfId="0" applyFont="1" applyFill="1" applyBorder="1" applyAlignment="1">
      <alignment vertical="center"/>
    </xf>
    <xf numFmtId="0" fontId="4" fillId="24" borderId="16" xfId="0" applyFont="1" applyFill="1" applyBorder="1" applyAlignment="1" quotePrefix="1">
      <alignment horizontal="center" vertical="center" wrapText="1"/>
    </xf>
    <xf numFmtId="0" fontId="4" fillId="24" borderId="16" xfId="0" applyFont="1" applyFill="1" applyBorder="1" applyAlignment="1" quotePrefix="1">
      <alignment horizontal="left" vertical="center"/>
    </xf>
    <xf numFmtId="0" fontId="4" fillId="24" borderId="17" xfId="0" applyFont="1" applyFill="1" applyBorder="1" applyAlignment="1">
      <alignment vertical="center"/>
    </xf>
    <xf numFmtId="0" fontId="4" fillId="24" borderId="18" xfId="0" applyFont="1" applyFill="1" applyBorder="1" applyAlignment="1">
      <alignment vertical="center"/>
    </xf>
    <xf numFmtId="0" fontId="4" fillId="24" borderId="16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5" fillId="24" borderId="19" xfId="64" applyFont="1" applyFill="1" applyBorder="1" applyAlignment="1" quotePrefix="1">
      <alignment horizontal="left" vertical="center" wrapText="1"/>
      <protection/>
    </xf>
    <xf numFmtId="0" fontId="4" fillId="24" borderId="19" xfId="64" applyFont="1" applyFill="1" applyBorder="1" applyAlignment="1" quotePrefix="1">
      <alignment horizontal="left" vertical="center" wrapText="1"/>
      <protection/>
    </xf>
    <xf numFmtId="0" fontId="0" fillId="0" borderId="0" xfId="0" applyAlignment="1">
      <alignment vertical="center"/>
    </xf>
    <xf numFmtId="0" fontId="14" fillId="24" borderId="12" xfId="0" applyFont="1" applyFill="1" applyBorder="1" applyAlignment="1">
      <alignment vertical="center"/>
    </xf>
    <xf numFmtId="0" fontId="14" fillId="24" borderId="13" xfId="0" applyFont="1" applyFill="1" applyBorder="1" applyAlignment="1">
      <alignment vertical="center"/>
    </xf>
    <xf numFmtId="0" fontId="14" fillId="24" borderId="15" xfId="0" applyFont="1" applyFill="1" applyBorder="1" applyAlignment="1">
      <alignment vertical="center"/>
    </xf>
    <xf numFmtId="0" fontId="14" fillId="24" borderId="10" xfId="0" applyFont="1" applyFill="1" applyBorder="1" applyAlignment="1">
      <alignment vertical="center"/>
    </xf>
    <xf numFmtId="0" fontId="14" fillId="24" borderId="20" xfId="0" applyFont="1" applyFill="1" applyBorder="1" applyAlignment="1">
      <alignment vertical="center"/>
    </xf>
    <xf numFmtId="0" fontId="14" fillId="24" borderId="21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4" fillId="24" borderId="11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vertical="center"/>
    </xf>
    <xf numFmtId="0" fontId="17" fillId="0" borderId="0" xfId="61" applyFont="1" applyAlignment="1" quotePrefix="1">
      <alignment horizontal="left" vertical="center"/>
      <protection/>
    </xf>
    <xf numFmtId="0" fontId="18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6" fillId="0" borderId="15" xfId="61" applyFont="1" applyBorder="1" applyAlignment="1">
      <alignment horizontal="center" vertical="center"/>
      <protection/>
    </xf>
    <xf numFmtId="38" fontId="18" fillId="0" borderId="20" xfId="48" applyFont="1" applyBorder="1" applyAlignment="1">
      <alignment vertical="center"/>
    </xf>
    <xf numFmtId="0" fontId="6" fillId="0" borderId="22" xfId="61" applyFont="1" applyBorder="1" applyAlignment="1" quotePrefix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38" fontId="18" fillId="0" borderId="26" xfId="48" applyFont="1" applyBorder="1" applyAlignment="1">
      <alignment vertical="center"/>
    </xf>
    <xf numFmtId="0" fontId="6" fillId="0" borderId="27" xfId="61" applyFont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/>
      <protection/>
    </xf>
    <xf numFmtId="0" fontId="4" fillId="0" borderId="30" xfId="61" applyFont="1" applyBorder="1" applyAlignment="1">
      <alignment vertical="center"/>
      <protection/>
    </xf>
    <xf numFmtId="38" fontId="18" fillId="0" borderId="31" xfId="48" applyFont="1" applyBorder="1" applyAlignment="1">
      <alignment vertical="center"/>
    </xf>
    <xf numFmtId="0" fontId="6" fillId="0" borderId="32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38" fontId="18" fillId="0" borderId="0" xfId="48" applyFont="1" applyAlignment="1">
      <alignment vertical="center"/>
    </xf>
    <xf numFmtId="0" fontId="4" fillId="0" borderId="35" xfId="61" applyFont="1" applyBorder="1" applyAlignment="1">
      <alignment vertical="center"/>
      <protection/>
    </xf>
    <xf numFmtId="38" fontId="18" fillId="0" borderId="36" xfId="48" applyFont="1" applyBorder="1" applyAlignment="1">
      <alignment vertical="center"/>
    </xf>
    <xf numFmtId="0" fontId="6" fillId="0" borderId="20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4" fillId="0" borderId="38" xfId="61" applyFont="1" applyBorder="1" applyAlignment="1">
      <alignment vertical="center"/>
      <protection/>
    </xf>
    <xf numFmtId="0" fontId="4" fillId="0" borderId="21" xfId="61" applyFont="1" applyBorder="1" applyAlignment="1">
      <alignment vertical="center"/>
      <protection/>
    </xf>
    <xf numFmtId="0" fontId="4" fillId="0" borderId="39" xfId="61" applyFont="1" applyBorder="1" applyAlignment="1">
      <alignment vertical="center"/>
      <protection/>
    </xf>
    <xf numFmtId="38" fontId="18" fillId="0" borderId="40" xfId="48" applyFont="1" applyBorder="1" applyAlignment="1">
      <alignment vertical="center"/>
    </xf>
    <xf numFmtId="0" fontId="6" fillId="0" borderId="22" xfId="61" applyFont="1" applyBorder="1" applyAlignment="1">
      <alignment horizontal="center" vertical="center"/>
      <protection/>
    </xf>
    <xf numFmtId="0" fontId="6" fillId="0" borderId="41" xfId="61" applyFont="1" applyBorder="1" applyAlignment="1">
      <alignment horizontal="center" vertical="center" textRotation="255"/>
      <protection/>
    </xf>
    <xf numFmtId="0" fontId="6" fillId="0" borderId="27" xfId="61" applyFont="1" applyBorder="1" applyAlignment="1">
      <alignment horizontal="left" vertical="center"/>
      <protection/>
    </xf>
    <xf numFmtId="0" fontId="6" fillId="0" borderId="42" xfId="61" applyFont="1" applyBorder="1" applyAlignment="1">
      <alignment horizontal="left" vertical="center"/>
      <protection/>
    </xf>
    <xf numFmtId="38" fontId="18" fillId="0" borderId="43" xfId="48" applyFont="1" applyBorder="1" applyAlignment="1">
      <alignment vertical="center"/>
    </xf>
    <xf numFmtId="0" fontId="6" fillId="0" borderId="44" xfId="61" applyFont="1" applyBorder="1" applyAlignment="1">
      <alignment horizontal="center" vertical="center"/>
      <protection/>
    </xf>
    <xf numFmtId="38" fontId="18" fillId="0" borderId="45" xfId="48" applyFont="1" applyBorder="1" applyAlignment="1">
      <alignment vertical="center"/>
    </xf>
    <xf numFmtId="38" fontId="18" fillId="0" borderId="46" xfId="48" applyFont="1" applyBorder="1" applyAlignment="1">
      <alignment vertical="center"/>
    </xf>
    <xf numFmtId="0" fontId="6" fillId="0" borderId="21" xfId="61" applyFont="1" applyBorder="1" applyAlignment="1">
      <alignment horizontal="center" vertical="center" textRotation="255"/>
      <protection/>
    </xf>
    <xf numFmtId="0" fontId="6" fillId="0" borderId="47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38" fontId="18" fillId="0" borderId="48" xfId="48" applyFont="1" applyBorder="1" applyAlignment="1">
      <alignment vertical="center"/>
    </xf>
    <xf numFmtId="38" fontId="18" fillId="0" borderId="38" xfId="48" applyFont="1" applyBorder="1" applyAlignment="1">
      <alignment vertical="center"/>
    </xf>
    <xf numFmtId="0" fontId="6" fillId="0" borderId="49" xfId="61" applyFont="1" applyBorder="1" applyAlignment="1">
      <alignment horizontal="left" vertical="center"/>
      <protection/>
    </xf>
    <xf numFmtId="0" fontId="6" fillId="0" borderId="13" xfId="61" applyFont="1" applyBorder="1" applyAlignment="1">
      <alignment horizontal="left" vertical="center"/>
      <protection/>
    </xf>
    <xf numFmtId="38" fontId="18" fillId="0" borderId="37" xfId="48" applyFont="1" applyBorder="1" applyAlignment="1">
      <alignment vertical="center"/>
    </xf>
    <xf numFmtId="0" fontId="6" fillId="0" borderId="50" xfId="61" applyFont="1" applyBorder="1" applyAlignment="1">
      <alignment horizontal="left" vertical="center"/>
      <protection/>
    </xf>
    <xf numFmtId="0" fontId="6" fillId="0" borderId="51" xfId="61" applyFont="1" applyBorder="1" applyAlignment="1">
      <alignment horizontal="left" vertical="center"/>
      <protection/>
    </xf>
    <xf numFmtId="0" fontId="6" fillId="0" borderId="52" xfId="61" applyFont="1" applyBorder="1" applyAlignment="1">
      <alignment horizontal="left" vertical="center"/>
      <protection/>
    </xf>
    <xf numFmtId="38" fontId="18" fillId="0" borderId="23" xfId="48" applyFont="1" applyBorder="1" applyAlignment="1">
      <alignment vertical="center"/>
    </xf>
    <xf numFmtId="0" fontId="6" fillId="0" borderId="53" xfId="61" applyFont="1" applyBorder="1" applyAlignment="1">
      <alignment horizontal="left" vertical="center"/>
      <protection/>
    </xf>
    <xf numFmtId="0" fontId="6" fillId="0" borderId="0" xfId="61" applyFont="1" applyBorder="1" applyAlignment="1">
      <alignment horizontal="left" vertical="center"/>
      <protection/>
    </xf>
    <xf numFmtId="38" fontId="18" fillId="0" borderId="54" xfId="48" applyFont="1" applyBorder="1" applyAlignment="1">
      <alignment vertical="center"/>
    </xf>
    <xf numFmtId="38" fontId="18" fillId="0" borderId="55" xfId="48" applyFont="1" applyBorder="1" applyAlignment="1">
      <alignment vertical="center"/>
    </xf>
    <xf numFmtId="38" fontId="18" fillId="0" borderId="11" xfId="48" applyFont="1" applyBorder="1" applyAlignment="1">
      <alignment vertical="center"/>
    </xf>
    <xf numFmtId="38" fontId="18" fillId="0" borderId="56" xfId="48" applyFont="1" applyBorder="1" applyAlignment="1">
      <alignment vertical="center"/>
    </xf>
    <xf numFmtId="0" fontId="6" fillId="0" borderId="41" xfId="61" applyFont="1" applyBorder="1" applyAlignment="1" quotePrefix="1">
      <alignment horizontal="center" vertical="center" textRotation="255"/>
      <protection/>
    </xf>
    <xf numFmtId="0" fontId="6" fillId="0" borderId="57" xfId="61" applyFont="1" applyBorder="1" applyAlignment="1" quotePrefix="1">
      <alignment horizontal="left" vertical="center"/>
      <protection/>
    </xf>
    <xf numFmtId="38" fontId="18" fillId="0" borderId="27" xfId="48" applyFont="1" applyBorder="1" applyAlignment="1">
      <alignment vertical="center"/>
    </xf>
    <xf numFmtId="38" fontId="18" fillId="0" borderId="28" xfId="48" applyFont="1" applyBorder="1" applyAlignment="1">
      <alignment vertical="center"/>
    </xf>
    <xf numFmtId="38" fontId="18" fillId="0" borderId="29" xfId="48" applyFont="1" applyBorder="1" applyAlignment="1">
      <alignment vertical="center"/>
    </xf>
    <xf numFmtId="0" fontId="6" fillId="0" borderId="58" xfId="61" applyFont="1" applyBorder="1" applyAlignment="1">
      <alignment horizontal="left" vertical="center"/>
      <protection/>
    </xf>
    <xf numFmtId="0" fontId="6" fillId="0" borderId="59" xfId="61" applyFont="1" applyBorder="1" applyAlignment="1">
      <alignment horizontal="left" vertical="center"/>
      <protection/>
    </xf>
    <xf numFmtId="0" fontId="6" fillId="0" borderId="60" xfId="61" applyFont="1" applyBorder="1" applyAlignment="1">
      <alignment horizontal="left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59" xfId="61" applyFont="1" applyBorder="1" applyAlignment="1">
      <alignment horizontal="center" vertical="center"/>
      <protection/>
    </xf>
    <xf numFmtId="0" fontId="6" fillId="0" borderId="61" xfId="61" applyFont="1" applyBorder="1" applyAlignment="1">
      <alignment horizontal="left" vertical="center"/>
      <protection/>
    </xf>
    <xf numFmtId="0" fontId="6" fillId="0" borderId="10" xfId="61" applyFont="1" applyBorder="1" applyAlignment="1">
      <alignment horizontal="left" vertical="center"/>
      <protection/>
    </xf>
    <xf numFmtId="0" fontId="6" fillId="0" borderId="12" xfId="61" applyFont="1" applyBorder="1" applyAlignment="1">
      <alignment horizontal="left" vertical="center"/>
      <protection/>
    </xf>
    <xf numFmtId="38" fontId="18" fillId="0" borderId="62" xfId="48" applyFont="1" applyBorder="1" applyAlignment="1">
      <alignment vertical="center"/>
    </xf>
    <xf numFmtId="0" fontId="6" fillId="0" borderId="14" xfId="61" applyFont="1" applyBorder="1" applyAlignment="1">
      <alignment horizontal="center" vertical="center"/>
      <protection/>
    </xf>
    <xf numFmtId="38" fontId="18" fillId="0" borderId="10" xfId="48" applyFont="1" applyBorder="1" applyAlignment="1">
      <alignment vertical="center"/>
    </xf>
    <xf numFmtId="0" fontId="6" fillId="0" borderId="35" xfId="61" applyFont="1" applyBorder="1" applyAlignment="1">
      <alignment horizontal="center" vertical="center"/>
      <protection/>
    </xf>
    <xf numFmtId="38" fontId="18" fillId="0" borderId="26" xfId="48" applyFont="1" applyBorder="1" applyAlignment="1">
      <alignment horizontal="right" vertical="center"/>
    </xf>
    <xf numFmtId="38" fontId="18" fillId="0" borderId="27" xfId="48" applyFont="1" applyBorder="1" applyAlignment="1">
      <alignment horizontal="right" vertical="center"/>
    </xf>
    <xf numFmtId="38" fontId="18" fillId="0" borderId="28" xfId="48" applyFont="1" applyBorder="1" applyAlignment="1">
      <alignment horizontal="right" vertical="center"/>
    </xf>
    <xf numFmtId="38" fontId="18" fillId="0" borderId="29" xfId="48" applyFont="1" applyBorder="1" applyAlignment="1">
      <alignment horizontal="right" vertical="center"/>
    </xf>
    <xf numFmtId="0" fontId="4" fillId="0" borderId="63" xfId="61" applyFont="1" applyBorder="1" applyAlignment="1" quotePrefix="1">
      <alignment horizontal="left" vertical="center"/>
      <protection/>
    </xf>
    <xf numFmtId="0" fontId="6" fillId="0" borderId="63" xfId="61" applyFont="1" applyBorder="1" applyAlignment="1">
      <alignment horizontal="left" vertical="center"/>
      <protection/>
    </xf>
    <xf numFmtId="0" fontId="14" fillId="0" borderId="0" xfId="63" applyFont="1" applyAlignment="1" quotePrefix="1">
      <alignment horizontal="left" vertical="center"/>
      <protection/>
    </xf>
    <xf numFmtId="0" fontId="13" fillId="0" borderId="0" xfId="61" applyFont="1" applyAlignment="1">
      <alignment vertical="center"/>
      <protection/>
    </xf>
    <xf numFmtId="38" fontId="14" fillId="0" borderId="0" xfId="48" applyFont="1" applyAlignment="1" quotePrefix="1">
      <alignment horizontal="left"/>
    </xf>
    <xf numFmtId="38" fontId="14" fillId="0" borderId="0" xfId="48" applyFont="1" applyAlignment="1">
      <alignment/>
    </xf>
    <xf numFmtId="0" fontId="18" fillId="0" borderId="0" xfId="61" applyFont="1" applyBorder="1" applyAlignment="1">
      <alignment horizontal="right" vertical="center"/>
      <protection/>
    </xf>
    <xf numFmtId="38" fontId="18" fillId="0" borderId="0" xfId="61" applyNumberFormat="1" applyFont="1" applyBorder="1" applyAlignment="1">
      <alignment vertical="center"/>
      <protection/>
    </xf>
    <xf numFmtId="176" fontId="18" fillId="0" borderId="0" xfId="61" applyNumberFormat="1" applyFont="1" applyBorder="1" applyAlignment="1">
      <alignment vertical="center"/>
      <protection/>
    </xf>
    <xf numFmtId="38" fontId="15" fillId="0" borderId="0" xfId="48" applyFont="1" applyAlignment="1">
      <alignment/>
    </xf>
    <xf numFmtId="38" fontId="15" fillId="0" borderId="0" xfId="48" applyFont="1" applyAlignment="1">
      <alignment horizontal="left"/>
    </xf>
    <xf numFmtId="38" fontId="15" fillId="0" borderId="0" xfId="48" applyFont="1" applyAlignment="1">
      <alignment horizontal="center"/>
    </xf>
    <xf numFmtId="38" fontId="15" fillId="0" borderId="0" xfId="48" applyFont="1" applyFill="1" applyAlignment="1">
      <alignment vertical="center"/>
    </xf>
    <xf numFmtId="38" fontId="15" fillId="0" borderId="64" xfId="48" applyFont="1" applyFill="1" applyBorder="1" applyAlignment="1" quotePrefix="1">
      <alignment horizontal="left" vertical="center"/>
    </xf>
    <xf numFmtId="38" fontId="15" fillId="0" borderId="65" xfId="48" applyFont="1" applyFill="1" applyBorder="1" applyAlignment="1">
      <alignment horizontal="right" vertical="center"/>
    </xf>
    <xf numFmtId="38" fontId="15" fillId="0" borderId="0" xfId="48" applyFont="1" applyFill="1" applyAlignment="1">
      <alignment horizontal="left" vertical="center"/>
    </xf>
    <xf numFmtId="38" fontId="15" fillId="0" borderId="0" xfId="48" applyFont="1" applyFill="1" applyAlignment="1">
      <alignment horizontal="center" vertical="center"/>
    </xf>
    <xf numFmtId="38" fontId="15" fillId="0" borderId="64" xfId="48" applyFont="1" applyFill="1" applyBorder="1" applyAlignment="1">
      <alignment vertical="center"/>
    </xf>
    <xf numFmtId="38" fontId="15" fillId="0" borderId="65" xfId="48" applyFont="1" applyFill="1" applyBorder="1" applyAlignment="1">
      <alignment vertical="center"/>
    </xf>
    <xf numFmtId="38" fontId="15" fillId="0" borderId="0" xfId="48" applyFont="1" applyAlignment="1">
      <alignment vertical="center"/>
    </xf>
    <xf numFmtId="38" fontId="15" fillId="0" borderId="0" xfId="48" applyFont="1" applyFill="1" applyBorder="1" applyAlignment="1">
      <alignment horizontal="right" vertical="center"/>
    </xf>
    <xf numFmtId="38" fontId="15" fillId="0" borderId="0" xfId="48" applyFont="1" applyFill="1" applyBorder="1" applyAlignment="1">
      <alignment horizontal="center" vertical="center"/>
    </xf>
    <xf numFmtId="38" fontId="15" fillId="0" borderId="41" xfId="48" applyFont="1" applyFill="1" applyBorder="1" applyAlignment="1" quotePrefix="1">
      <alignment horizontal="left" vertical="center"/>
    </xf>
    <xf numFmtId="38" fontId="20" fillId="0" borderId="66" xfId="48" applyFont="1" applyFill="1" applyBorder="1" applyAlignment="1">
      <alignment horizontal="right" vertical="center"/>
    </xf>
    <xf numFmtId="38" fontId="15" fillId="0" borderId="0" xfId="48" applyFont="1" applyAlignment="1">
      <alignment horizontal="center" vertical="center"/>
    </xf>
    <xf numFmtId="38" fontId="15" fillId="0" borderId="0" xfId="48" applyFont="1" applyFill="1" applyAlignment="1">
      <alignment horizontal="right" vertical="center"/>
    </xf>
    <xf numFmtId="38" fontId="15" fillId="0" borderId="64" xfId="48" applyFont="1" applyFill="1" applyBorder="1" applyAlignment="1">
      <alignment horizontal="left" vertical="center"/>
    </xf>
    <xf numFmtId="38" fontId="15" fillId="0" borderId="64" xfId="48" applyFont="1" applyFill="1" applyBorder="1" applyAlignment="1">
      <alignment horizontal="distributed" vertical="center"/>
    </xf>
    <xf numFmtId="38" fontId="15" fillId="0" borderId="63" xfId="48" applyFont="1" applyFill="1" applyBorder="1" applyAlignment="1" quotePrefix="1">
      <alignment horizontal="left" vertical="center"/>
    </xf>
    <xf numFmtId="38" fontId="20" fillId="0" borderId="65" xfId="48" applyFont="1" applyFill="1" applyBorder="1" applyAlignment="1">
      <alignment horizontal="right" vertical="center"/>
    </xf>
    <xf numFmtId="38" fontId="15" fillId="0" borderId="67" xfId="48" applyFont="1" applyFill="1" applyBorder="1" applyAlignment="1">
      <alignment horizontal="distributed" vertical="center"/>
    </xf>
    <xf numFmtId="38" fontId="15" fillId="0" borderId="68" xfId="48" applyFont="1" applyFill="1" applyBorder="1" applyAlignment="1" quotePrefix="1">
      <alignment horizontal="left" vertical="center"/>
    </xf>
    <xf numFmtId="38" fontId="20" fillId="0" borderId="69" xfId="48" applyFont="1" applyFill="1" applyBorder="1" applyAlignment="1">
      <alignment horizontal="right" vertical="center"/>
    </xf>
    <xf numFmtId="38" fontId="15" fillId="0" borderId="70" xfId="48" applyFont="1" applyFill="1" applyBorder="1" applyAlignment="1" quotePrefix="1">
      <alignment vertical="center"/>
    </xf>
    <xf numFmtId="38" fontId="15" fillId="0" borderId="53" xfId="48" applyFont="1" applyFill="1" applyBorder="1" applyAlignment="1">
      <alignment horizontal="center" vertical="center"/>
    </xf>
    <xf numFmtId="38" fontId="20" fillId="0" borderId="71" xfId="48" applyFont="1" applyFill="1" applyBorder="1" applyAlignment="1">
      <alignment horizontal="right" vertical="center"/>
    </xf>
    <xf numFmtId="38" fontId="15" fillId="0" borderId="0" xfId="48" applyFont="1" applyAlignment="1">
      <alignment horizontal="left" vertical="center"/>
    </xf>
    <xf numFmtId="38" fontId="15" fillId="0" borderId="70" xfId="48" applyFont="1" applyFill="1" applyBorder="1" applyAlignment="1">
      <alignment horizontal="distributed" vertical="center"/>
    </xf>
    <xf numFmtId="38" fontId="15" fillId="0" borderId="53" xfId="48" applyFont="1" applyFill="1" applyBorder="1" applyAlignment="1" quotePrefix="1">
      <alignment horizontal="center" vertical="center"/>
    </xf>
    <xf numFmtId="38" fontId="15" fillId="0" borderId="65" xfId="48" applyFont="1" applyBorder="1" applyAlignment="1">
      <alignment vertical="center"/>
    </xf>
    <xf numFmtId="38" fontId="21" fillId="0" borderId="0" xfId="48" applyFont="1" applyFill="1" applyAlignment="1">
      <alignment horizontal="right" vertical="center"/>
    </xf>
    <xf numFmtId="38" fontId="15" fillId="0" borderId="53" xfId="48" applyFont="1" applyFill="1" applyBorder="1" applyAlignment="1" quotePrefix="1">
      <alignment horizontal="left" vertical="center"/>
    </xf>
    <xf numFmtId="38" fontId="15" fillId="0" borderId="72" xfId="48" applyFont="1" applyFill="1" applyBorder="1" applyAlignment="1">
      <alignment horizontal="distributed" vertical="center"/>
    </xf>
    <xf numFmtId="38" fontId="15" fillId="0" borderId="73" xfId="48" applyFont="1" applyFill="1" applyBorder="1" applyAlignment="1" quotePrefix="1">
      <alignment horizontal="left" vertical="center"/>
    </xf>
    <xf numFmtId="38" fontId="20" fillId="0" borderId="74" xfId="48" applyFont="1" applyFill="1" applyBorder="1" applyAlignment="1" quotePrefix="1">
      <alignment horizontal="right" vertical="center"/>
    </xf>
    <xf numFmtId="38" fontId="15" fillId="0" borderId="41" xfId="48" applyFont="1" applyFill="1" applyBorder="1" applyAlignment="1">
      <alignment horizontal="distributed" vertical="center"/>
    </xf>
    <xf numFmtId="38" fontId="15" fillId="0" borderId="57" xfId="48" applyFont="1" applyFill="1" applyBorder="1" applyAlignment="1" quotePrefix="1">
      <alignment horizontal="left" vertical="center"/>
    </xf>
    <xf numFmtId="38" fontId="15" fillId="0" borderId="0" xfId="48" applyFont="1" applyFill="1" applyBorder="1" applyAlignment="1" quotePrefix="1">
      <alignment vertical="center"/>
    </xf>
    <xf numFmtId="177" fontId="21" fillId="0" borderId="0" xfId="48" applyNumberFormat="1" applyFont="1" applyFill="1" applyBorder="1" applyAlignment="1">
      <alignment horizontal="right" vertical="center"/>
    </xf>
    <xf numFmtId="38" fontId="15" fillId="0" borderId="53" xfId="48" applyFont="1" applyFill="1" applyBorder="1" applyAlignment="1">
      <alignment vertical="center"/>
    </xf>
    <xf numFmtId="177" fontId="15" fillId="0" borderId="53" xfId="48" applyNumberFormat="1" applyFont="1" applyFill="1" applyBorder="1" applyAlignment="1">
      <alignment horizontal="right" vertical="center"/>
    </xf>
    <xf numFmtId="38" fontId="21" fillId="0" borderId="0" xfId="48" applyFont="1" applyAlignment="1">
      <alignment vertical="center"/>
    </xf>
    <xf numFmtId="38" fontId="15" fillId="0" borderId="70" xfId="48" applyFont="1" applyFill="1" applyBorder="1" applyAlignment="1">
      <alignment vertical="center"/>
    </xf>
    <xf numFmtId="38" fontId="15" fillId="0" borderId="64" xfId="48" applyFont="1" applyBorder="1" applyAlignment="1">
      <alignment vertical="center"/>
    </xf>
    <xf numFmtId="38" fontId="15" fillId="0" borderId="63" xfId="48" applyFont="1" applyBorder="1" applyAlignment="1">
      <alignment vertical="center"/>
    </xf>
    <xf numFmtId="38" fontId="20" fillId="0" borderId="65" xfId="48" applyFont="1" applyBorder="1" applyAlignment="1">
      <alignment horizontal="right" vertical="center"/>
    </xf>
    <xf numFmtId="38" fontId="22" fillId="0" borderId="0" xfId="48" applyFont="1" applyAlignment="1">
      <alignment vertical="center"/>
    </xf>
    <xf numFmtId="38" fontId="15" fillId="0" borderId="0" xfId="48" applyFont="1" applyFill="1" applyAlignment="1" quotePrefix="1">
      <alignment vertical="center"/>
    </xf>
    <xf numFmtId="38" fontId="15" fillId="0" borderId="0" xfId="48" applyFont="1" applyFill="1" applyAlignment="1" quotePrefix="1">
      <alignment horizontal="center" vertical="center"/>
    </xf>
    <xf numFmtId="38" fontId="20" fillId="0" borderId="66" xfId="48" applyFont="1" applyBorder="1" applyAlignment="1">
      <alignment horizontal="right" vertical="center"/>
    </xf>
    <xf numFmtId="38" fontId="15" fillId="0" borderId="0" xfId="48" applyFont="1" applyBorder="1" applyAlignment="1">
      <alignment vertical="center"/>
    </xf>
    <xf numFmtId="38" fontId="20" fillId="0" borderId="75" xfId="48" applyFont="1" applyBorder="1" applyAlignment="1">
      <alignment horizontal="right" vertical="center"/>
    </xf>
    <xf numFmtId="38" fontId="15" fillId="0" borderId="57" xfId="48" applyFont="1" applyBorder="1" applyAlignment="1">
      <alignment vertical="center"/>
    </xf>
    <xf numFmtId="177" fontId="15" fillId="0" borderId="0" xfId="48" applyNumberFormat="1" applyFont="1" applyFill="1" applyBorder="1" applyAlignment="1">
      <alignment horizontal="right" vertical="center"/>
    </xf>
    <xf numFmtId="38" fontId="15" fillId="0" borderId="0" xfId="48" applyFont="1" applyFill="1" applyBorder="1" applyAlignment="1">
      <alignment vertical="center"/>
    </xf>
    <xf numFmtId="38" fontId="15" fillId="0" borderId="0" xfId="48" applyFont="1" applyFill="1" applyBorder="1" applyAlignment="1" quotePrefix="1">
      <alignment horizontal="center" vertical="center"/>
    </xf>
    <xf numFmtId="38" fontId="20" fillId="0" borderId="0" xfId="48" applyFont="1" applyFill="1" applyBorder="1" applyAlignment="1">
      <alignment horizontal="right" vertical="center"/>
    </xf>
    <xf numFmtId="38" fontId="15" fillId="0" borderId="70" xfId="48" applyFont="1" applyFill="1" applyBorder="1" applyAlignment="1" quotePrefix="1">
      <alignment horizontal="left" vertical="center"/>
    </xf>
    <xf numFmtId="38" fontId="15" fillId="0" borderId="0" xfId="48" applyFont="1" applyFill="1" applyAlignment="1" quotePrefix="1">
      <alignment horizontal="left" vertical="center"/>
    </xf>
    <xf numFmtId="38" fontId="15" fillId="0" borderId="0" xfId="48" applyFont="1" applyFill="1" applyBorder="1" applyAlignment="1" quotePrefix="1">
      <alignment horizontal="left" vertical="center"/>
    </xf>
    <xf numFmtId="38" fontId="15" fillId="0" borderId="57" xfId="48" applyFont="1" applyFill="1" applyBorder="1" applyAlignment="1">
      <alignment vertical="center"/>
    </xf>
    <xf numFmtId="38" fontId="15" fillId="0" borderId="57" xfId="48" applyFont="1" applyFill="1" applyBorder="1" applyAlignment="1">
      <alignment horizontal="center" vertical="center"/>
    </xf>
    <xf numFmtId="177" fontId="15" fillId="0" borderId="57" xfId="48" applyNumberFormat="1" applyFont="1" applyFill="1" applyBorder="1" applyAlignment="1">
      <alignment horizontal="right" vertical="center"/>
    </xf>
    <xf numFmtId="38" fontId="15" fillId="0" borderId="76" xfId="48" applyFont="1" applyFill="1" applyBorder="1" applyAlignment="1">
      <alignment horizontal="distributed" vertical="center"/>
    </xf>
    <xf numFmtId="38" fontId="15" fillId="0" borderId="77" xfId="48" applyFont="1" applyFill="1" applyBorder="1" applyAlignment="1" quotePrefix="1">
      <alignment horizontal="left" vertical="center"/>
    </xf>
    <xf numFmtId="38" fontId="15" fillId="0" borderId="47" xfId="48" applyFont="1" applyFill="1" applyBorder="1" applyAlignment="1" quotePrefix="1">
      <alignment horizontal="left" vertical="center"/>
    </xf>
    <xf numFmtId="38" fontId="15" fillId="0" borderId="78" xfId="48" applyFont="1" applyFill="1" applyBorder="1" applyAlignment="1">
      <alignment horizontal="center" vertical="center"/>
    </xf>
    <xf numFmtId="38" fontId="20" fillId="0" borderId="79" xfId="48" applyFont="1" applyFill="1" applyBorder="1" applyAlignment="1">
      <alignment horizontal="right" vertical="center"/>
    </xf>
    <xf numFmtId="38" fontId="15" fillId="0" borderId="49" xfId="48" applyFont="1" applyFill="1" applyBorder="1" applyAlignment="1" quotePrefix="1">
      <alignment horizontal="left" vertical="center"/>
    </xf>
    <xf numFmtId="38" fontId="15" fillId="0" borderId="13" xfId="48" applyFont="1" applyFill="1" applyBorder="1" applyAlignment="1" quotePrefix="1">
      <alignment horizontal="center" vertical="center"/>
    </xf>
    <xf numFmtId="38" fontId="20" fillId="0" borderId="80" xfId="48" applyFont="1" applyFill="1" applyBorder="1" applyAlignment="1">
      <alignment horizontal="right" vertical="center"/>
    </xf>
    <xf numFmtId="38" fontId="23" fillId="0" borderId="51" xfId="48" applyFont="1" applyFill="1" applyBorder="1" applyAlignment="1">
      <alignment vertical="center"/>
    </xf>
    <xf numFmtId="38" fontId="15" fillId="0" borderId="52" xfId="48" applyFont="1" applyFill="1" applyBorder="1" applyAlignment="1" quotePrefix="1">
      <alignment horizontal="center" vertical="center"/>
    </xf>
    <xf numFmtId="38" fontId="20" fillId="0" borderId="81" xfId="48" applyFont="1" applyFill="1" applyBorder="1" applyAlignment="1">
      <alignment horizontal="right" vertical="center"/>
    </xf>
    <xf numFmtId="0" fontId="0" fillId="0" borderId="0" xfId="60">
      <alignment vertical="center"/>
      <protection/>
    </xf>
    <xf numFmtId="0" fontId="18" fillId="0" borderId="0" xfId="61" applyFont="1" applyAlignment="1" quotePrefix="1">
      <alignment horizontal="left" vertical="center"/>
      <protection/>
    </xf>
    <xf numFmtId="0" fontId="17" fillId="0" borderId="0" xfId="62" applyFont="1" applyFill="1" applyBorder="1" applyAlignment="1">
      <alignment vertical="center"/>
      <protection/>
    </xf>
    <xf numFmtId="0" fontId="18" fillId="0" borderId="0" xfId="61" applyNumberFormat="1" applyFont="1" applyAlignment="1">
      <alignment vertical="center"/>
      <protection/>
    </xf>
    <xf numFmtId="0" fontId="0" fillId="0" borderId="0" xfId="60" applyFont="1">
      <alignment vertical="center"/>
      <protection/>
    </xf>
    <xf numFmtId="38" fontId="6" fillId="0" borderId="37" xfId="48" applyFont="1" applyBorder="1" applyAlignment="1">
      <alignment vertical="center"/>
    </xf>
    <xf numFmtId="38" fontId="6" fillId="0" borderId="34" xfId="48" applyFont="1" applyBorder="1" applyAlignment="1">
      <alignment vertical="center"/>
    </xf>
    <xf numFmtId="0" fontId="6" fillId="0" borderId="26" xfId="61" applyFont="1" applyBorder="1" applyAlignment="1">
      <alignment vertical="center"/>
      <protection/>
    </xf>
    <xf numFmtId="0" fontId="6" fillId="0" borderId="25" xfId="61" applyFont="1" applyBorder="1" applyAlignment="1" quotePrefix="1">
      <alignment horizontal="center" vertical="center"/>
      <protection/>
    </xf>
    <xf numFmtId="0" fontId="6" fillId="0" borderId="31" xfId="61" applyFont="1" applyBorder="1" applyAlignment="1">
      <alignment horizontal="center" vertical="center"/>
      <protection/>
    </xf>
    <xf numFmtId="38" fontId="6" fillId="0" borderId="82" xfId="48" applyFont="1" applyBorder="1" applyAlignment="1">
      <alignment vertical="center"/>
    </xf>
    <xf numFmtId="0" fontId="6" fillId="0" borderId="36" xfId="61" applyFont="1" applyBorder="1" applyAlignment="1">
      <alignment horizontal="center" vertical="center"/>
      <protection/>
    </xf>
    <xf numFmtId="38" fontId="6" fillId="0" borderId="83" xfId="48" applyFont="1" applyBorder="1" applyAlignment="1">
      <alignment vertical="center"/>
    </xf>
    <xf numFmtId="0" fontId="6" fillId="0" borderId="40" xfId="61" applyFont="1" applyBorder="1" applyAlignment="1">
      <alignment horizontal="center" vertical="center"/>
      <protection/>
    </xf>
    <xf numFmtId="38" fontId="6" fillId="0" borderId="84" xfId="48" applyFont="1" applyBorder="1" applyAlignment="1">
      <alignment vertical="center"/>
    </xf>
    <xf numFmtId="38" fontId="6" fillId="0" borderId="24" xfId="48" applyFont="1" applyBorder="1" applyAlignment="1">
      <alignment vertical="center"/>
    </xf>
    <xf numFmtId="0" fontId="6" fillId="0" borderId="26" xfId="61" applyFont="1" applyBorder="1" applyAlignment="1">
      <alignment horizontal="center" vertical="center"/>
      <protection/>
    </xf>
    <xf numFmtId="38" fontId="6" fillId="0" borderId="25" xfId="61" applyNumberFormat="1" applyFont="1" applyBorder="1" applyAlignment="1">
      <alignment vertical="center"/>
      <protection/>
    </xf>
    <xf numFmtId="38" fontId="6" fillId="0" borderId="29" xfId="61" applyNumberFormat="1" applyFont="1" applyBorder="1" applyAlignment="1">
      <alignment vertical="center"/>
      <protection/>
    </xf>
    <xf numFmtId="0" fontId="6" fillId="0" borderId="34" xfId="61" applyFont="1" applyBorder="1" applyAlignment="1">
      <alignment vertical="center"/>
      <protection/>
    </xf>
    <xf numFmtId="0" fontId="6" fillId="0" borderId="37" xfId="61" applyFont="1" applyBorder="1" applyAlignment="1">
      <alignment vertical="center"/>
      <protection/>
    </xf>
    <xf numFmtId="0" fontId="6" fillId="0" borderId="80" xfId="61" applyFont="1" applyBorder="1" applyAlignment="1">
      <alignment vertical="center"/>
      <protection/>
    </xf>
    <xf numFmtId="38" fontId="18" fillId="0" borderId="82" xfId="48" applyFont="1" applyBorder="1" applyAlignment="1">
      <alignment vertical="center"/>
    </xf>
    <xf numFmtId="38" fontId="18" fillId="0" borderId="33" xfId="48" applyFont="1" applyBorder="1" applyAlignment="1">
      <alignment vertical="center"/>
    </xf>
    <xf numFmtId="38" fontId="18" fillId="0" borderId="83" xfId="48" applyFont="1" applyBorder="1" applyAlignment="1">
      <alignment vertical="center"/>
    </xf>
    <xf numFmtId="38" fontId="18" fillId="0" borderId="84" xfId="48" applyFont="1" applyBorder="1" applyAlignment="1">
      <alignment vertical="center"/>
    </xf>
    <xf numFmtId="0" fontId="24" fillId="0" borderId="0" xfId="61" applyFont="1" applyAlignment="1">
      <alignment horizontal="right" vertical="center"/>
      <protection/>
    </xf>
    <xf numFmtId="0" fontId="25" fillId="25" borderId="26" xfId="61" applyFont="1" applyFill="1" applyBorder="1" applyAlignment="1">
      <alignment horizontal="center"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9" xfId="60" applyFont="1" applyFill="1" applyBorder="1" applyAlignment="1">
      <alignment horizontal="left" vertical="center" wrapText="1"/>
      <protection/>
    </xf>
    <xf numFmtId="0" fontId="5" fillId="24" borderId="21" xfId="60" applyFont="1" applyFill="1" applyBorder="1" applyAlignment="1" quotePrefix="1">
      <alignment horizontal="left" vertical="center"/>
      <protection/>
    </xf>
    <xf numFmtId="0" fontId="4" fillId="24" borderId="13" xfId="60" applyFont="1" applyFill="1" applyBorder="1">
      <alignment vertical="center"/>
      <protection/>
    </xf>
    <xf numFmtId="0" fontId="4" fillId="24" borderId="14" xfId="60" applyFont="1" applyFill="1" applyBorder="1" applyAlignment="1">
      <alignment horizontal="center" wrapText="1"/>
      <protection/>
    </xf>
    <xf numFmtId="0" fontId="6" fillId="0" borderId="0" xfId="60" applyFont="1">
      <alignment vertical="center"/>
      <protection/>
    </xf>
    <xf numFmtId="0" fontId="4" fillId="24" borderId="11" xfId="60" applyFont="1" applyFill="1" applyBorder="1" applyAlignment="1">
      <alignment horizontal="left" vertical="center"/>
      <protection/>
    </xf>
    <xf numFmtId="0" fontId="4" fillId="24" borderId="10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>
      <alignment horizontal="center" vertical="top"/>
      <protection/>
    </xf>
    <xf numFmtId="0" fontId="4" fillId="24" borderId="12" xfId="60" applyFont="1" applyFill="1" applyBorder="1" applyAlignment="1" quotePrefix="1">
      <alignment horizontal="left" vertical="center"/>
      <protection/>
    </xf>
    <xf numFmtId="0" fontId="4" fillId="24" borderId="15" xfId="60" applyFont="1" applyFill="1" applyBorder="1">
      <alignment vertical="center"/>
      <protection/>
    </xf>
    <xf numFmtId="0" fontId="5" fillId="24" borderId="11" xfId="60" applyFont="1" applyFill="1" applyBorder="1" applyAlignment="1">
      <alignment vertical="center"/>
      <protection/>
    </xf>
    <xf numFmtId="0" fontId="7" fillId="24" borderId="11" xfId="60" applyFont="1" applyFill="1" applyBorder="1" applyAlignment="1">
      <alignment wrapText="1"/>
      <protection/>
    </xf>
    <xf numFmtId="0" fontId="4" fillId="24" borderId="11" xfId="60" applyFont="1" applyFill="1" applyBorder="1">
      <alignment vertical="center"/>
      <protection/>
    </xf>
    <xf numFmtId="0" fontId="5" fillId="24" borderId="11" xfId="60" applyFont="1" applyFill="1" applyBorder="1" applyAlignment="1">
      <alignment horizontal="left" vertical="center"/>
      <protection/>
    </xf>
    <xf numFmtId="0" fontId="5" fillId="24" borderId="11" xfId="60" applyFont="1" applyFill="1" applyBorder="1" applyAlignment="1">
      <alignment horizontal="center" vertical="center" wrapText="1"/>
      <protection/>
    </xf>
    <xf numFmtId="0" fontId="5" fillId="24" borderId="11" xfId="60" applyFont="1" applyFill="1" applyBorder="1" applyAlignment="1">
      <alignment horizontal="center" vertical="center"/>
      <protection/>
    </xf>
    <xf numFmtId="0" fontId="7" fillId="24" borderId="11" xfId="60" applyFont="1" applyFill="1" applyBorder="1" applyAlignment="1">
      <alignment horizontal="center" vertical="center" wrapText="1"/>
      <protection/>
    </xf>
    <xf numFmtId="0" fontId="5" fillId="24" borderId="11" xfId="60" applyFont="1" applyFill="1" applyBorder="1" applyAlignment="1" quotePrefix="1">
      <alignment horizontal="center" vertical="center" wrapText="1"/>
      <protection/>
    </xf>
    <xf numFmtId="0" fontId="11" fillId="24" borderId="11" xfId="60" applyFont="1" applyFill="1" applyBorder="1" applyAlignment="1">
      <alignment horizontal="center" vertical="center" wrapText="1"/>
      <protection/>
    </xf>
    <xf numFmtId="0" fontId="12" fillId="0" borderId="0" xfId="60" applyFont="1" applyAlignment="1">
      <alignment vertical="center"/>
      <protection/>
    </xf>
    <xf numFmtId="0" fontId="5" fillId="24" borderId="13" xfId="64" applyFont="1" applyFill="1" applyBorder="1" applyAlignment="1" quotePrefix="1">
      <alignment horizontal="left" vertical="center" wrapText="1"/>
      <protection/>
    </xf>
    <xf numFmtId="0" fontId="6" fillId="0" borderId="0" xfId="60" applyFont="1" applyAlignment="1">
      <alignment vertical="center"/>
      <protection/>
    </xf>
    <xf numFmtId="0" fontId="14" fillId="0" borderId="0" xfId="0" applyFont="1" applyAlignment="1">
      <alignment vertical="center"/>
    </xf>
    <xf numFmtId="0" fontId="4" fillId="24" borderId="11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 quotePrefix="1">
      <alignment horizontal="center" vertical="center" wrapText="1"/>
      <protection/>
    </xf>
    <xf numFmtId="0" fontId="4" fillId="24" borderId="11" xfId="60" applyFont="1" applyFill="1" applyBorder="1" applyAlignment="1">
      <alignment horizontal="center" vertical="center"/>
      <protection/>
    </xf>
    <xf numFmtId="0" fontId="4" fillId="24" borderId="11" xfId="0" applyFont="1" applyFill="1" applyBorder="1" applyAlignment="1" quotePrefix="1">
      <alignment horizontal="center" vertical="center" wrapText="1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24" borderId="11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 quotePrefix="1">
      <alignment horizontal="center" vertical="center" wrapText="1"/>
    </xf>
    <xf numFmtId="0" fontId="4" fillId="24" borderId="11" xfId="64" applyFont="1" applyFill="1" applyBorder="1" applyAlignment="1" quotePrefix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6" fillId="5" borderId="0" xfId="61" applyFont="1" applyFill="1" applyAlignment="1">
      <alignment horizontal="center" vertical="center"/>
      <protection/>
    </xf>
    <xf numFmtId="0" fontId="6" fillId="5" borderId="0" xfId="61" applyFont="1" applyFill="1" applyAlignment="1">
      <alignment vertical="center"/>
      <protection/>
    </xf>
    <xf numFmtId="0" fontId="18" fillId="5" borderId="0" xfId="61" applyFont="1" applyFill="1" applyAlignment="1">
      <alignment horizontal="center" vertical="center"/>
      <protection/>
    </xf>
    <xf numFmtId="0" fontId="18" fillId="5" borderId="0" xfId="61" applyFont="1" applyFill="1" applyAlignment="1">
      <alignment vertical="center"/>
      <protection/>
    </xf>
    <xf numFmtId="0" fontId="18" fillId="5" borderId="0" xfId="61" applyNumberFormat="1" applyFont="1" applyFill="1" applyAlignment="1">
      <alignment vertical="center"/>
      <protection/>
    </xf>
    <xf numFmtId="38" fontId="4" fillId="0" borderId="20" xfId="48" applyFont="1" applyFill="1" applyBorder="1" applyAlignment="1">
      <alignment horizontal="right" vertical="center"/>
    </xf>
    <xf numFmtId="176" fontId="4" fillId="0" borderId="20" xfId="48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/>
    </xf>
    <xf numFmtId="0" fontId="5" fillId="24" borderId="12" xfId="64" applyFont="1" applyFill="1" applyBorder="1" applyAlignment="1" quotePrefix="1">
      <alignment horizontal="left" vertical="center"/>
      <protection/>
    </xf>
    <xf numFmtId="0" fontId="6" fillId="24" borderId="19" xfId="60" applyFont="1" applyFill="1" applyBorder="1" applyAlignment="1">
      <alignment horizontal="left" vertical="center"/>
      <protection/>
    </xf>
    <xf numFmtId="0" fontId="6" fillId="24" borderId="14" xfId="60" applyFont="1" applyFill="1" applyBorder="1" applyAlignment="1">
      <alignment horizontal="left" vertical="center"/>
      <protection/>
    </xf>
    <xf numFmtId="0" fontId="5" fillId="24" borderId="19" xfId="64" applyFont="1" applyFill="1" applyBorder="1" applyAlignment="1" quotePrefix="1">
      <alignment horizontal="left" vertical="center"/>
      <protection/>
    </xf>
    <xf numFmtId="0" fontId="6" fillId="24" borderId="13" xfId="60" applyFont="1" applyFill="1" applyBorder="1" applyAlignment="1">
      <alignment horizontal="left" vertical="center"/>
      <protection/>
    </xf>
    <xf numFmtId="0" fontId="5" fillId="24" borderId="13" xfId="64" applyFont="1" applyFill="1" applyBorder="1" applyAlignment="1" quotePrefix="1">
      <alignment horizontal="left" vertical="center"/>
      <protection/>
    </xf>
    <xf numFmtId="0" fontId="5" fillId="24" borderId="12" xfId="60" applyFont="1" applyFill="1" applyBorder="1" applyAlignment="1" quotePrefix="1">
      <alignment horizontal="left" vertical="center"/>
      <protection/>
    </xf>
    <xf numFmtId="0" fontId="6" fillId="24" borderId="13" xfId="60" applyFont="1" applyFill="1" applyBorder="1" applyAlignment="1">
      <alignment vertical="center"/>
      <protection/>
    </xf>
    <xf numFmtId="0" fontId="4" fillId="24" borderId="19" xfId="60" applyFont="1" applyFill="1" applyBorder="1" applyAlignment="1" quotePrefix="1">
      <alignment horizontal="left" vertical="center"/>
      <protection/>
    </xf>
    <xf numFmtId="0" fontId="4" fillId="24" borderId="14" xfId="60" applyFont="1" applyFill="1" applyBorder="1" applyAlignment="1" quotePrefix="1">
      <alignment horizontal="left" vertical="center"/>
      <protection/>
    </xf>
    <xf numFmtId="0" fontId="5" fillId="24" borderId="19" xfId="60" applyFont="1" applyFill="1" applyBorder="1" applyAlignment="1" quotePrefix="1">
      <alignment horizontal="left" vertical="center"/>
      <protection/>
    </xf>
    <xf numFmtId="0" fontId="5" fillId="24" borderId="14" xfId="60" applyFont="1" applyFill="1" applyBorder="1" applyAlignment="1" quotePrefix="1">
      <alignment horizontal="left" vertical="center"/>
      <protection/>
    </xf>
    <xf numFmtId="38" fontId="14" fillId="4" borderId="20" xfId="48" applyFont="1" applyFill="1" applyBorder="1" applyAlignment="1">
      <alignment horizontal="right" vertical="center"/>
    </xf>
    <xf numFmtId="38" fontId="14" fillId="8" borderId="20" xfId="48" applyFont="1" applyFill="1" applyBorder="1" applyAlignment="1">
      <alignment horizontal="right" vertical="center"/>
    </xf>
    <xf numFmtId="176" fontId="14" fillId="4" borderId="20" xfId="48" applyNumberFormat="1" applyFont="1" applyFill="1" applyBorder="1" applyAlignment="1">
      <alignment horizontal="right" vertical="center"/>
    </xf>
    <xf numFmtId="38" fontId="4" fillId="4" borderId="20" xfId="48" applyFont="1" applyFill="1" applyBorder="1" applyAlignment="1">
      <alignment horizontal="right" vertical="center"/>
    </xf>
    <xf numFmtId="38" fontId="4" fillId="8" borderId="20" xfId="48" applyFont="1" applyFill="1" applyBorder="1" applyAlignment="1">
      <alignment horizontal="right" vertical="center"/>
    </xf>
    <xf numFmtId="0" fontId="4" fillId="24" borderId="15" xfId="0" applyFont="1" applyFill="1" applyBorder="1" applyAlignment="1">
      <alignment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 quotePrefix="1">
      <alignment horizontal="center" vertical="center"/>
    </xf>
    <xf numFmtId="0" fontId="13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4" fillId="24" borderId="59" xfId="0" applyFont="1" applyFill="1" applyBorder="1" applyAlignment="1">
      <alignment horizontal="center" vertical="center"/>
    </xf>
    <xf numFmtId="0" fontId="4" fillId="24" borderId="19" xfId="0" applyFont="1" applyFill="1" applyBorder="1" applyAlignment="1" quotePrefix="1">
      <alignment horizontal="left" vertical="center" wrapText="1"/>
    </xf>
    <xf numFmtId="0" fontId="4" fillId="24" borderId="14" xfId="0" applyFont="1" applyFill="1" applyBorder="1" applyAlignment="1" quotePrefix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vertical="center" wrapText="1"/>
    </xf>
    <xf numFmtId="0" fontId="4" fillId="24" borderId="19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vertical="center" wrapText="1"/>
    </xf>
    <xf numFmtId="0" fontId="4" fillId="24" borderId="13" xfId="0" applyFont="1" applyFill="1" applyBorder="1" applyAlignment="1">
      <alignment vertical="center" wrapText="1"/>
    </xf>
    <xf numFmtId="0" fontId="4" fillId="24" borderId="15" xfId="0" applyFont="1" applyFill="1" applyBorder="1" applyAlignment="1">
      <alignment horizontal="left" vertical="center" wrapText="1"/>
    </xf>
    <xf numFmtId="0" fontId="4" fillId="0" borderId="59" xfId="0" applyFont="1" applyBorder="1" applyAlignment="1">
      <alignment horizontal="center" vertical="center"/>
    </xf>
    <xf numFmtId="49" fontId="4" fillId="24" borderId="59" xfId="0" applyNumberFormat="1" applyFont="1" applyFill="1" applyBorder="1" applyAlignment="1">
      <alignment horizontal="center" vertical="center"/>
    </xf>
    <xf numFmtId="0" fontId="4" fillId="24" borderId="59" xfId="0" applyFont="1" applyFill="1" applyBorder="1" applyAlignment="1" quotePrefix="1">
      <alignment horizontal="center" vertical="center" wrapText="1"/>
    </xf>
    <xf numFmtId="0" fontId="5" fillId="24" borderId="12" xfId="0" applyFont="1" applyFill="1" applyBorder="1" applyAlignment="1" quotePrefix="1">
      <alignment horizontal="left" vertical="center" wrapText="1"/>
    </xf>
    <xf numFmtId="0" fontId="4" fillId="24" borderId="19" xfId="0" applyFont="1" applyFill="1" applyBorder="1" applyAlignment="1">
      <alignment horizontal="left" vertical="center" wrapText="1"/>
    </xf>
    <xf numFmtId="0" fontId="5" fillId="24" borderId="10" xfId="60" applyFont="1" applyFill="1" applyBorder="1" applyAlignment="1" quotePrefix="1">
      <alignment horizontal="left" vertical="top" wrapText="1"/>
      <protection/>
    </xf>
    <xf numFmtId="0" fontId="5" fillId="24" borderId="11" xfId="60" applyFont="1" applyFill="1" applyBorder="1" applyAlignment="1" quotePrefix="1">
      <alignment horizontal="left" vertical="top" wrapText="1"/>
      <protection/>
    </xf>
    <xf numFmtId="0" fontId="4" fillId="24" borderId="10" xfId="60" applyFont="1" applyFill="1" applyBorder="1" applyAlignment="1" quotePrefix="1">
      <alignment horizontal="left" vertical="top" wrapText="1"/>
      <protection/>
    </xf>
    <xf numFmtId="0" fontId="6" fillId="24" borderId="11" xfId="60" applyFont="1" applyFill="1" applyBorder="1">
      <alignment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1" xfId="60" applyFont="1" applyFill="1" applyBorder="1" applyAlignment="1">
      <alignment horizontal="center" wrapText="1"/>
      <protection/>
    </xf>
    <xf numFmtId="0" fontId="5" fillId="24" borderId="12" xfId="60" applyFont="1" applyFill="1" applyBorder="1" applyAlignment="1" quotePrefix="1">
      <alignment horizontal="left" vertical="center" wrapText="1"/>
      <protection/>
    </xf>
    <xf numFmtId="0" fontId="4" fillId="24" borderId="19" xfId="60" applyFont="1" applyFill="1" applyBorder="1" applyAlignment="1">
      <alignment horizontal="left" vertical="center" wrapText="1"/>
      <protection/>
    </xf>
    <xf numFmtId="0" fontId="4" fillId="24" borderId="14" xfId="60" applyFont="1" applyFill="1" applyBorder="1" applyAlignment="1">
      <alignment wrapText="1"/>
      <protection/>
    </xf>
    <xf numFmtId="0" fontId="4" fillId="24" borderId="10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 quotePrefix="1">
      <alignment horizontal="center" vertical="center" wrapText="1"/>
      <protection/>
    </xf>
    <xf numFmtId="0" fontId="4" fillId="24" borderId="12" xfId="60" applyFont="1" applyFill="1" applyBorder="1" applyAlignment="1" quotePrefix="1">
      <alignment horizontal="left" vertical="center" wrapText="1"/>
      <protection/>
    </xf>
    <xf numFmtId="0" fontId="4" fillId="24" borderId="19" xfId="60" applyFont="1" applyFill="1" applyBorder="1" applyAlignment="1" quotePrefix="1">
      <alignment horizontal="left" vertical="center" wrapText="1"/>
      <protection/>
    </xf>
    <xf numFmtId="0" fontId="4" fillId="24" borderId="14" xfId="60" applyFont="1" applyFill="1" applyBorder="1" applyAlignment="1" quotePrefix="1">
      <alignment horizontal="left" vertical="center" wrapText="1"/>
      <protection/>
    </xf>
    <xf numFmtId="0" fontId="6" fillId="24" borderId="19" xfId="60" applyFont="1" applyFill="1" applyBorder="1">
      <alignment vertical="center"/>
      <protection/>
    </xf>
    <xf numFmtId="0" fontId="6" fillId="24" borderId="14" xfId="60" applyFont="1" applyFill="1" applyBorder="1">
      <alignment vertical="center"/>
      <protection/>
    </xf>
    <xf numFmtId="0" fontId="8" fillId="24" borderId="10" xfId="60" applyFont="1" applyFill="1" applyBorder="1" applyAlignment="1">
      <alignment horizontal="center" vertical="center" wrapText="1"/>
      <protection/>
    </xf>
    <xf numFmtId="0" fontId="8" fillId="24" borderId="11" xfId="60" applyFont="1" applyFill="1" applyBorder="1" applyAlignment="1">
      <alignment horizontal="center" wrapText="1"/>
      <protection/>
    </xf>
    <xf numFmtId="0" fontId="4" fillId="24" borderId="11" xfId="60" applyFont="1" applyFill="1" applyBorder="1" applyAlignment="1">
      <alignment horizontal="center" vertical="center" wrapText="1"/>
      <protection/>
    </xf>
    <xf numFmtId="0" fontId="4" fillId="24" borderId="14" xfId="60" applyFont="1" applyFill="1" applyBorder="1" applyAlignment="1">
      <alignment horizontal="left" vertical="center" wrapText="1"/>
      <protection/>
    </xf>
    <xf numFmtId="0" fontId="5" fillId="24" borderId="21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0" fontId="4" fillId="24" borderId="15" xfId="60" applyFont="1" applyFill="1" applyBorder="1" applyAlignment="1">
      <alignment horizontal="center" vertical="center" wrapText="1"/>
      <protection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4" fillId="24" borderId="11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4" fillId="24" borderId="11" xfId="60" applyFont="1" applyFill="1" applyBorder="1" applyAlignment="1">
      <alignment horizontal="center" vertical="center"/>
      <protection/>
    </xf>
    <xf numFmtId="0" fontId="4" fillId="24" borderId="59" xfId="60" applyFont="1" applyFill="1" applyBorder="1" applyAlignment="1">
      <alignment horizontal="center" vertical="center" wrapText="1"/>
      <protection/>
    </xf>
    <xf numFmtId="0" fontId="14" fillId="24" borderId="10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horizontal="center" vertical="center"/>
    </xf>
    <xf numFmtId="0" fontId="14" fillId="24" borderId="12" xfId="0" applyFont="1" applyFill="1" applyBorder="1" applyAlignment="1">
      <alignment vertical="center"/>
    </xf>
    <xf numFmtId="0" fontId="14" fillId="24" borderId="19" xfId="0" applyFont="1" applyFill="1" applyBorder="1" applyAlignment="1">
      <alignment vertical="center"/>
    </xf>
    <xf numFmtId="0" fontId="14" fillId="24" borderId="12" xfId="0" applyFont="1" applyFill="1" applyBorder="1" applyAlignment="1">
      <alignment horizontal="left" vertical="center"/>
    </xf>
    <xf numFmtId="0" fontId="14" fillId="24" borderId="19" xfId="0" applyFont="1" applyFill="1" applyBorder="1" applyAlignment="1">
      <alignment horizontal="left" vertical="center"/>
    </xf>
    <xf numFmtId="0" fontId="14" fillId="24" borderId="12" xfId="0" applyFont="1" applyFill="1" applyBorder="1" applyAlignment="1">
      <alignment horizontal="left" vertical="center" wrapText="1"/>
    </xf>
    <xf numFmtId="0" fontId="14" fillId="24" borderId="19" xfId="0" applyFont="1" applyFill="1" applyBorder="1" applyAlignment="1">
      <alignment horizontal="left" vertical="center" wrapText="1"/>
    </xf>
    <xf numFmtId="0" fontId="14" fillId="24" borderId="14" xfId="0" applyFont="1" applyFill="1" applyBorder="1" applyAlignment="1">
      <alignment horizontal="left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6" fillId="0" borderId="83" xfId="61" applyFont="1" applyBorder="1" applyAlignment="1" quotePrefix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6" fillId="0" borderId="64" xfId="61" applyFont="1" applyBorder="1" applyAlignment="1" quotePrefix="1">
      <alignment horizontal="center" vertical="center"/>
      <protection/>
    </xf>
    <xf numFmtId="0" fontId="13" fillId="0" borderId="63" xfId="61" applyFont="1" applyBorder="1">
      <alignment/>
      <protection/>
    </xf>
    <xf numFmtId="0" fontId="13" fillId="0" borderId="41" xfId="61" applyFont="1" applyBorder="1">
      <alignment/>
      <protection/>
    </xf>
    <xf numFmtId="0" fontId="13" fillId="0" borderId="57" xfId="61" applyFont="1" applyBorder="1">
      <alignment/>
      <protection/>
    </xf>
    <xf numFmtId="0" fontId="6" fillId="0" borderId="85" xfId="61" applyFont="1" applyBorder="1" applyAlignment="1">
      <alignment horizontal="center" vertical="center"/>
      <protection/>
    </xf>
    <xf numFmtId="0" fontId="6" fillId="0" borderId="43" xfId="61" applyFont="1" applyBorder="1" applyAlignment="1">
      <alignment horizontal="center" vertical="center"/>
      <protection/>
    </xf>
    <xf numFmtId="0" fontId="6" fillId="0" borderId="78" xfId="61" applyFont="1" applyBorder="1" applyAlignment="1" quotePrefix="1">
      <alignment horizontal="center" vertical="center"/>
      <protection/>
    </xf>
    <xf numFmtId="0" fontId="13" fillId="0" borderId="78" xfId="61" applyFont="1" applyBorder="1">
      <alignment/>
      <protection/>
    </xf>
    <xf numFmtId="0" fontId="13" fillId="0" borderId="79" xfId="61" applyFont="1" applyBorder="1">
      <alignment/>
      <protection/>
    </xf>
    <xf numFmtId="0" fontId="6" fillId="0" borderId="31" xfId="61" applyFont="1" applyBorder="1" applyAlignment="1">
      <alignment horizontal="center" vertical="center"/>
      <protection/>
    </xf>
    <xf numFmtId="0" fontId="6" fillId="0" borderId="36" xfId="61" applyFont="1" applyBorder="1" applyAlignment="1">
      <alignment horizontal="center" vertical="center"/>
      <protection/>
    </xf>
    <xf numFmtId="0" fontId="6" fillId="0" borderId="85" xfId="61" applyFont="1" applyBorder="1" applyAlignment="1" quotePrefix="1">
      <alignment horizontal="center" vertical="center" textRotation="255"/>
      <protection/>
    </xf>
    <xf numFmtId="0" fontId="6" fillId="0" borderId="54" xfId="61" applyFont="1" applyBorder="1" applyAlignment="1" quotePrefix="1">
      <alignment horizontal="center" vertical="center" textRotation="255"/>
      <protection/>
    </xf>
    <xf numFmtId="0" fontId="6" fillId="0" borderId="85" xfId="61" applyFont="1" applyBorder="1" applyAlignment="1">
      <alignment horizontal="center" vertical="center" textRotation="255"/>
      <protection/>
    </xf>
    <xf numFmtId="0" fontId="6" fillId="0" borderId="54" xfId="61" applyFont="1" applyBorder="1" applyAlignment="1">
      <alignment horizontal="center" vertical="center" textRotation="255"/>
      <protection/>
    </xf>
    <xf numFmtId="0" fontId="6" fillId="0" borderId="40" xfId="61" applyFont="1" applyBorder="1" applyAlignment="1" quotePrefix="1">
      <alignment horizontal="center" vertical="center"/>
      <protection/>
    </xf>
    <xf numFmtId="0" fontId="6" fillId="0" borderId="83" xfId="61" applyFont="1" applyBorder="1" applyAlignment="1">
      <alignment horizontal="center" vertical="center"/>
      <protection/>
    </xf>
    <xf numFmtId="0" fontId="6" fillId="0" borderId="82" xfId="61" applyFont="1" applyBorder="1" applyAlignment="1" quotePrefix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84" xfId="61" applyFont="1" applyBorder="1" applyAlignment="1" quotePrefix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70" xfId="61" applyFont="1" applyBorder="1" applyAlignment="1">
      <alignment horizontal="center" vertical="center"/>
      <protection/>
    </xf>
    <xf numFmtId="0" fontId="6" fillId="0" borderId="53" xfId="61" applyFont="1" applyBorder="1" applyAlignment="1">
      <alignment horizontal="center" vertical="center"/>
      <protection/>
    </xf>
    <xf numFmtId="0" fontId="6" fillId="0" borderId="71" xfId="61" applyFont="1" applyBorder="1" applyAlignment="1">
      <alignment horizontal="center" vertical="center"/>
      <protection/>
    </xf>
    <xf numFmtId="0" fontId="6" fillId="0" borderId="86" xfId="61" applyFont="1" applyBorder="1" applyAlignment="1">
      <alignment horizontal="center" vertical="center" textRotation="255"/>
      <protection/>
    </xf>
    <xf numFmtId="0" fontId="6" fillId="0" borderId="87" xfId="61" applyFont="1" applyBorder="1" applyAlignment="1">
      <alignment horizontal="center" vertical="center" textRotation="255"/>
      <protection/>
    </xf>
    <xf numFmtId="0" fontId="6" fillId="0" borderId="88" xfId="61" applyFont="1" applyBorder="1" applyAlignment="1">
      <alignment horizontal="center" vertical="center" textRotation="255"/>
      <protection/>
    </xf>
    <xf numFmtId="0" fontId="6" fillId="0" borderId="64" xfId="61" applyFont="1" applyBorder="1" applyAlignment="1">
      <alignment horizontal="center" vertical="center" textRotation="255"/>
      <protection/>
    </xf>
    <xf numFmtId="0" fontId="6" fillId="0" borderId="89" xfId="61" applyFont="1" applyBorder="1" applyAlignment="1">
      <alignment horizontal="center" vertical="center" textRotation="255"/>
      <protection/>
    </xf>
    <xf numFmtId="0" fontId="6" fillId="0" borderId="41" xfId="61" applyFont="1" applyBorder="1" applyAlignment="1">
      <alignment horizontal="center" vertical="center" textRotation="255"/>
      <protection/>
    </xf>
    <xf numFmtId="0" fontId="6" fillId="0" borderId="90" xfId="61" applyFont="1" applyBorder="1" applyAlignment="1" quotePrefix="1">
      <alignment horizontal="center" vertical="center" textRotation="255"/>
      <protection/>
    </xf>
    <xf numFmtId="0" fontId="6" fillId="0" borderId="11" xfId="61" applyFont="1" applyBorder="1" applyAlignment="1" quotePrefix="1">
      <alignment horizontal="center" vertical="center" textRotation="255"/>
      <protection/>
    </xf>
    <xf numFmtId="0" fontId="6" fillId="0" borderId="59" xfId="61" applyFont="1" applyBorder="1" applyAlignment="1" quotePrefix="1">
      <alignment horizontal="center" vertical="center" textRotation="255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80" xfId="61" applyFont="1" applyBorder="1" applyAlignment="1">
      <alignment horizontal="center" vertical="center"/>
      <protection/>
    </xf>
    <xf numFmtId="0" fontId="6" fillId="0" borderId="52" xfId="61" applyFont="1" applyBorder="1" applyAlignment="1">
      <alignment horizontal="center" vertical="center"/>
      <protection/>
    </xf>
    <xf numFmtId="0" fontId="6" fillId="0" borderId="81" xfId="61" applyFont="1" applyBorder="1" applyAlignment="1">
      <alignment horizontal="center" vertical="center"/>
      <protection/>
    </xf>
    <xf numFmtId="38" fontId="19" fillId="0" borderId="0" xfId="48" applyFont="1" applyAlignment="1" quotePrefix="1">
      <alignment horizontal="center" vertical="center"/>
    </xf>
    <xf numFmtId="38" fontId="15" fillId="0" borderId="0" xfId="48" applyFont="1" applyFill="1" applyAlignment="1">
      <alignment horizontal="center" vertical="center"/>
    </xf>
    <xf numFmtId="38" fontId="20" fillId="0" borderId="0" xfId="48" applyFont="1" applyAlignment="1">
      <alignment horizontal="center" vertical="center"/>
    </xf>
    <xf numFmtId="38" fontId="20" fillId="0" borderId="57" xfId="48" applyFont="1" applyBorder="1" applyAlignment="1">
      <alignment horizontal="center" vertical="center"/>
    </xf>
    <xf numFmtId="38" fontId="19" fillId="0" borderId="0" xfId="48" applyFont="1" applyFill="1" applyAlignment="1" quotePrefix="1">
      <alignment horizontal="left" vertical="center"/>
    </xf>
    <xf numFmtId="0" fontId="14" fillId="0" borderId="20" xfId="0" applyFont="1" applyFill="1" applyBorder="1" applyAlignment="1">
      <alignment vertical="center"/>
    </xf>
    <xf numFmtId="38" fontId="4" fillId="0" borderId="20" xfId="48" applyFont="1" applyFill="1" applyBorder="1" applyAlignment="1">
      <alignment vertical="center"/>
    </xf>
    <xf numFmtId="0" fontId="4" fillId="0" borderId="20" xfId="0" applyFont="1" applyFill="1" applyBorder="1" applyAlignment="1">
      <alignment horizontal="center"/>
    </xf>
    <xf numFmtId="38" fontId="4" fillId="0" borderId="20" xfId="48" applyFont="1" applyFill="1" applyBorder="1" applyAlignment="1">
      <alignment vertical="center"/>
    </xf>
    <xf numFmtId="38" fontId="14" fillId="0" borderId="20" xfId="48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H12集計結果（ごみ処理状況）" xfId="61"/>
    <cellStyle name="標準_H12集計結果（経費）" xfId="62"/>
    <cellStyle name="標準_新ごみフローシート" xfId="63"/>
    <cellStyle name="標準_表ごみPrg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36</xdr:row>
      <xdr:rowOff>180975</xdr:rowOff>
    </xdr:from>
    <xdr:to>
      <xdr:col>14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28750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6</xdr:row>
      <xdr:rowOff>209550</xdr:rowOff>
    </xdr:from>
    <xdr:to>
      <xdr:col>16</xdr:col>
      <xdr:colOff>38100</xdr:colOff>
      <xdr:row>6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4268450" y="1476375"/>
          <a:ext cx="20859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152400</xdr:rowOff>
    </xdr:from>
    <xdr:to>
      <xdr:col>14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25892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609600</xdr:colOff>
      <xdr:row>9</xdr:row>
      <xdr:rowOff>152400</xdr:rowOff>
    </xdr:from>
    <xdr:to>
      <xdr:col>15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86852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323850</xdr:colOff>
      <xdr:row>9</xdr:row>
      <xdr:rowOff>171450</xdr:rowOff>
    </xdr:from>
    <xdr:to>
      <xdr:col>14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582775" y="226695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609600</xdr:colOff>
      <xdr:row>9</xdr:row>
      <xdr:rowOff>180975</xdr:rowOff>
    </xdr:from>
    <xdr:to>
      <xdr:col>14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86852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200025</xdr:rowOff>
    </xdr:from>
    <xdr:to>
      <xdr:col>14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26845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904875</xdr:colOff>
      <xdr:row>7</xdr:row>
      <xdr:rowOff>200025</xdr:rowOff>
    </xdr:from>
    <xdr:to>
      <xdr:col>14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16380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25</xdr:row>
      <xdr:rowOff>142875</xdr:rowOff>
    </xdr:from>
    <xdr:to>
      <xdr:col>14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26845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180975</xdr:rowOff>
    </xdr:from>
    <xdr:to>
      <xdr:col>14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26845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152400</xdr:rowOff>
    </xdr:from>
    <xdr:to>
      <xdr:col>14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25892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190500</xdr:rowOff>
    </xdr:from>
    <xdr:to>
      <xdr:col>14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26845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228600</xdr:rowOff>
    </xdr:from>
    <xdr:to>
      <xdr:col>14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25892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190500</xdr:rowOff>
    </xdr:from>
    <xdr:to>
      <xdr:col>14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25892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190500</xdr:rowOff>
    </xdr:from>
    <xdr:to>
      <xdr:col>14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25892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200025</xdr:rowOff>
    </xdr:from>
    <xdr:to>
      <xdr:col>14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26845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190500</xdr:rowOff>
    </xdr:from>
    <xdr:to>
      <xdr:col>14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25892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171450</xdr:rowOff>
    </xdr:from>
    <xdr:to>
      <xdr:col>14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26845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190500</xdr:rowOff>
    </xdr:from>
    <xdr:to>
      <xdr:col>14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25892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24</xdr:row>
      <xdr:rowOff>142875</xdr:rowOff>
    </xdr:from>
    <xdr:to>
      <xdr:col>14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26845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1323975</xdr:colOff>
      <xdr:row>4</xdr:row>
      <xdr:rowOff>9525</xdr:rowOff>
    </xdr:from>
    <xdr:to>
      <xdr:col>14</xdr:col>
      <xdr:colOff>1228725</xdr:colOff>
      <xdr:row>4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6696075" y="723900"/>
          <a:ext cx="879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695325</xdr:colOff>
      <xdr:row>4</xdr:row>
      <xdr:rowOff>276225</xdr:rowOff>
    </xdr:from>
    <xdr:to>
      <xdr:col>16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0116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428625</xdr:colOff>
      <xdr:row>9</xdr:row>
      <xdr:rowOff>152400</xdr:rowOff>
    </xdr:from>
    <xdr:to>
      <xdr:col>11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24700" y="2247900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</xdr:colOff>
      <xdr:row>39</xdr:row>
      <xdr:rowOff>19050</xdr:rowOff>
    </xdr:from>
    <xdr:to>
      <xdr:col>14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05600" y="10401300"/>
          <a:ext cx="87344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4</xdr:row>
      <xdr:rowOff>0</xdr:rowOff>
    </xdr:from>
    <xdr:to>
      <xdr:col>4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29577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238125</xdr:colOff>
      <xdr:row>9</xdr:row>
      <xdr:rowOff>180975</xdr:rowOff>
    </xdr:from>
    <xdr:to>
      <xdr:col>4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95287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247650</xdr:rowOff>
    </xdr:from>
    <xdr:to>
      <xdr:col>4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72427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171450</xdr:rowOff>
    </xdr:from>
    <xdr:to>
      <xdr:col>4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72427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180975</xdr:rowOff>
    </xdr:from>
    <xdr:to>
      <xdr:col>4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71475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190500</xdr:rowOff>
    </xdr:from>
    <xdr:to>
      <xdr:col>4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72427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180975</xdr:rowOff>
    </xdr:from>
    <xdr:to>
      <xdr:col>4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72427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180975</xdr:rowOff>
    </xdr:from>
    <xdr:to>
      <xdr:col>4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71475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190500</xdr:rowOff>
    </xdr:from>
    <xdr:to>
      <xdr:col>4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71475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39</xdr:row>
      <xdr:rowOff>9525</xdr:rowOff>
    </xdr:from>
    <xdr:to>
      <xdr:col>5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2957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20</xdr:row>
      <xdr:rowOff>28575</xdr:rowOff>
    </xdr:from>
    <xdr:to>
      <xdr:col>5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29577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7</xdr:row>
      <xdr:rowOff>9525</xdr:rowOff>
    </xdr:from>
    <xdr:to>
      <xdr:col>5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29577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552450</xdr:colOff>
      <xdr:row>4</xdr:row>
      <xdr:rowOff>0</xdr:rowOff>
    </xdr:from>
    <xdr:to>
      <xdr:col>5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426720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8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6960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12</xdr:row>
      <xdr:rowOff>9525</xdr:rowOff>
    </xdr:from>
    <xdr:to>
      <xdr:col>7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0866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6960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12</xdr:row>
      <xdr:rowOff>0</xdr:rowOff>
    </xdr:from>
    <xdr:to>
      <xdr:col>8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0866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32</xdr:row>
      <xdr:rowOff>9525</xdr:rowOff>
    </xdr:from>
    <xdr:to>
      <xdr:col>8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0866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400050</xdr:colOff>
      <xdr:row>16</xdr:row>
      <xdr:rowOff>0</xdr:rowOff>
    </xdr:from>
    <xdr:to>
      <xdr:col>8</xdr:col>
      <xdr:colOff>19050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096125" y="4029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381000</xdr:colOff>
      <xdr:row>28</xdr:row>
      <xdr:rowOff>0</xdr:rowOff>
    </xdr:from>
    <xdr:to>
      <xdr:col>8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0770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180975</xdr:rowOff>
    </xdr:from>
    <xdr:to>
      <xdr:col>11</xdr:col>
      <xdr:colOff>0</xdr:colOff>
      <xdr:row>11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9848850" y="28289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180975</xdr:rowOff>
    </xdr:from>
    <xdr:to>
      <xdr:col>11</xdr:col>
      <xdr:colOff>0</xdr:colOff>
      <xdr:row>31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9848850" y="83534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15</xdr:row>
      <xdr:rowOff>180975</xdr:rowOff>
    </xdr:from>
    <xdr:to>
      <xdr:col>11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58375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190500</xdr:rowOff>
    </xdr:from>
    <xdr:to>
      <xdr:col>11</xdr:col>
      <xdr:colOff>0</xdr:colOff>
      <xdr:row>27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9848850" y="72580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11</xdr:row>
      <xdr:rowOff>180975</xdr:rowOff>
    </xdr:from>
    <xdr:to>
      <xdr:col>10</xdr:col>
      <xdr:colOff>485775</xdr:colOff>
      <xdr:row>13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10334625" y="28289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31</xdr:row>
      <xdr:rowOff>180975</xdr:rowOff>
    </xdr:from>
    <xdr:to>
      <xdr:col>10</xdr:col>
      <xdr:colOff>485775</xdr:colOff>
      <xdr:row>33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10334625" y="83534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15</xdr:row>
      <xdr:rowOff>180975</xdr:rowOff>
    </xdr:from>
    <xdr:to>
      <xdr:col>10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34625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27</xdr:row>
      <xdr:rowOff>190500</xdr:rowOff>
    </xdr:from>
    <xdr:to>
      <xdr:col>10</xdr:col>
      <xdr:colOff>485775</xdr:colOff>
      <xdr:row>29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10334625" y="72580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419100</xdr:colOff>
      <xdr:row>7</xdr:row>
      <xdr:rowOff>0</xdr:rowOff>
    </xdr:from>
    <xdr:to>
      <xdr:col>7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151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12</xdr:row>
      <xdr:rowOff>171450</xdr:rowOff>
    </xdr:from>
    <xdr:to>
      <xdr:col>11</xdr:col>
      <xdr:colOff>0</xdr:colOff>
      <xdr:row>12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10344150" y="3095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13</xdr:row>
      <xdr:rowOff>171450</xdr:rowOff>
    </xdr:from>
    <xdr:to>
      <xdr:col>11</xdr:col>
      <xdr:colOff>0</xdr:colOff>
      <xdr:row>13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10344150" y="33718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32</xdr:row>
      <xdr:rowOff>171450</xdr:rowOff>
    </xdr:from>
    <xdr:to>
      <xdr:col>11</xdr:col>
      <xdr:colOff>0</xdr:colOff>
      <xdr:row>32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10344150" y="86201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152400</xdr:rowOff>
    </xdr:from>
    <xdr:to>
      <xdr:col>11</xdr:col>
      <xdr:colOff>0</xdr:colOff>
      <xdr:row>33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10344150" y="88773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16</xdr:row>
      <xdr:rowOff>171450</xdr:rowOff>
    </xdr:from>
    <xdr:to>
      <xdr:col>11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44150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17</xdr:row>
      <xdr:rowOff>152400</xdr:rowOff>
    </xdr:from>
    <xdr:to>
      <xdr:col>11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44150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29</xdr:row>
      <xdr:rowOff>171450</xdr:rowOff>
    </xdr:from>
    <xdr:to>
      <xdr:col>11</xdr:col>
      <xdr:colOff>0</xdr:colOff>
      <xdr:row>29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10334625" y="7791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28</xdr:row>
      <xdr:rowOff>152400</xdr:rowOff>
    </xdr:from>
    <xdr:to>
      <xdr:col>11</xdr:col>
      <xdr:colOff>0</xdr:colOff>
      <xdr:row>28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10334625" y="74961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180975</xdr:rowOff>
    </xdr:from>
    <xdr:to>
      <xdr:col>11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48850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523875</xdr:colOff>
      <xdr:row>6</xdr:row>
      <xdr:rowOff>190500</xdr:rowOff>
    </xdr:from>
    <xdr:to>
      <xdr:col>10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72725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523875</xdr:colOff>
      <xdr:row>7</xdr:row>
      <xdr:rowOff>190500</xdr:rowOff>
    </xdr:from>
    <xdr:to>
      <xdr:col>11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72725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828675</xdr:colOff>
      <xdr:row>5</xdr:row>
      <xdr:rowOff>0</xdr:rowOff>
    </xdr:from>
    <xdr:to>
      <xdr:col>15</xdr:col>
      <xdr:colOff>828675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3163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1457325</xdr:colOff>
      <xdr:row>35</xdr:row>
      <xdr:rowOff>180975</xdr:rowOff>
    </xdr:from>
    <xdr:to>
      <xdr:col>11</xdr:col>
      <xdr:colOff>0</xdr:colOff>
      <xdr:row>35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9810750" y="94583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36</xdr:row>
      <xdr:rowOff>180975</xdr:rowOff>
    </xdr:from>
    <xdr:to>
      <xdr:col>10</xdr:col>
      <xdr:colOff>809625</xdr:colOff>
      <xdr:row>36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10334625" y="9734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35</xdr:row>
      <xdr:rowOff>180975</xdr:rowOff>
    </xdr:from>
    <xdr:to>
      <xdr:col>10</xdr:col>
      <xdr:colOff>485775</xdr:colOff>
      <xdr:row>36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10334625" y="94583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35</xdr:row>
      <xdr:rowOff>190500</xdr:rowOff>
    </xdr:from>
    <xdr:to>
      <xdr:col>14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25892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104775</xdr:colOff>
      <xdr:row>8</xdr:row>
      <xdr:rowOff>200025</xdr:rowOff>
    </xdr:from>
    <xdr:to>
      <xdr:col>4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04775" y="2019300"/>
          <a:ext cx="374332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21</xdr:row>
      <xdr:rowOff>161925</xdr:rowOff>
    </xdr:from>
    <xdr:to>
      <xdr:col>11</xdr:col>
      <xdr:colOff>19050</xdr:colOff>
      <xdr:row>21</xdr:row>
      <xdr:rowOff>161925</xdr:rowOff>
    </xdr:to>
    <xdr:sp>
      <xdr:nvSpPr>
        <xdr:cNvPr id="72" name="Line 72"/>
        <xdr:cNvSpPr>
          <a:spLocks/>
        </xdr:cNvSpPr>
      </xdr:nvSpPr>
      <xdr:spPr>
        <a:xfrm flipH="1">
          <a:off x="10353675" y="55721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219075</xdr:rowOff>
    </xdr:from>
    <xdr:to>
      <xdr:col>11</xdr:col>
      <xdr:colOff>0</xdr:colOff>
      <xdr:row>19</xdr:row>
      <xdr:rowOff>219075</xdr:rowOff>
    </xdr:to>
    <xdr:sp>
      <xdr:nvSpPr>
        <xdr:cNvPr id="73" name="Line 73"/>
        <xdr:cNvSpPr>
          <a:spLocks/>
        </xdr:cNvSpPr>
      </xdr:nvSpPr>
      <xdr:spPr>
        <a:xfrm flipV="1">
          <a:off x="9858375" y="5076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19</xdr:row>
      <xdr:rowOff>219075</xdr:rowOff>
    </xdr:from>
    <xdr:to>
      <xdr:col>10</xdr:col>
      <xdr:colOff>485775</xdr:colOff>
      <xdr:row>21</xdr:row>
      <xdr:rowOff>180975</xdr:rowOff>
    </xdr:to>
    <xdr:sp>
      <xdr:nvSpPr>
        <xdr:cNvPr id="74" name="Line 74"/>
        <xdr:cNvSpPr>
          <a:spLocks/>
        </xdr:cNvSpPr>
      </xdr:nvSpPr>
      <xdr:spPr>
        <a:xfrm>
          <a:off x="10334625" y="50768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20</xdr:row>
      <xdr:rowOff>219075</xdr:rowOff>
    </xdr:from>
    <xdr:to>
      <xdr:col>11</xdr:col>
      <xdr:colOff>9525</xdr:colOff>
      <xdr:row>20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10353675" y="53530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0770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25</xdr:row>
      <xdr:rowOff>161925</xdr:rowOff>
    </xdr:from>
    <xdr:to>
      <xdr:col>11</xdr:col>
      <xdr:colOff>19050</xdr:colOff>
      <xdr:row>25</xdr:row>
      <xdr:rowOff>161925</xdr:rowOff>
    </xdr:to>
    <xdr:sp>
      <xdr:nvSpPr>
        <xdr:cNvPr id="77" name="Line 77"/>
        <xdr:cNvSpPr>
          <a:spLocks/>
        </xdr:cNvSpPr>
      </xdr:nvSpPr>
      <xdr:spPr>
        <a:xfrm flipH="1">
          <a:off x="10353675" y="66770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23</xdr:row>
      <xdr:rowOff>219075</xdr:rowOff>
    </xdr:from>
    <xdr:to>
      <xdr:col>11</xdr:col>
      <xdr:colOff>0</xdr:colOff>
      <xdr:row>23</xdr:row>
      <xdr:rowOff>219075</xdr:rowOff>
    </xdr:to>
    <xdr:sp>
      <xdr:nvSpPr>
        <xdr:cNvPr id="78" name="Line 78"/>
        <xdr:cNvSpPr>
          <a:spLocks/>
        </xdr:cNvSpPr>
      </xdr:nvSpPr>
      <xdr:spPr>
        <a:xfrm flipV="1">
          <a:off x="9858375" y="61817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23</xdr:row>
      <xdr:rowOff>219075</xdr:rowOff>
    </xdr:from>
    <xdr:to>
      <xdr:col>10</xdr:col>
      <xdr:colOff>485775</xdr:colOff>
      <xdr:row>25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10334625" y="6181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24</xdr:row>
      <xdr:rowOff>219075</xdr:rowOff>
    </xdr:from>
    <xdr:to>
      <xdr:col>11</xdr:col>
      <xdr:colOff>9525</xdr:colOff>
      <xdr:row>24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10353675" y="64579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23</xdr:row>
      <xdr:rowOff>152400</xdr:rowOff>
    </xdr:from>
    <xdr:to>
      <xdr:col>8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0866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114300</xdr:rowOff>
    </xdr:from>
    <xdr:to>
      <xdr:col>14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25892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180975</xdr:rowOff>
    </xdr:from>
    <xdr:to>
      <xdr:col>14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25892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114300</xdr:rowOff>
    </xdr:from>
    <xdr:to>
      <xdr:col>14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25892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33</xdr:row>
      <xdr:rowOff>142875</xdr:rowOff>
    </xdr:from>
    <xdr:to>
      <xdr:col>14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249400" y="88677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31</xdr:row>
      <xdr:rowOff>200025</xdr:rowOff>
    </xdr:from>
    <xdr:to>
      <xdr:col>14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249400" y="83724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32</xdr:row>
      <xdr:rowOff>142875</xdr:rowOff>
    </xdr:from>
    <xdr:to>
      <xdr:col>14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249400" y="85915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39</xdr:row>
      <xdr:rowOff>9525</xdr:rowOff>
    </xdr:from>
    <xdr:to>
      <xdr:col>5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2957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9" sqref="G9:AW30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49" width="10.59765625" style="6" customWidth="1"/>
    <col min="50" max="16384" width="9" style="6" customWidth="1"/>
  </cols>
  <sheetData>
    <row r="1" spans="1:49" ht="17.25">
      <c r="A1" s="1" t="s">
        <v>20</v>
      </c>
      <c r="B1" s="2"/>
      <c r="C1" s="1"/>
      <c r="D1" s="3"/>
      <c r="E1" s="4"/>
      <c r="F1" s="4"/>
      <c r="G1" s="3"/>
      <c r="H1" s="4"/>
      <c r="I1" s="3"/>
      <c r="J1" s="4"/>
      <c r="K1" s="3"/>
      <c r="L1" s="4"/>
      <c r="M1" s="3"/>
      <c r="N1" s="4"/>
      <c r="O1" s="3"/>
      <c r="P1" s="4"/>
      <c r="Q1" s="3"/>
      <c r="R1" s="4"/>
      <c r="S1" s="3"/>
      <c r="T1" s="4"/>
      <c r="U1" s="4"/>
      <c r="V1" s="4"/>
      <c r="W1" s="3"/>
      <c r="X1" s="5"/>
      <c r="Y1" s="3"/>
      <c r="Z1" s="4"/>
      <c r="AA1" s="3"/>
      <c r="AB1" s="4"/>
      <c r="AC1" s="3"/>
      <c r="AD1" s="4"/>
      <c r="AE1" s="3"/>
      <c r="AF1" s="3"/>
      <c r="AG1" s="3"/>
      <c r="AH1" s="4"/>
      <c r="AI1" s="3"/>
      <c r="AJ1" s="4"/>
      <c r="AK1" s="3"/>
      <c r="AL1" s="4"/>
      <c r="AM1" s="3"/>
      <c r="AN1" s="3"/>
      <c r="AO1" s="3"/>
      <c r="AP1" s="4"/>
      <c r="AQ1" s="3"/>
      <c r="AR1" s="3"/>
      <c r="AS1" s="4"/>
      <c r="AT1" s="3"/>
      <c r="AU1" s="4"/>
      <c r="AV1" s="3"/>
      <c r="AW1" s="4"/>
    </row>
    <row r="2" spans="1:49" s="243" customFormat="1" ht="22.5" customHeight="1">
      <c r="A2" s="345" t="s">
        <v>299</v>
      </c>
      <c r="B2" s="347" t="s">
        <v>300</v>
      </c>
      <c r="C2" s="349" t="s">
        <v>301</v>
      </c>
      <c r="D2" s="328" t="s">
        <v>0</v>
      </c>
      <c r="E2" s="329"/>
      <c r="F2" s="239"/>
      <c r="G2" s="328" t="s">
        <v>350</v>
      </c>
      <c r="H2" s="329"/>
      <c r="I2" s="329"/>
      <c r="J2" s="341"/>
      <c r="K2" s="342" t="s">
        <v>1</v>
      </c>
      <c r="L2" s="343"/>
      <c r="M2" s="344"/>
      <c r="N2" s="331" t="s">
        <v>352</v>
      </c>
      <c r="O2" s="240" t="s">
        <v>2</v>
      </c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2"/>
      <c r="AJ2" s="322" t="s">
        <v>3</v>
      </c>
      <c r="AK2" s="328" t="s">
        <v>261</v>
      </c>
      <c r="AL2" s="329"/>
      <c r="AM2" s="329"/>
      <c r="AN2" s="329"/>
      <c r="AO2" s="329"/>
      <c r="AP2" s="329"/>
      <c r="AQ2" s="329"/>
      <c r="AR2" s="330"/>
      <c r="AS2" s="322" t="s">
        <v>4</v>
      </c>
      <c r="AT2" s="328" t="s">
        <v>5</v>
      </c>
      <c r="AU2" s="336"/>
      <c r="AV2" s="336"/>
      <c r="AW2" s="337"/>
    </row>
    <row r="3" spans="1:49" s="243" customFormat="1" ht="22.5" customHeight="1">
      <c r="A3" s="346"/>
      <c r="B3" s="348"/>
      <c r="C3" s="350"/>
      <c r="D3" s="244"/>
      <c r="E3" s="326" t="s">
        <v>262</v>
      </c>
      <c r="F3" s="331" t="s">
        <v>6</v>
      </c>
      <c r="G3" s="326" t="s">
        <v>263</v>
      </c>
      <c r="H3" s="326" t="s">
        <v>264</v>
      </c>
      <c r="I3" s="331" t="s">
        <v>164</v>
      </c>
      <c r="J3" s="246" t="s">
        <v>7</v>
      </c>
      <c r="K3" s="324" t="s">
        <v>8</v>
      </c>
      <c r="L3" s="324" t="s">
        <v>349</v>
      </c>
      <c r="M3" s="324" t="s">
        <v>265</v>
      </c>
      <c r="N3" s="340"/>
      <c r="O3" s="326" t="s">
        <v>266</v>
      </c>
      <c r="P3" s="326" t="s">
        <v>267</v>
      </c>
      <c r="Q3" s="333" t="s">
        <v>9</v>
      </c>
      <c r="R3" s="334"/>
      <c r="S3" s="334"/>
      <c r="T3" s="334"/>
      <c r="U3" s="334"/>
      <c r="V3" s="334"/>
      <c r="W3" s="334"/>
      <c r="X3" s="335"/>
      <c r="Y3" s="247" t="s">
        <v>268</v>
      </c>
      <c r="Z3" s="241"/>
      <c r="AA3" s="241"/>
      <c r="AB3" s="241"/>
      <c r="AC3" s="241"/>
      <c r="AD3" s="241"/>
      <c r="AE3" s="241"/>
      <c r="AF3" s="241"/>
      <c r="AG3" s="241"/>
      <c r="AH3" s="248"/>
      <c r="AI3" s="246" t="s">
        <v>7</v>
      </c>
      <c r="AJ3" s="323"/>
      <c r="AK3" s="326" t="s">
        <v>269</v>
      </c>
      <c r="AL3" s="326" t="s">
        <v>10</v>
      </c>
      <c r="AM3" s="331" t="s">
        <v>270</v>
      </c>
      <c r="AN3" s="331" t="s">
        <v>271</v>
      </c>
      <c r="AO3" s="331" t="s">
        <v>272</v>
      </c>
      <c r="AP3" s="331" t="s">
        <v>273</v>
      </c>
      <c r="AQ3" s="338" t="s">
        <v>274</v>
      </c>
      <c r="AR3" s="246" t="s">
        <v>11</v>
      </c>
      <c r="AS3" s="323"/>
      <c r="AT3" s="326" t="s">
        <v>275</v>
      </c>
      <c r="AU3" s="326" t="s">
        <v>276</v>
      </c>
      <c r="AV3" s="326" t="s">
        <v>277</v>
      </c>
      <c r="AW3" s="246" t="s">
        <v>7</v>
      </c>
    </row>
    <row r="4" spans="1:49" s="243" customFormat="1" ht="22.5" customHeight="1">
      <c r="A4" s="346"/>
      <c r="B4" s="348"/>
      <c r="C4" s="350"/>
      <c r="D4" s="244"/>
      <c r="E4" s="340"/>
      <c r="F4" s="332"/>
      <c r="G4" s="340"/>
      <c r="H4" s="340"/>
      <c r="I4" s="340"/>
      <c r="J4" s="249"/>
      <c r="K4" s="325"/>
      <c r="L4" s="325"/>
      <c r="M4" s="325"/>
      <c r="N4" s="340"/>
      <c r="O4" s="327"/>
      <c r="P4" s="327"/>
      <c r="Q4" s="246" t="s">
        <v>7</v>
      </c>
      <c r="R4" s="238" t="s">
        <v>278</v>
      </c>
      <c r="S4" s="245" t="s">
        <v>270</v>
      </c>
      <c r="T4" s="245" t="s">
        <v>271</v>
      </c>
      <c r="U4" s="245" t="s">
        <v>272</v>
      </c>
      <c r="V4" s="245" t="s">
        <v>279</v>
      </c>
      <c r="W4" s="331" t="s">
        <v>12</v>
      </c>
      <c r="X4" s="238" t="s">
        <v>280</v>
      </c>
      <c r="Y4" s="246" t="s">
        <v>7</v>
      </c>
      <c r="Z4" s="238" t="s">
        <v>13</v>
      </c>
      <c r="AA4" s="238" t="s">
        <v>281</v>
      </c>
      <c r="AB4" s="238" t="s">
        <v>14</v>
      </c>
      <c r="AC4" s="245" t="s">
        <v>282</v>
      </c>
      <c r="AD4" s="238" t="s">
        <v>15</v>
      </c>
      <c r="AE4" s="245" t="s">
        <v>16</v>
      </c>
      <c r="AF4" s="245" t="s">
        <v>254</v>
      </c>
      <c r="AG4" s="245" t="s">
        <v>255</v>
      </c>
      <c r="AH4" s="238" t="s">
        <v>17</v>
      </c>
      <c r="AI4" s="250"/>
      <c r="AJ4" s="323"/>
      <c r="AK4" s="327"/>
      <c r="AL4" s="327"/>
      <c r="AM4" s="327"/>
      <c r="AN4" s="332"/>
      <c r="AO4" s="332"/>
      <c r="AP4" s="327"/>
      <c r="AQ4" s="339"/>
      <c r="AR4" s="251"/>
      <c r="AS4" s="323"/>
      <c r="AT4" s="327"/>
      <c r="AU4" s="327"/>
      <c r="AV4" s="327"/>
      <c r="AW4" s="251"/>
    </row>
    <row r="5" spans="1:49" s="258" customFormat="1" ht="15.75" customHeight="1">
      <c r="A5" s="346"/>
      <c r="B5" s="348"/>
      <c r="C5" s="350"/>
      <c r="D5" s="252"/>
      <c r="E5" s="253"/>
      <c r="F5" s="253"/>
      <c r="G5" s="253"/>
      <c r="H5" s="253"/>
      <c r="I5" s="253"/>
      <c r="J5" s="249"/>
      <c r="K5" s="325"/>
      <c r="L5" s="325"/>
      <c r="M5" s="325"/>
      <c r="N5" s="253"/>
      <c r="O5" s="253"/>
      <c r="P5" s="253"/>
      <c r="Q5" s="254"/>
      <c r="R5" s="253"/>
      <c r="S5" s="255"/>
      <c r="T5" s="253"/>
      <c r="U5" s="256"/>
      <c r="V5" s="253"/>
      <c r="W5" s="340"/>
      <c r="X5" s="253"/>
      <c r="Y5" s="254"/>
      <c r="Z5" s="253"/>
      <c r="AA5" s="256"/>
      <c r="AB5" s="256"/>
      <c r="AC5" s="253"/>
      <c r="AD5" s="256"/>
      <c r="AE5" s="253"/>
      <c r="AF5" s="253"/>
      <c r="AG5" s="253"/>
      <c r="AH5" s="256"/>
      <c r="AI5" s="249"/>
      <c r="AJ5" s="323"/>
      <c r="AK5" s="253"/>
      <c r="AL5" s="253"/>
      <c r="AM5" s="257"/>
      <c r="AN5" s="257"/>
      <c r="AO5" s="257"/>
      <c r="AP5" s="253"/>
      <c r="AQ5" s="253"/>
      <c r="AR5" s="249"/>
      <c r="AS5" s="323"/>
      <c r="AT5" s="253"/>
      <c r="AU5" s="253"/>
      <c r="AV5" s="253"/>
      <c r="AW5" s="254"/>
    </row>
    <row r="6" spans="1:49" s="243" customFormat="1" ht="22.5" customHeight="1">
      <c r="A6" s="346"/>
      <c r="B6" s="348"/>
      <c r="C6" s="350"/>
      <c r="D6" s="264" t="s">
        <v>18</v>
      </c>
      <c r="E6" s="264" t="s">
        <v>18</v>
      </c>
      <c r="F6" s="264" t="s">
        <v>18</v>
      </c>
      <c r="G6" s="262" t="s">
        <v>283</v>
      </c>
      <c r="H6" s="262" t="s">
        <v>283</v>
      </c>
      <c r="I6" s="262" t="s">
        <v>283</v>
      </c>
      <c r="J6" s="262" t="s">
        <v>283</v>
      </c>
      <c r="K6" s="263" t="s">
        <v>19</v>
      </c>
      <c r="L6" s="263" t="s">
        <v>19</v>
      </c>
      <c r="M6" s="263" t="s">
        <v>19</v>
      </c>
      <c r="N6" s="262" t="s">
        <v>284</v>
      </c>
      <c r="O6" s="262" t="s">
        <v>284</v>
      </c>
      <c r="P6" s="262" t="s">
        <v>284</v>
      </c>
      <c r="Q6" s="262" t="s">
        <v>284</v>
      </c>
      <c r="R6" s="262" t="s">
        <v>284</v>
      </c>
      <c r="S6" s="262" t="s">
        <v>284</v>
      </c>
      <c r="T6" s="262" t="s">
        <v>284</v>
      </c>
      <c r="U6" s="262" t="s">
        <v>284</v>
      </c>
      <c r="V6" s="262" t="s">
        <v>284</v>
      </c>
      <c r="W6" s="262" t="s">
        <v>284</v>
      </c>
      <c r="X6" s="262" t="s">
        <v>284</v>
      </c>
      <c r="Y6" s="262" t="s">
        <v>284</v>
      </c>
      <c r="Z6" s="262" t="s">
        <v>284</v>
      </c>
      <c r="AA6" s="262" t="s">
        <v>284</v>
      </c>
      <c r="AB6" s="262" t="s">
        <v>284</v>
      </c>
      <c r="AC6" s="262" t="s">
        <v>284</v>
      </c>
      <c r="AD6" s="262" t="s">
        <v>284</v>
      </c>
      <c r="AE6" s="262" t="s">
        <v>284</v>
      </c>
      <c r="AF6" s="262" t="s">
        <v>65</v>
      </c>
      <c r="AG6" s="262" t="s">
        <v>65</v>
      </c>
      <c r="AH6" s="262" t="s">
        <v>284</v>
      </c>
      <c r="AI6" s="262" t="s">
        <v>284</v>
      </c>
      <c r="AJ6" s="262" t="s">
        <v>285</v>
      </c>
      <c r="AK6" s="262" t="s">
        <v>284</v>
      </c>
      <c r="AL6" s="262" t="s">
        <v>284</v>
      </c>
      <c r="AM6" s="262" t="s">
        <v>284</v>
      </c>
      <c r="AN6" s="262" t="s">
        <v>284</v>
      </c>
      <c r="AO6" s="262" t="s">
        <v>284</v>
      </c>
      <c r="AP6" s="262" t="s">
        <v>284</v>
      </c>
      <c r="AQ6" s="262" t="s">
        <v>284</v>
      </c>
      <c r="AR6" s="262" t="s">
        <v>284</v>
      </c>
      <c r="AS6" s="262" t="s">
        <v>285</v>
      </c>
      <c r="AT6" s="262" t="s">
        <v>284</v>
      </c>
      <c r="AU6" s="262" t="s">
        <v>284</v>
      </c>
      <c r="AV6" s="262" t="s">
        <v>284</v>
      </c>
      <c r="AW6" s="262" t="s">
        <v>284</v>
      </c>
    </row>
    <row r="7" spans="1:49" ht="13.5" customHeight="1">
      <c r="A7" s="280" t="str">
        <f>A8</f>
        <v>広島県</v>
      </c>
      <c r="B7" s="280">
        <f>INT(B8/1000)*1000</f>
        <v>34000</v>
      </c>
      <c r="C7" s="280" t="s">
        <v>354</v>
      </c>
      <c r="D7" s="278">
        <f>SUM(E7:F7)</f>
        <v>2872384</v>
      </c>
      <c r="E7" s="278">
        <f>SUM(E8:E200)</f>
        <v>2871789</v>
      </c>
      <c r="F7" s="278">
        <f>SUM(F8:F200)</f>
        <v>595</v>
      </c>
      <c r="G7" s="278">
        <f>SUM(G8:G200)</f>
        <v>939870</v>
      </c>
      <c r="H7" s="278">
        <f>SUM(H8:H200)</f>
        <v>109888</v>
      </c>
      <c r="I7" s="278">
        <f>SUM(I8:I200)</f>
        <v>28541</v>
      </c>
      <c r="J7" s="278">
        <f>SUM(G7:I7)</f>
        <v>1078299</v>
      </c>
      <c r="K7" s="278">
        <f>IF($D7&gt;0,J7/$D7/365*10^6,0)</f>
        <v>1028.498917838436</v>
      </c>
      <c r="L7" s="278">
        <f>IF($D7&gt;0,('ごみ搬入量内訳'!E7+I7)/$D7/365*10^6,0)</f>
        <v>662.9565383405065</v>
      </c>
      <c r="M7" s="278">
        <f>IF($D7&gt;0,'ごみ搬入量内訳'!F7/$D7/365*10^6,0)</f>
        <v>365.5423794979296</v>
      </c>
      <c r="N7" s="278">
        <f>SUM(N8:N200)</f>
        <v>117</v>
      </c>
      <c r="O7" s="278">
        <f>'ごみ処理量内訳'!E7</f>
        <v>672909</v>
      </c>
      <c r="P7" s="278">
        <f>'ごみ処理量内訳'!N7</f>
        <v>47199</v>
      </c>
      <c r="Q7" s="278">
        <f aca="true" t="shared" si="0" ref="Q7:AH7">SUM(Q8:Q200)</f>
        <v>313446</v>
      </c>
      <c r="R7" s="278">
        <f t="shared" si="0"/>
        <v>60036</v>
      </c>
      <c r="S7" s="278">
        <f t="shared" si="0"/>
        <v>1579</v>
      </c>
      <c r="T7" s="278">
        <f t="shared" si="0"/>
        <v>0</v>
      </c>
      <c r="U7" s="278">
        <f t="shared" si="0"/>
        <v>0</v>
      </c>
      <c r="V7" s="278">
        <f t="shared" si="0"/>
        <v>137013</v>
      </c>
      <c r="W7" s="278">
        <f t="shared" si="0"/>
        <v>114818</v>
      </c>
      <c r="X7" s="278">
        <f t="shared" si="0"/>
        <v>0</v>
      </c>
      <c r="Y7" s="278">
        <f t="shared" si="0"/>
        <v>16204</v>
      </c>
      <c r="Z7" s="278">
        <f t="shared" si="0"/>
        <v>12928</v>
      </c>
      <c r="AA7" s="278">
        <f t="shared" si="0"/>
        <v>526</v>
      </c>
      <c r="AB7" s="278">
        <f t="shared" si="0"/>
        <v>1229</v>
      </c>
      <c r="AC7" s="278">
        <f t="shared" si="0"/>
        <v>250</v>
      </c>
      <c r="AD7" s="278">
        <f t="shared" si="0"/>
        <v>0</v>
      </c>
      <c r="AE7" s="278">
        <f t="shared" si="0"/>
        <v>1074</v>
      </c>
      <c r="AF7" s="278">
        <f t="shared" si="0"/>
        <v>0</v>
      </c>
      <c r="AG7" s="278">
        <f t="shared" si="0"/>
        <v>0</v>
      </c>
      <c r="AH7" s="278">
        <f t="shared" si="0"/>
        <v>197</v>
      </c>
      <c r="AI7" s="278">
        <f>SUM(O7:Q7,Y7)</f>
        <v>1049758</v>
      </c>
      <c r="AJ7" s="279">
        <f>IF(AI7&gt;0,(Y7+O7+Q7)/AI7*100,0)</f>
        <v>95.50382088062202</v>
      </c>
      <c r="AK7" s="278">
        <f aca="true" t="shared" si="1" ref="AK7:AQ7">SUM(AK8:AK200)</f>
        <v>18548</v>
      </c>
      <c r="AL7" s="278">
        <f t="shared" si="1"/>
        <v>16317</v>
      </c>
      <c r="AM7" s="278">
        <f t="shared" si="1"/>
        <v>1574</v>
      </c>
      <c r="AN7" s="278">
        <f t="shared" si="1"/>
        <v>0</v>
      </c>
      <c r="AO7" s="278">
        <f t="shared" si="1"/>
        <v>0</v>
      </c>
      <c r="AP7" s="278">
        <f t="shared" si="1"/>
        <v>75229</v>
      </c>
      <c r="AQ7" s="278">
        <f t="shared" si="1"/>
        <v>92657</v>
      </c>
      <c r="AR7" s="278">
        <f>SUM(AK7:AQ7)</f>
        <v>204325</v>
      </c>
      <c r="AS7" s="279">
        <f>IF(AI7+I7&gt;0,(Y7+AR7+I7)/(AI7+I7)*100,0)</f>
        <v>23.09841704388115</v>
      </c>
      <c r="AT7" s="278">
        <f>SUM(AT8:AT200)</f>
        <v>47199</v>
      </c>
      <c r="AU7" s="278">
        <f>SUM(AU8:AU200)</f>
        <v>58694</v>
      </c>
      <c r="AV7" s="278">
        <f>SUM(AV8:AV200)</f>
        <v>28503</v>
      </c>
      <c r="AW7" s="278">
        <f>SUM(AT7:AV7)</f>
        <v>134396</v>
      </c>
    </row>
    <row r="8" spans="1:49" ht="13.5" customHeight="1">
      <c r="A8" s="415" t="s">
        <v>388</v>
      </c>
      <c r="B8" s="415">
        <v>34100</v>
      </c>
      <c r="C8" s="415" t="s">
        <v>402</v>
      </c>
      <c r="D8" s="294">
        <f aca="true" t="shared" si="2" ref="D8:D30">SUM(E8:F8)</f>
        <v>1143937</v>
      </c>
      <c r="E8" s="419">
        <v>1143937</v>
      </c>
      <c r="F8" s="419"/>
      <c r="G8" s="295">
        <f>'ごみ搬入量内訳'!H8</f>
        <v>381717</v>
      </c>
      <c r="H8" s="295">
        <f>'ごみ搬入量内訳'!AG8</f>
        <v>23128</v>
      </c>
      <c r="I8" s="295">
        <f>'資源化量内訳'!DX8</f>
        <v>0</v>
      </c>
      <c r="J8" s="294">
        <f>SUM(G8:I8)</f>
        <v>404845</v>
      </c>
      <c r="K8" s="294">
        <f>IF($D8&gt;0,J8/$D8/365*10^6,0)</f>
        <v>969.6026822820172</v>
      </c>
      <c r="L8" s="295">
        <f>IF($D8&gt;0,('ごみ搬入量内訳'!E8+I8)/$D8/365*10^6,0)</f>
        <v>563.3416851280044</v>
      </c>
      <c r="M8" s="295">
        <f>IF($D8&gt;0,'ごみ搬入量内訳'!F8/$D8/365*10^6,0)</f>
        <v>406.2609971540127</v>
      </c>
      <c r="N8" s="295">
        <f>'ごみ搬入量内訳'!AH8</f>
        <v>0</v>
      </c>
      <c r="O8" s="295">
        <f>'ごみ処理量内訳'!E8</f>
        <v>300637</v>
      </c>
      <c r="P8" s="295">
        <f>'ごみ処理量内訳'!N8</f>
        <v>29734</v>
      </c>
      <c r="Q8" s="295">
        <f>'ごみ処理量内訳'!F8</f>
        <v>74474</v>
      </c>
      <c r="R8" s="295">
        <f>'ごみ処理量内訳'!G8</f>
        <v>11319</v>
      </c>
      <c r="S8" s="295">
        <f>'ごみ処理量内訳'!H8</f>
        <v>1579</v>
      </c>
      <c r="T8" s="295">
        <f>'ごみ処理量内訳'!I8</f>
        <v>0</v>
      </c>
      <c r="U8" s="295">
        <f>'ごみ処理量内訳'!J8</f>
        <v>0</v>
      </c>
      <c r="V8" s="295">
        <f>'ごみ処理量内訳'!K8</f>
        <v>0</v>
      </c>
      <c r="W8" s="295">
        <f>'ごみ処理量内訳'!L8</f>
        <v>61576</v>
      </c>
      <c r="X8" s="295">
        <f>'ごみ処理量内訳'!M8</f>
        <v>0</v>
      </c>
      <c r="Y8" s="295">
        <f>'資源化量内訳'!R8</f>
        <v>0</v>
      </c>
      <c r="Z8" s="295">
        <f>'資源化量内訳'!S8</f>
        <v>0</v>
      </c>
      <c r="AA8" s="295">
        <f>'資源化量内訳'!T8</f>
        <v>0</v>
      </c>
      <c r="AB8" s="295">
        <f>'資源化量内訳'!U8</f>
        <v>0</v>
      </c>
      <c r="AC8" s="295">
        <f>'資源化量内訳'!V8</f>
        <v>0</v>
      </c>
      <c r="AD8" s="295">
        <f>'資源化量内訳'!W8</f>
        <v>0</v>
      </c>
      <c r="AE8" s="295">
        <f>'資源化量内訳'!X8</f>
        <v>0</v>
      </c>
      <c r="AF8" s="295">
        <f>'資源化量内訳'!Y8</f>
        <v>0</v>
      </c>
      <c r="AG8" s="295">
        <f>'資源化量内訳'!Z8</f>
        <v>0</v>
      </c>
      <c r="AH8" s="295">
        <f>'資源化量内訳'!AA8</f>
        <v>0</v>
      </c>
      <c r="AI8" s="294">
        <f>SUM(O8:Q8,Y8)</f>
        <v>404845</v>
      </c>
      <c r="AJ8" s="296">
        <f>IF(AI8&gt;0,(Y8+O8+Q8)/AI8*100,0)</f>
        <v>92.65546073188504</v>
      </c>
      <c r="AK8" s="295">
        <f>'資源化量内訳'!AP8</f>
        <v>14755</v>
      </c>
      <c r="AL8" s="295">
        <f>'資源化量内訳'!BC8</f>
        <v>1973</v>
      </c>
      <c r="AM8" s="295">
        <f>'資源化量内訳'!BO8</f>
        <v>1574</v>
      </c>
      <c r="AN8" s="295">
        <f>'資源化量内訳'!CA8</f>
        <v>0</v>
      </c>
      <c r="AO8" s="295">
        <f>'資源化量内訳'!CM8</f>
        <v>0</v>
      </c>
      <c r="AP8" s="295">
        <f>'資源化量内訳'!CY8</f>
        <v>0</v>
      </c>
      <c r="AQ8" s="295">
        <f>'資源化量内訳'!DL8</f>
        <v>49673</v>
      </c>
      <c r="AR8" s="294">
        <f>SUM(AK8:AQ8)</f>
        <v>67975</v>
      </c>
      <c r="AS8" s="296">
        <f>IF(AI8+I8&gt;0,(Y8+AR8+I8)/(AI8+I8)*100,0)</f>
        <v>16.790376563870126</v>
      </c>
      <c r="AT8" s="295">
        <f>'ごみ処理量内訳'!AI8</f>
        <v>29734</v>
      </c>
      <c r="AU8" s="295">
        <f>'ごみ処理量内訳'!AJ8</f>
        <v>16604</v>
      </c>
      <c r="AV8" s="295">
        <f>'ごみ処理量内訳'!AK8</f>
        <v>5383</v>
      </c>
      <c r="AW8" s="294">
        <f>SUM(AT8:AV8)</f>
        <v>51721</v>
      </c>
    </row>
    <row r="9" spans="1:49" ht="13.5" customHeight="1">
      <c r="A9" s="415" t="s">
        <v>388</v>
      </c>
      <c r="B9" s="415">
        <v>34202</v>
      </c>
      <c r="C9" s="415" t="s">
        <v>404</v>
      </c>
      <c r="D9" s="294">
        <f t="shared" si="2"/>
        <v>251838</v>
      </c>
      <c r="E9" s="419">
        <v>251838</v>
      </c>
      <c r="F9" s="419"/>
      <c r="G9" s="295">
        <f>'ごみ搬入量内訳'!H9</f>
        <v>79069</v>
      </c>
      <c r="H9" s="295">
        <f>'ごみ搬入量内訳'!AG9</f>
        <v>41500</v>
      </c>
      <c r="I9" s="295">
        <f>'資源化量内訳'!DX9</f>
        <v>6883</v>
      </c>
      <c r="J9" s="294">
        <f aca="true" t="shared" si="3" ref="J9:J30">SUM(G9:I9)</f>
        <v>127452</v>
      </c>
      <c r="K9" s="294">
        <f aca="true" t="shared" si="4" ref="K9:K30">IF($D9&gt;0,J9/$D9/365*10^6,0)</f>
        <v>1386.5404015431968</v>
      </c>
      <c r="L9" s="295">
        <f>IF($D9&gt;0,('ごみ搬入量内訳'!E9+I9)/$D9/365*10^6,0)</f>
        <v>900.3831230056895</v>
      </c>
      <c r="M9" s="295">
        <f>IF($D9&gt;0,'ごみ搬入量内訳'!F9/$D9/365*10^6,0)</f>
        <v>486.1572785375073</v>
      </c>
      <c r="N9" s="295">
        <f>'ごみ搬入量内訳'!AH9</f>
        <v>0</v>
      </c>
      <c r="O9" s="295">
        <f>'ごみ処理量内訳'!E9</f>
        <v>91668</v>
      </c>
      <c r="P9" s="295">
        <f>'ごみ処理量内訳'!N9</f>
        <v>7513</v>
      </c>
      <c r="Q9" s="295">
        <f>'ごみ処理量内訳'!F9</f>
        <v>21388</v>
      </c>
      <c r="R9" s="295">
        <f>'ごみ処理量内訳'!G9</f>
        <v>11222</v>
      </c>
      <c r="S9" s="295">
        <f>'ごみ処理量内訳'!H9</f>
        <v>0</v>
      </c>
      <c r="T9" s="295">
        <f>'ごみ処理量内訳'!I9</f>
        <v>0</v>
      </c>
      <c r="U9" s="295">
        <f>'ごみ処理量内訳'!J9</f>
        <v>0</v>
      </c>
      <c r="V9" s="295">
        <f>'ごみ処理量内訳'!K9</f>
        <v>0</v>
      </c>
      <c r="W9" s="295">
        <f>'ごみ処理量内訳'!L9</f>
        <v>10166</v>
      </c>
      <c r="X9" s="295">
        <f>'ごみ処理量内訳'!M9</f>
        <v>0</v>
      </c>
      <c r="Y9" s="295">
        <f>'資源化量内訳'!R9</f>
        <v>0</v>
      </c>
      <c r="Z9" s="295">
        <f>'資源化量内訳'!S9</f>
        <v>0</v>
      </c>
      <c r="AA9" s="295">
        <f>'資源化量内訳'!T9</f>
        <v>0</v>
      </c>
      <c r="AB9" s="295">
        <f>'資源化量内訳'!U9</f>
        <v>0</v>
      </c>
      <c r="AC9" s="295">
        <f>'資源化量内訳'!V9</f>
        <v>0</v>
      </c>
      <c r="AD9" s="295">
        <f>'資源化量内訳'!W9</f>
        <v>0</v>
      </c>
      <c r="AE9" s="295">
        <f>'資源化量内訳'!X9</f>
        <v>0</v>
      </c>
      <c r="AF9" s="295">
        <f>'資源化量内訳'!Y9</f>
        <v>0</v>
      </c>
      <c r="AG9" s="295">
        <f>'資源化量内訳'!Z9</f>
        <v>0</v>
      </c>
      <c r="AH9" s="295">
        <f>'資源化量内訳'!AA9</f>
        <v>0</v>
      </c>
      <c r="AI9" s="294">
        <f aca="true" t="shared" si="5" ref="AI9:AI30">SUM(O9:Q9,Y9)</f>
        <v>120569</v>
      </c>
      <c r="AJ9" s="296">
        <f aca="true" t="shared" si="6" ref="AJ9:AJ30">IF(AI9&gt;0,(Y9+O9+Q9)/AI9*100,0)</f>
        <v>93.76871335086133</v>
      </c>
      <c r="AK9" s="295">
        <f>'資源化量内訳'!AP9</f>
        <v>513</v>
      </c>
      <c r="AL9" s="295">
        <f>'資源化量内訳'!BC9</f>
        <v>2026</v>
      </c>
      <c r="AM9" s="295">
        <f>'資源化量内訳'!BO9</f>
        <v>0</v>
      </c>
      <c r="AN9" s="295">
        <f>'資源化量内訳'!CA9</f>
        <v>0</v>
      </c>
      <c r="AO9" s="295">
        <f>'資源化量内訳'!CM9</f>
        <v>0</v>
      </c>
      <c r="AP9" s="295">
        <f>'資源化量内訳'!CY9</f>
        <v>0</v>
      </c>
      <c r="AQ9" s="295">
        <f>'資源化量内訳'!DL9</f>
        <v>10166</v>
      </c>
      <c r="AR9" s="294">
        <f aca="true" t="shared" si="7" ref="AR9:AR30">SUM(AK9:AQ9)</f>
        <v>12705</v>
      </c>
      <c r="AS9" s="296">
        <f aca="true" t="shared" si="8" ref="AS9:AS30">IF(AI9+I9&gt;0,(Y9+AR9+I9)/(AI9+I9)*100,0)</f>
        <v>15.368923202460536</v>
      </c>
      <c r="AT9" s="295">
        <f>'ごみ処理量内訳'!AI9</f>
        <v>7513</v>
      </c>
      <c r="AU9" s="295">
        <f>'ごみ処理量内訳'!AJ9</f>
        <v>9122</v>
      </c>
      <c r="AV9" s="295">
        <f>'ごみ処理量内訳'!AK9</f>
        <v>2436</v>
      </c>
      <c r="AW9" s="294">
        <f aca="true" t="shared" si="9" ref="AW9:AW30">SUM(AT9:AV9)</f>
        <v>19071</v>
      </c>
    </row>
    <row r="10" spans="1:49" ht="13.5" customHeight="1">
      <c r="A10" s="415" t="s">
        <v>388</v>
      </c>
      <c r="B10" s="415">
        <v>34203</v>
      </c>
      <c r="C10" s="415" t="s">
        <v>405</v>
      </c>
      <c r="D10" s="294">
        <f t="shared" si="2"/>
        <v>30855</v>
      </c>
      <c r="E10" s="419">
        <v>30855</v>
      </c>
      <c r="F10" s="419"/>
      <c r="G10" s="295">
        <f>'ごみ搬入量内訳'!H10</f>
        <v>9367</v>
      </c>
      <c r="H10" s="295">
        <f>'ごみ搬入量内訳'!AG10</f>
        <v>1223</v>
      </c>
      <c r="I10" s="295">
        <f>'資源化量内訳'!DX10</f>
        <v>515</v>
      </c>
      <c r="J10" s="294">
        <f t="shared" si="3"/>
        <v>11105</v>
      </c>
      <c r="K10" s="294">
        <f t="shared" si="4"/>
        <v>986.0527478284419</v>
      </c>
      <c r="L10" s="295">
        <f>IF($D10&gt;0,('ごみ搬入量内訳'!E10+I10)/$D10/365*10^6,0)</f>
        <v>795.6793042134775</v>
      </c>
      <c r="M10" s="295">
        <f>IF($D10&gt;0,'ごみ搬入量内訳'!F10/$D10/365*10^6,0)</f>
        <v>190.3734436149644</v>
      </c>
      <c r="N10" s="295">
        <f>'ごみ搬入量内訳'!AH10</f>
        <v>0</v>
      </c>
      <c r="O10" s="295">
        <f>'ごみ処理量内訳'!E10</f>
        <v>7500</v>
      </c>
      <c r="P10" s="295">
        <f>'ごみ処理量内訳'!N10</f>
        <v>0</v>
      </c>
      <c r="Q10" s="295">
        <f>'ごみ処理量内訳'!F10</f>
        <v>2123</v>
      </c>
      <c r="R10" s="295">
        <f>'ごみ処理量内訳'!G10</f>
        <v>2123</v>
      </c>
      <c r="S10" s="295">
        <f>'ごみ処理量内訳'!H10</f>
        <v>0</v>
      </c>
      <c r="T10" s="295">
        <f>'ごみ処理量内訳'!I10</f>
        <v>0</v>
      </c>
      <c r="U10" s="295">
        <f>'ごみ処理量内訳'!J10</f>
        <v>0</v>
      </c>
      <c r="V10" s="295">
        <f>'ごみ処理量内訳'!K10</f>
        <v>0</v>
      </c>
      <c r="W10" s="295">
        <f>'ごみ処理量内訳'!L10</f>
        <v>0</v>
      </c>
      <c r="X10" s="295">
        <f>'ごみ処理量内訳'!M10</f>
        <v>0</v>
      </c>
      <c r="Y10" s="295">
        <f>'資源化量内訳'!R10</f>
        <v>967</v>
      </c>
      <c r="Z10" s="295">
        <f>'資源化量内訳'!S10</f>
        <v>863</v>
      </c>
      <c r="AA10" s="295">
        <f>'資源化量内訳'!T10</f>
        <v>0</v>
      </c>
      <c r="AB10" s="295">
        <f>'資源化量内訳'!U10</f>
        <v>0</v>
      </c>
      <c r="AC10" s="295">
        <f>'資源化量内訳'!V10</f>
        <v>0</v>
      </c>
      <c r="AD10" s="295">
        <f>'資源化量内訳'!W10</f>
        <v>0</v>
      </c>
      <c r="AE10" s="295">
        <f>'資源化量内訳'!X10</f>
        <v>104</v>
      </c>
      <c r="AF10" s="295">
        <f>'資源化量内訳'!Y10</f>
        <v>0</v>
      </c>
      <c r="AG10" s="295">
        <f>'資源化量内訳'!Z10</f>
        <v>0</v>
      </c>
      <c r="AH10" s="295">
        <f>'資源化量内訳'!AA10</f>
        <v>0</v>
      </c>
      <c r="AI10" s="294">
        <f t="shared" si="5"/>
        <v>10590</v>
      </c>
      <c r="AJ10" s="296">
        <f t="shared" si="6"/>
        <v>100</v>
      </c>
      <c r="AK10" s="295">
        <f>'資源化量内訳'!AP10</f>
        <v>0</v>
      </c>
      <c r="AL10" s="295">
        <f>'資源化量内訳'!BC10</f>
        <v>485</v>
      </c>
      <c r="AM10" s="295">
        <f>'資源化量内訳'!BO10</f>
        <v>0</v>
      </c>
      <c r="AN10" s="295">
        <f>'資源化量内訳'!CA10</f>
        <v>0</v>
      </c>
      <c r="AO10" s="295">
        <f>'資源化量内訳'!CM10</f>
        <v>0</v>
      </c>
      <c r="AP10" s="295">
        <f>'資源化量内訳'!CY10</f>
        <v>0</v>
      </c>
      <c r="AQ10" s="295">
        <f>'資源化量内訳'!DL10</f>
        <v>0</v>
      </c>
      <c r="AR10" s="294">
        <f t="shared" si="7"/>
        <v>485</v>
      </c>
      <c r="AS10" s="296">
        <f t="shared" si="8"/>
        <v>17.712742008104456</v>
      </c>
      <c r="AT10" s="295">
        <f>'ごみ処理量内訳'!AI10</f>
        <v>0</v>
      </c>
      <c r="AU10" s="295">
        <f>'ごみ処理量内訳'!AJ10</f>
        <v>662</v>
      </c>
      <c r="AV10" s="295">
        <f>'ごみ処理量内訳'!AK10</f>
        <v>1549</v>
      </c>
      <c r="AW10" s="294">
        <f t="shared" si="9"/>
        <v>2211</v>
      </c>
    </row>
    <row r="11" spans="1:49" ht="13.5" customHeight="1">
      <c r="A11" s="415" t="s">
        <v>388</v>
      </c>
      <c r="B11" s="415">
        <v>34204</v>
      </c>
      <c r="C11" s="415" t="s">
        <v>406</v>
      </c>
      <c r="D11" s="294">
        <f t="shared" si="2"/>
        <v>104177</v>
      </c>
      <c r="E11" s="419">
        <v>104177</v>
      </c>
      <c r="F11" s="419"/>
      <c r="G11" s="295">
        <f>'ごみ搬入量内訳'!H11</f>
        <v>33628</v>
      </c>
      <c r="H11" s="295">
        <f>'ごみ搬入量内訳'!AG11</f>
        <v>5597</v>
      </c>
      <c r="I11" s="295">
        <f>'資源化量内訳'!DX11</f>
        <v>2337</v>
      </c>
      <c r="J11" s="294">
        <f t="shared" si="3"/>
        <v>41562</v>
      </c>
      <c r="K11" s="294">
        <f t="shared" si="4"/>
        <v>1093.029105759284</v>
      </c>
      <c r="L11" s="295">
        <f>IF($D11&gt;0,('ごみ搬入量内訳'!E11+I11)/$D11/365*10^6,0)</f>
        <v>649.7634886674036</v>
      </c>
      <c r="M11" s="295">
        <f>IF($D11&gt;0,'ごみ搬入量内訳'!F11/$D11/365*10^6,0)</f>
        <v>443.2656170918804</v>
      </c>
      <c r="N11" s="295">
        <f>'ごみ搬入量内訳'!AH11</f>
        <v>0</v>
      </c>
      <c r="O11" s="295">
        <f>'ごみ処理量内訳'!E11</f>
        <v>33660</v>
      </c>
      <c r="P11" s="295">
        <f>'ごみ処理量内訳'!N11</f>
        <v>0</v>
      </c>
      <c r="Q11" s="295">
        <f>'ごみ処理量内訳'!F11</f>
        <v>5561</v>
      </c>
      <c r="R11" s="295">
        <f>'ごみ処理量内訳'!G11</f>
        <v>255</v>
      </c>
      <c r="S11" s="295">
        <f>'ごみ処理量内訳'!H11</f>
        <v>0</v>
      </c>
      <c r="T11" s="295">
        <f>'ごみ処理量内訳'!I11</f>
        <v>0</v>
      </c>
      <c r="U11" s="295">
        <f>'ごみ処理量内訳'!J11</f>
        <v>0</v>
      </c>
      <c r="V11" s="295">
        <f>'ごみ処理量内訳'!K11</f>
        <v>558</v>
      </c>
      <c r="W11" s="295">
        <f>'ごみ処理量内訳'!L11</f>
        <v>4748</v>
      </c>
      <c r="X11" s="295">
        <f>'ごみ処理量内訳'!M11</f>
        <v>0</v>
      </c>
      <c r="Y11" s="295">
        <f>'資源化量内訳'!R11</f>
        <v>4</v>
      </c>
      <c r="Z11" s="295">
        <f>'資源化量内訳'!S11</f>
        <v>0</v>
      </c>
      <c r="AA11" s="295">
        <f>'資源化量内訳'!T11</f>
        <v>0</v>
      </c>
      <c r="AB11" s="295">
        <f>'資源化量内訳'!U11</f>
        <v>0</v>
      </c>
      <c r="AC11" s="295">
        <f>'資源化量内訳'!V11</f>
        <v>0</v>
      </c>
      <c r="AD11" s="295">
        <f>'資源化量内訳'!W11</f>
        <v>0</v>
      </c>
      <c r="AE11" s="295">
        <f>'資源化量内訳'!X11</f>
        <v>0</v>
      </c>
      <c r="AF11" s="295">
        <f>'資源化量内訳'!Y11</f>
        <v>0</v>
      </c>
      <c r="AG11" s="295">
        <f>'資源化量内訳'!Z11</f>
        <v>0</v>
      </c>
      <c r="AH11" s="295">
        <f>'資源化量内訳'!AA11</f>
        <v>4</v>
      </c>
      <c r="AI11" s="294">
        <f t="shared" si="5"/>
        <v>39225</v>
      </c>
      <c r="AJ11" s="296">
        <f t="shared" si="6"/>
        <v>100</v>
      </c>
      <c r="AK11" s="295">
        <f>'資源化量内訳'!AP11</f>
        <v>0</v>
      </c>
      <c r="AL11" s="295">
        <f>'資源化量内訳'!BC11</f>
        <v>146</v>
      </c>
      <c r="AM11" s="295">
        <f>'資源化量内訳'!BO11</f>
        <v>0</v>
      </c>
      <c r="AN11" s="295">
        <f>'資源化量内訳'!CA11</f>
        <v>0</v>
      </c>
      <c r="AO11" s="295">
        <f>'資源化量内訳'!CM11</f>
        <v>0</v>
      </c>
      <c r="AP11" s="295">
        <f>'資源化量内訳'!CY11</f>
        <v>299</v>
      </c>
      <c r="AQ11" s="295">
        <f>'資源化量内訳'!DL11</f>
        <v>2724</v>
      </c>
      <c r="AR11" s="294">
        <f t="shared" si="7"/>
        <v>3169</v>
      </c>
      <c r="AS11" s="296">
        <f t="shared" si="8"/>
        <v>13.257302343486838</v>
      </c>
      <c r="AT11" s="295">
        <f>'ごみ処理量内訳'!AI11</f>
        <v>0</v>
      </c>
      <c r="AU11" s="295">
        <f>'ごみ処理量内訳'!AJ11</f>
        <v>5939</v>
      </c>
      <c r="AV11" s="295">
        <f>'ごみ処理量内訳'!AK11</f>
        <v>599</v>
      </c>
      <c r="AW11" s="294">
        <f t="shared" si="9"/>
        <v>6538</v>
      </c>
    </row>
    <row r="12" spans="1:49" ht="13.5" customHeight="1">
      <c r="A12" s="415" t="s">
        <v>388</v>
      </c>
      <c r="B12" s="415">
        <v>34205</v>
      </c>
      <c r="C12" s="415" t="s">
        <v>407</v>
      </c>
      <c r="D12" s="294">
        <f t="shared" si="2"/>
        <v>152506</v>
      </c>
      <c r="E12" s="419">
        <v>152506</v>
      </c>
      <c r="F12" s="419"/>
      <c r="G12" s="295">
        <f>'ごみ搬入量内訳'!H12</f>
        <v>58369</v>
      </c>
      <c r="H12" s="295">
        <f>'ごみ搬入量内訳'!AG12</f>
        <v>3535</v>
      </c>
      <c r="I12" s="295">
        <f>'資源化量内訳'!DX12</f>
        <v>104</v>
      </c>
      <c r="J12" s="294">
        <f t="shared" si="3"/>
        <v>62008</v>
      </c>
      <c r="K12" s="294">
        <f t="shared" si="4"/>
        <v>1113.955723098431</v>
      </c>
      <c r="L12" s="295">
        <f>IF($D12&gt;0,('ごみ搬入量内訳'!E12+I12)/$D12/365*10^6,0)</f>
        <v>725.6485215313334</v>
      </c>
      <c r="M12" s="295">
        <f>IF($D12&gt;0,'ごみ搬入量内訳'!F12/$D12/365*10^6,0)</f>
        <v>388.30720156709754</v>
      </c>
      <c r="N12" s="295">
        <f>'ごみ搬入量内訳'!AH12</f>
        <v>0</v>
      </c>
      <c r="O12" s="295">
        <f>'ごみ処理量内訳'!E12</f>
        <v>43743</v>
      </c>
      <c r="P12" s="295">
        <f>'ごみ処理量内訳'!N12</f>
        <v>2344</v>
      </c>
      <c r="Q12" s="295">
        <f>'ごみ処理量内訳'!F12</f>
        <v>7572</v>
      </c>
      <c r="R12" s="295">
        <f>'ごみ処理量内訳'!G12</f>
        <v>3863</v>
      </c>
      <c r="S12" s="295">
        <f>'ごみ処理量内訳'!H12</f>
        <v>0</v>
      </c>
      <c r="T12" s="295">
        <f>'ごみ処理量内訳'!I12</f>
        <v>0</v>
      </c>
      <c r="U12" s="295">
        <f>'ごみ処理量内訳'!J12</f>
        <v>0</v>
      </c>
      <c r="V12" s="295">
        <f>'ごみ処理量内訳'!K12</f>
        <v>674</v>
      </c>
      <c r="W12" s="295">
        <f>'ごみ処理量内訳'!L12</f>
        <v>3035</v>
      </c>
      <c r="X12" s="295">
        <f>'ごみ処理量内訳'!M12</f>
        <v>0</v>
      </c>
      <c r="Y12" s="295">
        <f>'資源化量内訳'!R12</f>
        <v>8245</v>
      </c>
      <c r="Z12" s="295">
        <f>'資源化量内訳'!S12</f>
        <v>6046</v>
      </c>
      <c r="AA12" s="295">
        <f>'資源化量内訳'!T12</f>
        <v>278</v>
      </c>
      <c r="AB12" s="295">
        <f>'資源化量内訳'!U12</f>
        <v>1229</v>
      </c>
      <c r="AC12" s="295">
        <f>'資源化量内訳'!V12</f>
        <v>212</v>
      </c>
      <c r="AD12" s="295">
        <f>'資源化量内訳'!W12</f>
        <v>0</v>
      </c>
      <c r="AE12" s="295">
        <f>'資源化量内訳'!X12</f>
        <v>426</v>
      </c>
      <c r="AF12" s="295">
        <f>'資源化量内訳'!Y12</f>
        <v>0</v>
      </c>
      <c r="AG12" s="295">
        <f>'資源化量内訳'!Z12</f>
        <v>0</v>
      </c>
      <c r="AH12" s="295">
        <f>'資源化量内訳'!AA12</f>
        <v>54</v>
      </c>
      <c r="AI12" s="294">
        <f t="shared" si="5"/>
        <v>61904</v>
      </c>
      <c r="AJ12" s="296">
        <f t="shared" si="6"/>
        <v>96.21349185836134</v>
      </c>
      <c r="AK12" s="295">
        <f>'資源化量内訳'!AP12</f>
        <v>0</v>
      </c>
      <c r="AL12" s="295">
        <f>'資源化量内訳'!BC12</f>
        <v>924</v>
      </c>
      <c r="AM12" s="295">
        <f>'資源化量内訳'!BO12</f>
        <v>0</v>
      </c>
      <c r="AN12" s="295">
        <f>'資源化量内訳'!CA12</f>
        <v>0</v>
      </c>
      <c r="AO12" s="295">
        <f>'資源化量内訳'!CM12</f>
        <v>0</v>
      </c>
      <c r="AP12" s="295">
        <f>'資源化量内訳'!CY12</f>
        <v>362</v>
      </c>
      <c r="AQ12" s="295">
        <f>'資源化量内訳'!DL12</f>
        <v>2810</v>
      </c>
      <c r="AR12" s="294">
        <f t="shared" si="7"/>
        <v>4096</v>
      </c>
      <c r="AS12" s="296">
        <f t="shared" si="8"/>
        <v>20.069990968907238</v>
      </c>
      <c r="AT12" s="295">
        <f>'ごみ処理量内訳'!AI12</f>
        <v>2344</v>
      </c>
      <c r="AU12" s="295">
        <f>'ごみ処理量内訳'!AJ12</f>
        <v>6140</v>
      </c>
      <c r="AV12" s="295">
        <f>'ごみ処理量内訳'!AK12</f>
        <v>299</v>
      </c>
      <c r="AW12" s="294">
        <f t="shared" si="9"/>
        <v>8783</v>
      </c>
    </row>
    <row r="13" spans="1:49" ht="13.5" customHeight="1">
      <c r="A13" s="415" t="s">
        <v>388</v>
      </c>
      <c r="B13" s="415">
        <v>34207</v>
      </c>
      <c r="C13" s="415" t="s">
        <v>408</v>
      </c>
      <c r="D13" s="294">
        <f t="shared" si="2"/>
        <v>463315</v>
      </c>
      <c r="E13" s="419">
        <v>463315</v>
      </c>
      <c r="F13" s="419"/>
      <c r="G13" s="295">
        <f>'ごみ搬入量内訳'!H13</f>
        <v>166789</v>
      </c>
      <c r="H13" s="295">
        <f>'ごみ搬入量内訳'!AG13</f>
        <v>6288</v>
      </c>
      <c r="I13" s="295">
        <f>'資源化量内訳'!DX13</f>
        <v>11216</v>
      </c>
      <c r="J13" s="294">
        <f t="shared" si="3"/>
        <v>184293</v>
      </c>
      <c r="K13" s="294">
        <f t="shared" si="4"/>
        <v>1089.7819599346521</v>
      </c>
      <c r="L13" s="295">
        <f>IF($D13&gt;0,('ごみ搬入量内訳'!E13+I13)/$D13/365*10^6,0)</f>
        <v>790.7043922157757</v>
      </c>
      <c r="M13" s="295">
        <f>IF($D13&gt;0,'ごみ搬入量内訳'!F13/$D13/365*10^6,0)</f>
        <v>299.0775677188764</v>
      </c>
      <c r="N13" s="295">
        <f>'ごみ搬入量内訳'!AH13</f>
        <v>0</v>
      </c>
      <c r="O13" s="295">
        <f>'ごみ処理量内訳'!E13</f>
        <v>55629</v>
      </c>
      <c r="P13" s="295">
        <f>'ごみ処理量内訳'!N13</f>
        <v>40</v>
      </c>
      <c r="Q13" s="295">
        <f>'ごみ処理量内訳'!F13</f>
        <v>117125</v>
      </c>
      <c r="R13" s="295">
        <f>'ごみ処理量内訳'!G13</f>
        <v>16785</v>
      </c>
      <c r="S13" s="295">
        <f>'ごみ処理量内訳'!H13</f>
        <v>0</v>
      </c>
      <c r="T13" s="295">
        <f>'ごみ処理量内訳'!I13</f>
        <v>0</v>
      </c>
      <c r="U13" s="295">
        <f>'ごみ処理量内訳'!J13</f>
        <v>0</v>
      </c>
      <c r="V13" s="295">
        <f>'ごみ処理量内訳'!K13</f>
        <v>90489</v>
      </c>
      <c r="W13" s="295">
        <f>'ごみ処理量内訳'!L13</f>
        <v>9851</v>
      </c>
      <c r="X13" s="295">
        <f>'ごみ処理量内訳'!M13</f>
        <v>0</v>
      </c>
      <c r="Y13" s="295">
        <f>'資源化量内訳'!R13</f>
        <v>283</v>
      </c>
      <c r="Z13" s="295">
        <f>'資源化量内訳'!S13</f>
        <v>283</v>
      </c>
      <c r="AA13" s="295">
        <f>'資源化量内訳'!T13</f>
        <v>0</v>
      </c>
      <c r="AB13" s="295">
        <f>'資源化量内訳'!U13</f>
        <v>0</v>
      </c>
      <c r="AC13" s="295">
        <f>'資源化量内訳'!V13</f>
        <v>0</v>
      </c>
      <c r="AD13" s="295">
        <f>'資源化量内訳'!W13</f>
        <v>0</v>
      </c>
      <c r="AE13" s="295">
        <f>'資源化量内訳'!X13</f>
        <v>0</v>
      </c>
      <c r="AF13" s="295">
        <f>'資源化量内訳'!Y13</f>
        <v>0</v>
      </c>
      <c r="AG13" s="295">
        <f>'資源化量内訳'!Z13</f>
        <v>0</v>
      </c>
      <c r="AH13" s="295">
        <f>'資源化量内訳'!AA13</f>
        <v>0</v>
      </c>
      <c r="AI13" s="294">
        <f t="shared" si="5"/>
        <v>173077</v>
      </c>
      <c r="AJ13" s="296">
        <f t="shared" si="6"/>
        <v>99.97688889916049</v>
      </c>
      <c r="AK13" s="295">
        <f>'資源化量内訳'!AP13</f>
        <v>0</v>
      </c>
      <c r="AL13" s="295">
        <f>'資源化量内訳'!BC13</f>
        <v>4960</v>
      </c>
      <c r="AM13" s="295">
        <f>'資源化量内訳'!BO13</f>
        <v>0</v>
      </c>
      <c r="AN13" s="295">
        <f>'資源化量内訳'!CA13</f>
        <v>0</v>
      </c>
      <c r="AO13" s="295">
        <f>'資源化量内訳'!CM13</f>
        <v>0</v>
      </c>
      <c r="AP13" s="295">
        <f>'資源化量内訳'!CY13</f>
        <v>50367</v>
      </c>
      <c r="AQ13" s="295">
        <f>'資源化量内訳'!DL13</f>
        <v>6019</v>
      </c>
      <c r="AR13" s="294">
        <f t="shared" si="7"/>
        <v>61346</v>
      </c>
      <c r="AS13" s="296">
        <f t="shared" si="8"/>
        <v>39.52673188889432</v>
      </c>
      <c r="AT13" s="295">
        <f>'ごみ処理量内訳'!AI13</f>
        <v>40</v>
      </c>
      <c r="AU13" s="295">
        <f>'ごみ処理量内訳'!AJ13</f>
        <v>8338</v>
      </c>
      <c r="AV13" s="295">
        <f>'ごみ処理量内訳'!AK13</f>
        <v>12131</v>
      </c>
      <c r="AW13" s="294">
        <f t="shared" si="9"/>
        <v>20509</v>
      </c>
    </row>
    <row r="14" spans="1:49" ht="13.5" customHeight="1">
      <c r="A14" s="415" t="s">
        <v>388</v>
      </c>
      <c r="B14" s="415">
        <v>34208</v>
      </c>
      <c r="C14" s="415" t="s">
        <v>409</v>
      </c>
      <c r="D14" s="294">
        <f t="shared" si="2"/>
        <v>46016</v>
      </c>
      <c r="E14" s="419">
        <v>46016</v>
      </c>
      <c r="F14" s="419"/>
      <c r="G14" s="295">
        <f>'ごみ搬入量内訳'!H14</f>
        <v>12570</v>
      </c>
      <c r="H14" s="295">
        <f>'ごみ搬入量内訳'!AG14</f>
        <v>2426</v>
      </c>
      <c r="I14" s="295">
        <f>'資源化量内訳'!DX14</f>
        <v>0</v>
      </c>
      <c r="J14" s="294">
        <f t="shared" si="3"/>
        <v>14996</v>
      </c>
      <c r="K14" s="294">
        <f t="shared" si="4"/>
        <v>892.8401318421704</v>
      </c>
      <c r="L14" s="295">
        <f>IF($D14&gt;0,('ごみ搬入量内訳'!E14+I14)/$D14/365*10^6,0)</f>
        <v>648.9702211976299</v>
      </c>
      <c r="M14" s="295">
        <f>IF($D14&gt;0,'ごみ搬入量内訳'!F14/$D14/365*10^6,0)</f>
        <v>243.86991064454054</v>
      </c>
      <c r="N14" s="295">
        <f>'ごみ搬入量内訳'!AH14</f>
        <v>0</v>
      </c>
      <c r="O14" s="295">
        <f>'ごみ処理量内訳'!E14</f>
        <v>0</v>
      </c>
      <c r="P14" s="295">
        <f>'ごみ処理量内訳'!N14</f>
        <v>2108</v>
      </c>
      <c r="Q14" s="295">
        <f>'ごみ処理量内訳'!F14</f>
        <v>12888</v>
      </c>
      <c r="R14" s="295">
        <f>'ごみ処理量内訳'!G14</f>
        <v>0</v>
      </c>
      <c r="S14" s="295">
        <f>'ごみ処理量内訳'!H14</f>
        <v>0</v>
      </c>
      <c r="T14" s="295">
        <f>'ごみ処理量内訳'!I14</f>
        <v>0</v>
      </c>
      <c r="U14" s="295">
        <f>'ごみ処理量内訳'!J14</f>
        <v>0</v>
      </c>
      <c r="V14" s="295">
        <f>'ごみ処理量内訳'!K14</f>
        <v>9188</v>
      </c>
      <c r="W14" s="295">
        <f>'ごみ処理量内訳'!L14</f>
        <v>3700</v>
      </c>
      <c r="X14" s="295">
        <f>'ごみ処理量内訳'!M14</f>
        <v>0</v>
      </c>
      <c r="Y14" s="295">
        <f>'資源化量内訳'!R14</f>
        <v>0</v>
      </c>
      <c r="Z14" s="295">
        <f>'資源化量内訳'!S14</f>
        <v>0</v>
      </c>
      <c r="AA14" s="295">
        <f>'資源化量内訳'!T14</f>
        <v>0</v>
      </c>
      <c r="AB14" s="295">
        <f>'資源化量内訳'!U14</f>
        <v>0</v>
      </c>
      <c r="AC14" s="295">
        <f>'資源化量内訳'!V14</f>
        <v>0</v>
      </c>
      <c r="AD14" s="295">
        <f>'資源化量内訳'!W14</f>
        <v>0</v>
      </c>
      <c r="AE14" s="295">
        <f>'資源化量内訳'!X14</f>
        <v>0</v>
      </c>
      <c r="AF14" s="295">
        <f>'資源化量内訳'!Y14</f>
        <v>0</v>
      </c>
      <c r="AG14" s="295">
        <f>'資源化量内訳'!Z14</f>
        <v>0</v>
      </c>
      <c r="AH14" s="295">
        <f>'資源化量内訳'!AA14</f>
        <v>0</v>
      </c>
      <c r="AI14" s="294">
        <f t="shared" si="5"/>
        <v>14996</v>
      </c>
      <c r="AJ14" s="296">
        <f t="shared" si="6"/>
        <v>85.9429181114964</v>
      </c>
      <c r="AK14" s="295">
        <f>'資源化量内訳'!AP14</f>
        <v>0</v>
      </c>
      <c r="AL14" s="295">
        <f>'資源化量内訳'!BC14</f>
        <v>0</v>
      </c>
      <c r="AM14" s="295">
        <f>'資源化量内訳'!BO14</f>
        <v>0</v>
      </c>
      <c r="AN14" s="295">
        <f>'資源化量内訳'!CA14</f>
        <v>0</v>
      </c>
      <c r="AO14" s="295">
        <f>'資源化量内訳'!CM14</f>
        <v>0</v>
      </c>
      <c r="AP14" s="295">
        <f>'資源化量内訳'!CY14</f>
        <v>3922</v>
      </c>
      <c r="AQ14" s="295">
        <f>'資源化量内訳'!DL14</f>
        <v>2896</v>
      </c>
      <c r="AR14" s="294">
        <f t="shared" si="7"/>
        <v>6818</v>
      </c>
      <c r="AS14" s="296">
        <f t="shared" si="8"/>
        <v>45.46545745532142</v>
      </c>
      <c r="AT14" s="295">
        <f>'ごみ処理量内訳'!AI14</f>
        <v>2108</v>
      </c>
      <c r="AU14" s="295">
        <f>'ごみ処理量内訳'!AJ14</f>
        <v>0</v>
      </c>
      <c r="AV14" s="295">
        <f>'ごみ処理量内訳'!AK14</f>
        <v>994</v>
      </c>
      <c r="AW14" s="294">
        <f t="shared" si="9"/>
        <v>3102</v>
      </c>
    </row>
    <row r="15" spans="1:49" ht="13.5" customHeight="1">
      <c r="A15" s="415" t="s">
        <v>388</v>
      </c>
      <c r="B15" s="415">
        <v>34209</v>
      </c>
      <c r="C15" s="415" t="s">
        <v>410</v>
      </c>
      <c r="D15" s="294">
        <f t="shared" si="2"/>
        <v>60164</v>
      </c>
      <c r="E15" s="419">
        <v>60164</v>
      </c>
      <c r="F15" s="419"/>
      <c r="G15" s="295">
        <f>'ごみ搬入量内訳'!H15</f>
        <v>17309</v>
      </c>
      <c r="H15" s="295">
        <f>'ごみ搬入量内訳'!AG15</f>
        <v>1620</v>
      </c>
      <c r="I15" s="295">
        <f>'資源化量内訳'!DX15</f>
        <v>149</v>
      </c>
      <c r="J15" s="294">
        <f t="shared" si="3"/>
        <v>19078</v>
      </c>
      <c r="K15" s="294">
        <f t="shared" si="4"/>
        <v>868.7669229220952</v>
      </c>
      <c r="L15" s="295">
        <f>IF($D15&gt;0,('ごみ搬入量内訳'!E15+I15)/$D15/365*10^6,0)</f>
        <v>651.3247352214449</v>
      </c>
      <c r="M15" s="295">
        <f>IF($D15&gt;0,'ごみ搬入量内訳'!F15/$D15/365*10^6,0)</f>
        <v>217.4421877006502</v>
      </c>
      <c r="N15" s="295">
        <f>'ごみ搬入量内訳'!AH15</f>
        <v>0</v>
      </c>
      <c r="O15" s="295">
        <f>'ごみ処理量内訳'!E15</f>
        <v>12135</v>
      </c>
      <c r="P15" s="295">
        <f>'ごみ処理量内訳'!N15</f>
        <v>199</v>
      </c>
      <c r="Q15" s="295">
        <f>'ごみ処理量内訳'!F15</f>
        <v>3824</v>
      </c>
      <c r="R15" s="295">
        <f>'ごみ処理量内訳'!G15</f>
        <v>2987</v>
      </c>
      <c r="S15" s="295">
        <f>'ごみ処理量内訳'!H15</f>
        <v>0</v>
      </c>
      <c r="T15" s="295">
        <f>'ごみ処理量内訳'!I15</f>
        <v>0</v>
      </c>
      <c r="U15" s="295">
        <f>'ごみ処理量内訳'!J15</f>
        <v>0</v>
      </c>
      <c r="V15" s="295">
        <f>'ごみ処理量内訳'!K15</f>
        <v>0</v>
      </c>
      <c r="W15" s="295">
        <f>'ごみ処理量内訳'!L15</f>
        <v>837</v>
      </c>
      <c r="X15" s="295">
        <f>'ごみ処理量内訳'!M15</f>
        <v>0</v>
      </c>
      <c r="Y15" s="295">
        <f>'資源化量内訳'!R15</f>
        <v>2771</v>
      </c>
      <c r="Z15" s="295">
        <f>'資源化量内訳'!S15</f>
        <v>2538</v>
      </c>
      <c r="AA15" s="295">
        <f>'資源化量内訳'!T15</f>
        <v>0</v>
      </c>
      <c r="AB15" s="295">
        <f>'資源化量内訳'!U15</f>
        <v>0</v>
      </c>
      <c r="AC15" s="295">
        <f>'資源化量内訳'!V15</f>
        <v>0</v>
      </c>
      <c r="AD15" s="295">
        <f>'資源化量内訳'!W15</f>
        <v>0</v>
      </c>
      <c r="AE15" s="295">
        <f>'資源化量内訳'!X15</f>
        <v>233</v>
      </c>
      <c r="AF15" s="295">
        <f>'資源化量内訳'!Y15</f>
        <v>0</v>
      </c>
      <c r="AG15" s="295">
        <f>'資源化量内訳'!Z15</f>
        <v>0</v>
      </c>
      <c r="AH15" s="295">
        <f>'資源化量内訳'!AA15</f>
        <v>0</v>
      </c>
      <c r="AI15" s="294">
        <f t="shared" si="5"/>
        <v>18929</v>
      </c>
      <c r="AJ15" s="296">
        <f t="shared" si="6"/>
        <v>98.94870304823287</v>
      </c>
      <c r="AK15" s="295">
        <f>'資源化量内訳'!AP15</f>
        <v>0</v>
      </c>
      <c r="AL15" s="295">
        <f>'資源化量内訳'!BC15</f>
        <v>834</v>
      </c>
      <c r="AM15" s="295">
        <f>'資源化量内訳'!BO15</f>
        <v>0</v>
      </c>
      <c r="AN15" s="295">
        <f>'資源化量内訳'!CA15</f>
        <v>0</v>
      </c>
      <c r="AO15" s="295">
        <f>'資源化量内訳'!CM15</f>
        <v>0</v>
      </c>
      <c r="AP15" s="295">
        <f>'資源化量内訳'!CY15</f>
        <v>0</v>
      </c>
      <c r="AQ15" s="295">
        <f>'資源化量内訳'!DL15</f>
        <v>768</v>
      </c>
      <c r="AR15" s="294">
        <f t="shared" si="7"/>
        <v>1602</v>
      </c>
      <c r="AS15" s="296">
        <f t="shared" si="8"/>
        <v>23.702694202746617</v>
      </c>
      <c r="AT15" s="295">
        <f>'ごみ処理量内訳'!AI15</f>
        <v>199</v>
      </c>
      <c r="AU15" s="295">
        <f>'ごみ処理量内訳'!AJ15</f>
        <v>1650</v>
      </c>
      <c r="AV15" s="295">
        <f>'ごみ処理量内訳'!AK15</f>
        <v>459</v>
      </c>
      <c r="AW15" s="294">
        <f t="shared" si="9"/>
        <v>2308</v>
      </c>
    </row>
    <row r="16" spans="1:49" ht="13.5" customHeight="1">
      <c r="A16" s="415" t="s">
        <v>388</v>
      </c>
      <c r="B16" s="415">
        <v>34210</v>
      </c>
      <c r="C16" s="415" t="s">
        <v>411</v>
      </c>
      <c r="D16" s="294">
        <f t="shared" si="2"/>
        <v>43296</v>
      </c>
      <c r="E16" s="419">
        <v>43296</v>
      </c>
      <c r="F16" s="419"/>
      <c r="G16" s="295">
        <f>'ごみ搬入量内訳'!H16</f>
        <v>7104</v>
      </c>
      <c r="H16" s="295">
        <f>'ごみ搬入量内訳'!AG16</f>
        <v>3765</v>
      </c>
      <c r="I16" s="295">
        <f>'資源化量内訳'!DX16</f>
        <v>0</v>
      </c>
      <c r="J16" s="294">
        <f t="shared" si="3"/>
        <v>10869</v>
      </c>
      <c r="K16" s="294">
        <f t="shared" si="4"/>
        <v>687.7790602314492</v>
      </c>
      <c r="L16" s="295">
        <f>IF($D16&gt;0,('ごみ搬入量内訳'!E16+I16)/$D16/365*10^6,0)</f>
        <v>449.5337605928986</v>
      </c>
      <c r="M16" s="295">
        <f>IF($D16&gt;0,'ごみ搬入量内訳'!F16/$D16/365*10^6,0)</f>
        <v>238.24529963855056</v>
      </c>
      <c r="N16" s="295">
        <f>'ごみ搬入量内訳'!AH16</f>
        <v>0</v>
      </c>
      <c r="O16" s="295">
        <f>'ごみ処理量内訳'!E16</f>
        <v>6108</v>
      </c>
      <c r="P16" s="295">
        <f>'ごみ処理量内訳'!N16</f>
        <v>0</v>
      </c>
      <c r="Q16" s="295">
        <f>'ごみ処理量内訳'!F16</f>
        <v>4761</v>
      </c>
      <c r="R16" s="295">
        <f>'ごみ処理量内訳'!G16</f>
        <v>0</v>
      </c>
      <c r="S16" s="295">
        <f>'ごみ処理量内訳'!H16</f>
        <v>0</v>
      </c>
      <c r="T16" s="295">
        <f>'ごみ処理量内訳'!I16</f>
        <v>0</v>
      </c>
      <c r="U16" s="295">
        <f>'ごみ処理量内訳'!J16</f>
        <v>0</v>
      </c>
      <c r="V16" s="295">
        <f>'ごみ処理量内訳'!K16</f>
        <v>1825</v>
      </c>
      <c r="W16" s="295">
        <f>'ごみ処理量内訳'!L16</f>
        <v>2936</v>
      </c>
      <c r="X16" s="295">
        <f>'ごみ処理量内訳'!M16</f>
        <v>0</v>
      </c>
      <c r="Y16" s="295">
        <f>'資源化量内訳'!R16</f>
        <v>0</v>
      </c>
      <c r="Z16" s="295">
        <f>'資源化量内訳'!S16</f>
        <v>0</v>
      </c>
      <c r="AA16" s="295">
        <f>'資源化量内訳'!T16</f>
        <v>0</v>
      </c>
      <c r="AB16" s="295">
        <f>'資源化量内訳'!U16</f>
        <v>0</v>
      </c>
      <c r="AC16" s="295">
        <f>'資源化量内訳'!V16</f>
        <v>0</v>
      </c>
      <c r="AD16" s="295">
        <f>'資源化量内訳'!W16</f>
        <v>0</v>
      </c>
      <c r="AE16" s="295">
        <f>'資源化量内訳'!X16</f>
        <v>0</v>
      </c>
      <c r="AF16" s="295">
        <f>'資源化量内訳'!Y16</f>
        <v>0</v>
      </c>
      <c r="AG16" s="295">
        <f>'資源化量内訳'!Z16</f>
        <v>0</v>
      </c>
      <c r="AH16" s="295">
        <f>'資源化量内訳'!AA16</f>
        <v>0</v>
      </c>
      <c r="AI16" s="294">
        <f t="shared" si="5"/>
        <v>10869</v>
      </c>
      <c r="AJ16" s="296">
        <f t="shared" si="6"/>
        <v>100</v>
      </c>
      <c r="AK16" s="295">
        <f>'資源化量内訳'!AP16</f>
        <v>0</v>
      </c>
      <c r="AL16" s="295">
        <f>'資源化量内訳'!BC16</f>
        <v>0</v>
      </c>
      <c r="AM16" s="295">
        <f>'資源化量内訳'!BO16</f>
        <v>0</v>
      </c>
      <c r="AN16" s="295">
        <f>'資源化量内訳'!CA16</f>
        <v>0</v>
      </c>
      <c r="AO16" s="295">
        <f>'資源化量内訳'!CM16</f>
        <v>0</v>
      </c>
      <c r="AP16" s="295">
        <f>'資源化量内訳'!CY16</f>
        <v>846</v>
      </c>
      <c r="AQ16" s="295">
        <f>'資源化量内訳'!DL16</f>
        <v>2349</v>
      </c>
      <c r="AR16" s="294">
        <f t="shared" si="7"/>
        <v>3195</v>
      </c>
      <c r="AS16" s="296">
        <f t="shared" si="8"/>
        <v>29.395528567485506</v>
      </c>
      <c r="AT16" s="295">
        <f>'ごみ処理量内訳'!AI16</f>
        <v>0</v>
      </c>
      <c r="AU16" s="295">
        <f>'ごみ処理量内訳'!AJ16</f>
        <v>0</v>
      </c>
      <c r="AV16" s="295">
        <f>'ごみ処理量内訳'!AK16</f>
        <v>267</v>
      </c>
      <c r="AW16" s="294">
        <f t="shared" si="9"/>
        <v>267</v>
      </c>
    </row>
    <row r="17" spans="1:49" ht="13.5" customHeight="1">
      <c r="A17" s="415" t="s">
        <v>388</v>
      </c>
      <c r="B17" s="415">
        <v>34211</v>
      </c>
      <c r="C17" s="415" t="s">
        <v>412</v>
      </c>
      <c r="D17" s="294">
        <f t="shared" si="2"/>
        <v>30182</v>
      </c>
      <c r="E17" s="419">
        <v>30182</v>
      </c>
      <c r="F17" s="419"/>
      <c r="G17" s="295">
        <f>'ごみ搬入量内訳'!H17</f>
        <v>7195</v>
      </c>
      <c r="H17" s="295">
        <f>'ごみ搬入量内訳'!AG17</f>
        <v>3214</v>
      </c>
      <c r="I17" s="295">
        <f>'資源化量内訳'!DX17</f>
        <v>1620</v>
      </c>
      <c r="J17" s="294">
        <f t="shared" si="3"/>
        <v>12029</v>
      </c>
      <c r="K17" s="294">
        <f t="shared" si="4"/>
        <v>1091.9145312955286</v>
      </c>
      <c r="L17" s="295">
        <f>IF($D17&gt;0,('ごみ搬入量内訳'!E17+I17)/$D17/365*10^6,0)</f>
        <v>896.7514884586022</v>
      </c>
      <c r="M17" s="295">
        <f>IF($D17&gt;0,'ごみ搬入量内訳'!F17/$D17/365*10^6,0)</f>
        <v>195.1630428369263</v>
      </c>
      <c r="N17" s="295">
        <f>'ごみ搬入量内訳'!AH17</f>
        <v>0</v>
      </c>
      <c r="O17" s="295">
        <f>'ごみ処理量内訳'!E17</f>
        <v>0</v>
      </c>
      <c r="P17" s="295">
        <f>'ごみ処理量内訳'!N17</f>
        <v>0</v>
      </c>
      <c r="Q17" s="295">
        <f>'ごみ処理量内訳'!F17</f>
        <v>10409</v>
      </c>
      <c r="R17" s="295">
        <f>'ごみ処理量内訳'!G17</f>
        <v>0</v>
      </c>
      <c r="S17" s="295">
        <f>'ごみ処理量内訳'!H17</f>
        <v>0</v>
      </c>
      <c r="T17" s="295">
        <f>'ごみ処理量内訳'!I17</f>
        <v>0</v>
      </c>
      <c r="U17" s="295">
        <f>'ごみ処理量内訳'!J17</f>
        <v>0</v>
      </c>
      <c r="V17" s="295">
        <f>'ごみ処理量内訳'!K17</f>
        <v>8041</v>
      </c>
      <c r="W17" s="295">
        <f>'ごみ処理量内訳'!L17</f>
        <v>2368</v>
      </c>
      <c r="X17" s="295">
        <f>'ごみ処理量内訳'!M17</f>
        <v>0</v>
      </c>
      <c r="Y17" s="295">
        <f>'資源化量内訳'!R17</f>
        <v>0</v>
      </c>
      <c r="Z17" s="295">
        <f>'資源化量内訳'!S17</f>
        <v>0</v>
      </c>
      <c r="AA17" s="295">
        <f>'資源化量内訳'!T17</f>
        <v>0</v>
      </c>
      <c r="AB17" s="295">
        <f>'資源化量内訳'!U17</f>
        <v>0</v>
      </c>
      <c r="AC17" s="295">
        <f>'資源化量内訳'!V17</f>
        <v>0</v>
      </c>
      <c r="AD17" s="295">
        <f>'資源化量内訳'!W17</f>
        <v>0</v>
      </c>
      <c r="AE17" s="295">
        <f>'資源化量内訳'!X17</f>
        <v>0</v>
      </c>
      <c r="AF17" s="295">
        <f>'資源化量内訳'!Y17</f>
        <v>0</v>
      </c>
      <c r="AG17" s="295">
        <f>'資源化量内訳'!Z17</f>
        <v>0</v>
      </c>
      <c r="AH17" s="295">
        <f>'資源化量内訳'!AA17</f>
        <v>0</v>
      </c>
      <c r="AI17" s="294">
        <f t="shared" si="5"/>
        <v>10409</v>
      </c>
      <c r="AJ17" s="296">
        <f t="shared" si="6"/>
        <v>100</v>
      </c>
      <c r="AK17" s="295">
        <f>'資源化量内訳'!AP17</f>
        <v>0</v>
      </c>
      <c r="AL17" s="295">
        <f>'資源化量内訳'!BC17</f>
        <v>0</v>
      </c>
      <c r="AM17" s="295">
        <f>'資源化量内訳'!BO17</f>
        <v>0</v>
      </c>
      <c r="AN17" s="295">
        <f>'資源化量内訳'!CA17</f>
        <v>0</v>
      </c>
      <c r="AO17" s="295">
        <f>'資源化量内訳'!CM17</f>
        <v>0</v>
      </c>
      <c r="AP17" s="295">
        <f>'資源化量内訳'!CY17</f>
        <v>4325</v>
      </c>
      <c r="AQ17" s="295">
        <f>'資源化量内訳'!DL17</f>
        <v>1891</v>
      </c>
      <c r="AR17" s="294">
        <f t="shared" si="7"/>
        <v>6216</v>
      </c>
      <c r="AS17" s="296">
        <f t="shared" si="8"/>
        <v>65.142572117383</v>
      </c>
      <c r="AT17" s="295">
        <f>'ごみ処理量内訳'!AI17</f>
        <v>0</v>
      </c>
      <c r="AU17" s="295">
        <f>'ごみ処理量内訳'!AJ17</f>
        <v>0</v>
      </c>
      <c r="AV17" s="295">
        <f>'ごみ処理量内訳'!AK17</f>
        <v>195</v>
      </c>
      <c r="AW17" s="294">
        <f t="shared" si="9"/>
        <v>195</v>
      </c>
    </row>
    <row r="18" spans="1:49" ht="13.5" customHeight="1">
      <c r="A18" s="415" t="s">
        <v>388</v>
      </c>
      <c r="B18" s="415">
        <v>34212</v>
      </c>
      <c r="C18" s="415" t="s">
        <v>413</v>
      </c>
      <c r="D18" s="294">
        <f t="shared" si="2"/>
        <v>176644</v>
      </c>
      <c r="E18" s="419">
        <v>176644</v>
      </c>
      <c r="F18" s="419"/>
      <c r="G18" s="295">
        <f>'ごみ搬入量内訳'!H18</f>
        <v>62707</v>
      </c>
      <c r="H18" s="295">
        <f>'ごみ搬入量内訳'!AG18</f>
        <v>5244</v>
      </c>
      <c r="I18" s="295">
        <f>'資源化量内訳'!DX18</f>
        <v>3120</v>
      </c>
      <c r="J18" s="294">
        <f t="shared" si="3"/>
        <v>71071</v>
      </c>
      <c r="K18" s="294">
        <f t="shared" si="4"/>
        <v>1102.3021925066842</v>
      </c>
      <c r="L18" s="295">
        <f>IF($D18&gt;0,('ごみ搬入量内訳'!E18+I18)/$D18/365*10^6,0)</f>
        <v>665.0788692558021</v>
      </c>
      <c r="M18" s="295">
        <f>IF($D18&gt;0,'ごみ搬入量内訳'!F18/$D18/365*10^6,0)</f>
        <v>437.22332325088183</v>
      </c>
      <c r="N18" s="295">
        <f>'ごみ搬入量内訳'!AH18</f>
        <v>0</v>
      </c>
      <c r="O18" s="295">
        <f>'ごみ処理量内訳'!E18</f>
        <v>54152</v>
      </c>
      <c r="P18" s="295">
        <f>'ごみ処理量内訳'!N18</f>
        <v>1252</v>
      </c>
      <c r="Q18" s="295">
        <f>'ごみ処理量内訳'!F18</f>
        <v>9198</v>
      </c>
      <c r="R18" s="295">
        <f>'ごみ処理量内訳'!G18</f>
        <v>6959</v>
      </c>
      <c r="S18" s="295">
        <f>'ごみ処理量内訳'!H18</f>
        <v>0</v>
      </c>
      <c r="T18" s="295">
        <f>'ごみ処理量内訳'!I18</f>
        <v>0</v>
      </c>
      <c r="U18" s="295">
        <f>'ごみ処理量内訳'!J18</f>
        <v>0</v>
      </c>
      <c r="V18" s="295">
        <f>'ごみ処理量内訳'!K18</f>
        <v>0</v>
      </c>
      <c r="W18" s="295">
        <f>'ごみ処理量内訳'!L18</f>
        <v>2239</v>
      </c>
      <c r="X18" s="295">
        <f>'ごみ処理量内訳'!M18</f>
        <v>0</v>
      </c>
      <c r="Y18" s="295">
        <f>'資源化量内訳'!R18</f>
        <v>3349</v>
      </c>
      <c r="Z18" s="295">
        <f>'資源化量内訳'!S18</f>
        <v>3198</v>
      </c>
      <c r="AA18" s="295">
        <f>'資源化量内訳'!T18</f>
        <v>17</v>
      </c>
      <c r="AB18" s="295">
        <f>'資源化量内訳'!U18</f>
        <v>0</v>
      </c>
      <c r="AC18" s="295">
        <f>'資源化量内訳'!V18</f>
        <v>38</v>
      </c>
      <c r="AD18" s="295">
        <f>'資源化量内訳'!W18</f>
        <v>0</v>
      </c>
      <c r="AE18" s="295">
        <f>'資源化量内訳'!X18</f>
        <v>20</v>
      </c>
      <c r="AF18" s="295">
        <f>'資源化量内訳'!Y18</f>
        <v>0</v>
      </c>
      <c r="AG18" s="295">
        <f>'資源化量内訳'!Z18</f>
        <v>0</v>
      </c>
      <c r="AH18" s="295">
        <f>'資源化量内訳'!AA18</f>
        <v>76</v>
      </c>
      <c r="AI18" s="294">
        <f t="shared" si="5"/>
        <v>67951</v>
      </c>
      <c r="AJ18" s="296">
        <f t="shared" si="6"/>
        <v>98.15749584259245</v>
      </c>
      <c r="AK18" s="295">
        <f>'資源化量内訳'!AP18</f>
        <v>0</v>
      </c>
      <c r="AL18" s="295">
        <f>'資源化量内訳'!BC18</f>
        <v>2718</v>
      </c>
      <c r="AM18" s="295">
        <f>'資源化量内訳'!BO18</f>
        <v>0</v>
      </c>
      <c r="AN18" s="295">
        <f>'資源化量内訳'!CA18</f>
        <v>0</v>
      </c>
      <c r="AO18" s="295">
        <f>'資源化量内訳'!CM18</f>
        <v>0</v>
      </c>
      <c r="AP18" s="295">
        <f>'資源化量内訳'!CY18</f>
        <v>0</v>
      </c>
      <c r="AQ18" s="295">
        <f>'資源化量内訳'!DL18</f>
        <v>1854</v>
      </c>
      <c r="AR18" s="294">
        <f t="shared" si="7"/>
        <v>4572</v>
      </c>
      <c r="AS18" s="296">
        <f t="shared" si="8"/>
        <v>15.535169056295818</v>
      </c>
      <c r="AT18" s="295">
        <f>'ごみ処理量内訳'!AI18</f>
        <v>1252</v>
      </c>
      <c r="AU18" s="295">
        <f>'ごみ処理量内訳'!AJ18</f>
        <v>6278</v>
      </c>
      <c r="AV18" s="295">
        <f>'ごみ処理量内訳'!AK18</f>
        <v>3366</v>
      </c>
      <c r="AW18" s="294">
        <f t="shared" si="9"/>
        <v>10896</v>
      </c>
    </row>
    <row r="19" spans="1:49" ht="13.5" customHeight="1">
      <c r="A19" s="415" t="s">
        <v>388</v>
      </c>
      <c r="B19" s="415">
        <v>34213</v>
      </c>
      <c r="C19" s="415" t="s">
        <v>414</v>
      </c>
      <c r="D19" s="294">
        <f t="shared" si="2"/>
        <v>117965</v>
      </c>
      <c r="E19" s="419">
        <v>117965</v>
      </c>
      <c r="F19" s="419"/>
      <c r="G19" s="295">
        <f>'ごみ搬入量内訳'!H19</f>
        <v>35341</v>
      </c>
      <c r="H19" s="295">
        <f>'ごみ搬入量内訳'!AG19</f>
        <v>4670</v>
      </c>
      <c r="I19" s="295">
        <f>'資源化量内訳'!DX19</f>
        <v>1523</v>
      </c>
      <c r="J19" s="294">
        <f t="shared" si="3"/>
        <v>41534</v>
      </c>
      <c r="K19" s="294">
        <f t="shared" si="4"/>
        <v>964.6232426729777</v>
      </c>
      <c r="L19" s="295">
        <f>IF($D19&gt;0,('ごみ搬入量内訳'!E19+I19)/$D19/365*10^6,0)</f>
        <v>662.8388150885246</v>
      </c>
      <c r="M19" s="295">
        <f>IF($D19&gt;0,'ごみ搬入量内訳'!F19/$D19/365*10^6,0)</f>
        <v>301.784427584453</v>
      </c>
      <c r="N19" s="295">
        <f>'ごみ搬入量内訳'!AH19</f>
        <v>6</v>
      </c>
      <c r="O19" s="295">
        <f>'ごみ処理量内訳'!E19</f>
        <v>11200</v>
      </c>
      <c r="P19" s="295">
        <f>'ごみ処理量内訳'!N19</f>
        <v>1338</v>
      </c>
      <c r="Q19" s="295">
        <f>'ごみ処理量内訳'!F19</f>
        <v>27473</v>
      </c>
      <c r="R19" s="295">
        <f>'ごみ処理量内訳'!G19</f>
        <v>1477</v>
      </c>
      <c r="S19" s="295">
        <f>'ごみ処理量内訳'!H19</f>
        <v>0</v>
      </c>
      <c r="T19" s="295">
        <f>'ごみ処理量内訳'!I19</f>
        <v>0</v>
      </c>
      <c r="U19" s="295">
        <f>'ごみ処理量内訳'!J19</f>
        <v>0</v>
      </c>
      <c r="V19" s="295">
        <f>'ごみ処理量内訳'!K19</f>
        <v>22812</v>
      </c>
      <c r="W19" s="295">
        <f>'ごみ処理量内訳'!L19</f>
        <v>3184</v>
      </c>
      <c r="X19" s="295">
        <f>'ごみ処理量内訳'!M19</f>
        <v>0</v>
      </c>
      <c r="Y19" s="295">
        <f>'資源化量内訳'!R19</f>
        <v>0</v>
      </c>
      <c r="Z19" s="295">
        <f>'資源化量内訳'!S19</f>
        <v>0</v>
      </c>
      <c r="AA19" s="295">
        <f>'資源化量内訳'!T19</f>
        <v>0</v>
      </c>
      <c r="AB19" s="295">
        <f>'資源化量内訳'!U19</f>
        <v>0</v>
      </c>
      <c r="AC19" s="295">
        <f>'資源化量内訳'!V19</f>
        <v>0</v>
      </c>
      <c r="AD19" s="295">
        <f>'資源化量内訳'!W19</f>
        <v>0</v>
      </c>
      <c r="AE19" s="295">
        <f>'資源化量内訳'!X19</f>
        <v>0</v>
      </c>
      <c r="AF19" s="295">
        <f>'資源化量内訳'!Y19</f>
        <v>0</v>
      </c>
      <c r="AG19" s="295">
        <f>'資源化量内訳'!Z19</f>
        <v>0</v>
      </c>
      <c r="AH19" s="295">
        <f>'資源化量内訳'!AA19</f>
        <v>0</v>
      </c>
      <c r="AI19" s="294">
        <f t="shared" si="5"/>
        <v>40011</v>
      </c>
      <c r="AJ19" s="296">
        <f t="shared" si="6"/>
        <v>96.65591962210392</v>
      </c>
      <c r="AK19" s="295">
        <f>'資源化量内訳'!AP19</f>
        <v>0</v>
      </c>
      <c r="AL19" s="295">
        <f>'資源化量内訳'!BC19</f>
        <v>833</v>
      </c>
      <c r="AM19" s="295">
        <f>'資源化量内訳'!BO19</f>
        <v>0</v>
      </c>
      <c r="AN19" s="295">
        <f>'資源化量内訳'!CA19</f>
        <v>0</v>
      </c>
      <c r="AO19" s="295">
        <f>'資源化量内訳'!CM19</f>
        <v>0</v>
      </c>
      <c r="AP19" s="295">
        <f>'資源化量内訳'!CY19</f>
        <v>13339</v>
      </c>
      <c r="AQ19" s="295">
        <f>'資源化量内訳'!DL19</f>
        <v>2979</v>
      </c>
      <c r="AR19" s="294">
        <f t="shared" si="7"/>
        <v>17151</v>
      </c>
      <c r="AS19" s="296">
        <f t="shared" si="8"/>
        <v>44.960755044060285</v>
      </c>
      <c r="AT19" s="295">
        <f>'ごみ処理量内訳'!AI19</f>
        <v>1338</v>
      </c>
      <c r="AU19" s="295">
        <f>'ごみ処理量内訳'!AJ19</f>
        <v>1236</v>
      </c>
      <c r="AV19" s="295">
        <f>'ごみ処理量内訳'!AK19</f>
        <v>131</v>
      </c>
      <c r="AW19" s="294">
        <f t="shared" si="9"/>
        <v>2705</v>
      </c>
    </row>
    <row r="20" spans="1:49" ht="13.5" customHeight="1">
      <c r="A20" s="415" t="s">
        <v>388</v>
      </c>
      <c r="B20" s="415">
        <v>34214</v>
      </c>
      <c r="C20" s="415" t="s">
        <v>415</v>
      </c>
      <c r="D20" s="294">
        <f t="shared" si="2"/>
        <v>33417</v>
      </c>
      <c r="E20" s="419">
        <v>33417</v>
      </c>
      <c r="F20" s="419"/>
      <c r="G20" s="295">
        <f>'ごみ搬入量内訳'!H20</f>
        <v>5861</v>
      </c>
      <c r="H20" s="295">
        <f>'ごみ搬入量内訳'!AG20</f>
        <v>1738</v>
      </c>
      <c r="I20" s="295">
        <f>'資源化量内訳'!DX20</f>
        <v>0</v>
      </c>
      <c r="J20" s="294">
        <f t="shared" si="3"/>
        <v>7599</v>
      </c>
      <c r="K20" s="294">
        <f t="shared" si="4"/>
        <v>623.0115833914409</v>
      </c>
      <c r="L20" s="295">
        <f>IF($D20&gt;0,('ごみ搬入量内訳'!E20+I20)/$D20/365*10^6,0)</f>
        <v>363.68987813191626</v>
      </c>
      <c r="M20" s="295">
        <f>IF($D20&gt;0,'ごみ搬入量内訳'!F20/$D20/365*10^6,0)</f>
        <v>259.3217052595246</v>
      </c>
      <c r="N20" s="295">
        <f>'ごみ搬入量内訳'!AH20</f>
        <v>0</v>
      </c>
      <c r="O20" s="295">
        <f>'ごみ処理量内訳'!E20</f>
        <v>6476</v>
      </c>
      <c r="P20" s="295">
        <f>'ごみ処理量内訳'!N20</f>
        <v>0</v>
      </c>
      <c r="Q20" s="295">
        <f>'ごみ処理量内訳'!F20</f>
        <v>1118</v>
      </c>
      <c r="R20" s="295">
        <f>'ごみ処理量内訳'!G20</f>
        <v>1088</v>
      </c>
      <c r="S20" s="295">
        <f>'ごみ処理量内訳'!H20</f>
        <v>0</v>
      </c>
      <c r="T20" s="295">
        <f>'ごみ処理量内訳'!I20</f>
        <v>0</v>
      </c>
      <c r="U20" s="295">
        <f>'ごみ処理量内訳'!J20</f>
        <v>0</v>
      </c>
      <c r="V20" s="295">
        <f>'ごみ処理量内訳'!K20</f>
        <v>0</v>
      </c>
      <c r="W20" s="295">
        <f>'ごみ処理量内訳'!L20</f>
        <v>30</v>
      </c>
      <c r="X20" s="295">
        <f>'ごみ処理量内訳'!M20</f>
        <v>0</v>
      </c>
      <c r="Y20" s="295">
        <f>'資源化量内訳'!R20</f>
        <v>5</v>
      </c>
      <c r="Z20" s="295">
        <f>'資源化量内訳'!S20</f>
        <v>0</v>
      </c>
      <c r="AA20" s="295">
        <f>'資源化量内訳'!T20</f>
        <v>0</v>
      </c>
      <c r="AB20" s="295">
        <f>'資源化量内訳'!U20</f>
        <v>0</v>
      </c>
      <c r="AC20" s="295">
        <f>'資源化量内訳'!V20</f>
        <v>0</v>
      </c>
      <c r="AD20" s="295">
        <f>'資源化量内訳'!W20</f>
        <v>0</v>
      </c>
      <c r="AE20" s="295">
        <f>'資源化量内訳'!X20</f>
        <v>0</v>
      </c>
      <c r="AF20" s="295">
        <f>'資源化量内訳'!Y20</f>
        <v>0</v>
      </c>
      <c r="AG20" s="295">
        <f>'資源化量内訳'!Z20</f>
        <v>0</v>
      </c>
      <c r="AH20" s="295">
        <f>'資源化量内訳'!AA20</f>
        <v>5</v>
      </c>
      <c r="AI20" s="294">
        <f t="shared" si="5"/>
        <v>7599</v>
      </c>
      <c r="AJ20" s="296">
        <f t="shared" si="6"/>
        <v>100</v>
      </c>
      <c r="AK20" s="295">
        <f>'資源化量内訳'!AP20</f>
        <v>948</v>
      </c>
      <c r="AL20" s="295">
        <f>'資源化量内訳'!BC20</f>
        <v>547</v>
      </c>
      <c r="AM20" s="295">
        <f>'資源化量内訳'!BO20</f>
        <v>0</v>
      </c>
      <c r="AN20" s="295">
        <f>'資源化量内訳'!CA20</f>
        <v>0</v>
      </c>
      <c r="AO20" s="295">
        <f>'資源化量内訳'!CM20</f>
        <v>0</v>
      </c>
      <c r="AP20" s="295">
        <f>'資源化量内訳'!CY20</f>
        <v>0</v>
      </c>
      <c r="AQ20" s="295">
        <f>'資源化量内訳'!DL20</f>
        <v>23</v>
      </c>
      <c r="AR20" s="294">
        <f t="shared" si="7"/>
        <v>1518</v>
      </c>
      <c r="AS20" s="296">
        <f t="shared" si="8"/>
        <v>20.042110804053166</v>
      </c>
      <c r="AT20" s="295">
        <f>'ごみ処理量内訳'!AI20</f>
        <v>0</v>
      </c>
      <c r="AU20" s="295">
        <f>'ごみ処理量内訳'!AJ20</f>
        <v>0</v>
      </c>
      <c r="AV20" s="295">
        <f>'ごみ処理量内訳'!AK20</f>
        <v>193</v>
      </c>
      <c r="AW20" s="294">
        <f t="shared" si="9"/>
        <v>193</v>
      </c>
    </row>
    <row r="21" spans="1:49" ht="13.5" customHeight="1">
      <c r="A21" s="415" t="s">
        <v>388</v>
      </c>
      <c r="B21" s="415">
        <v>34215</v>
      </c>
      <c r="C21" s="415" t="s">
        <v>416</v>
      </c>
      <c r="D21" s="294">
        <f t="shared" si="2"/>
        <v>29900</v>
      </c>
      <c r="E21" s="419">
        <v>29900</v>
      </c>
      <c r="F21" s="419"/>
      <c r="G21" s="295">
        <f>'ごみ搬入量内訳'!H21</f>
        <v>9961</v>
      </c>
      <c r="H21" s="295">
        <f>'ごみ搬入量内訳'!AG21</f>
        <v>1933</v>
      </c>
      <c r="I21" s="295">
        <f>'資源化量内訳'!DX21</f>
        <v>973</v>
      </c>
      <c r="J21" s="294">
        <f t="shared" si="3"/>
        <v>12867</v>
      </c>
      <c r="K21" s="294">
        <f t="shared" si="4"/>
        <v>1178.9984881110552</v>
      </c>
      <c r="L21" s="295">
        <f>IF($D21&gt;0,('ごみ搬入量内訳'!E21+I21)/$D21/365*10^6,0)</f>
        <v>885.9669217024785</v>
      </c>
      <c r="M21" s="295">
        <f>IF($D21&gt;0,'ごみ搬入量内訳'!F21/$D21/365*10^6,0)</f>
        <v>293.0315664085765</v>
      </c>
      <c r="N21" s="295">
        <f>'ごみ搬入量内訳'!AH21</f>
        <v>0</v>
      </c>
      <c r="O21" s="295">
        <f>'ごみ処理量内訳'!E21</f>
        <v>8127</v>
      </c>
      <c r="P21" s="295">
        <f>'ごみ処理量内訳'!N21</f>
        <v>2147</v>
      </c>
      <c r="Q21" s="295">
        <f>'ごみ処理量内訳'!F21</f>
        <v>1598</v>
      </c>
      <c r="R21" s="295">
        <f>'ごみ処理量内訳'!G21</f>
        <v>1001</v>
      </c>
      <c r="S21" s="295">
        <f>'ごみ処理量内訳'!H21</f>
        <v>0</v>
      </c>
      <c r="T21" s="295">
        <f>'ごみ処理量内訳'!I21</f>
        <v>0</v>
      </c>
      <c r="U21" s="295">
        <f>'ごみ処理量内訳'!J21</f>
        <v>0</v>
      </c>
      <c r="V21" s="295">
        <f>'ごみ処理量内訳'!K21</f>
        <v>0</v>
      </c>
      <c r="W21" s="295">
        <f>'ごみ処理量内訳'!L21</f>
        <v>597</v>
      </c>
      <c r="X21" s="295">
        <f>'ごみ処理量内訳'!M21</f>
        <v>0</v>
      </c>
      <c r="Y21" s="295">
        <f>'資源化量内訳'!R21</f>
        <v>22</v>
      </c>
      <c r="Z21" s="295">
        <f>'資源化量内訳'!S21</f>
        <v>0</v>
      </c>
      <c r="AA21" s="295">
        <f>'資源化量内訳'!T21</f>
        <v>0</v>
      </c>
      <c r="AB21" s="295">
        <f>'資源化量内訳'!U21</f>
        <v>0</v>
      </c>
      <c r="AC21" s="295">
        <f>'資源化量内訳'!V21</f>
        <v>0</v>
      </c>
      <c r="AD21" s="295">
        <f>'資源化量内訳'!W21</f>
        <v>0</v>
      </c>
      <c r="AE21" s="295">
        <f>'資源化量内訳'!X21</f>
        <v>0</v>
      </c>
      <c r="AF21" s="295">
        <f>'資源化量内訳'!Y21</f>
        <v>0</v>
      </c>
      <c r="AG21" s="295">
        <f>'資源化量内訳'!Z21</f>
        <v>0</v>
      </c>
      <c r="AH21" s="295">
        <f>'資源化量内訳'!AA21</f>
        <v>22</v>
      </c>
      <c r="AI21" s="294">
        <f t="shared" si="5"/>
        <v>11894</v>
      </c>
      <c r="AJ21" s="296">
        <f t="shared" si="6"/>
        <v>81.94888178913739</v>
      </c>
      <c r="AK21" s="295">
        <f>'資源化量内訳'!AP21</f>
        <v>0</v>
      </c>
      <c r="AL21" s="295">
        <f>'資源化量内訳'!BC21</f>
        <v>280</v>
      </c>
      <c r="AM21" s="295">
        <f>'資源化量内訳'!BO21</f>
        <v>0</v>
      </c>
      <c r="AN21" s="295">
        <f>'資源化量内訳'!CA21</f>
        <v>0</v>
      </c>
      <c r="AO21" s="295">
        <f>'資源化量内訳'!CM21</f>
        <v>0</v>
      </c>
      <c r="AP21" s="295">
        <f>'資源化量内訳'!CY21</f>
        <v>0</v>
      </c>
      <c r="AQ21" s="295">
        <f>'資源化量内訳'!DL21</f>
        <v>399</v>
      </c>
      <c r="AR21" s="294">
        <f t="shared" si="7"/>
        <v>679</v>
      </c>
      <c r="AS21" s="296">
        <f t="shared" si="8"/>
        <v>13.010025647003964</v>
      </c>
      <c r="AT21" s="295">
        <f>'ごみ処理量内訳'!AI21</f>
        <v>2147</v>
      </c>
      <c r="AU21" s="295">
        <f>'ごみ処理量内訳'!AJ21</f>
        <v>830</v>
      </c>
      <c r="AV21" s="295">
        <f>'ごみ処理量内訳'!AK21</f>
        <v>256</v>
      </c>
      <c r="AW21" s="294">
        <f t="shared" si="9"/>
        <v>3233</v>
      </c>
    </row>
    <row r="22" spans="1:49" ht="13.5" customHeight="1">
      <c r="A22" s="415" t="s">
        <v>388</v>
      </c>
      <c r="B22" s="415">
        <v>34302</v>
      </c>
      <c r="C22" s="415" t="s">
        <v>417</v>
      </c>
      <c r="D22" s="294">
        <f t="shared" si="2"/>
        <v>51115</v>
      </c>
      <c r="E22" s="419">
        <v>51115</v>
      </c>
      <c r="F22" s="419"/>
      <c r="G22" s="295">
        <f>'ごみ搬入量内訳'!H22</f>
        <v>14965</v>
      </c>
      <c r="H22" s="295">
        <f>'ごみ搬入量内訳'!AG22</f>
        <v>950</v>
      </c>
      <c r="I22" s="295">
        <f>'資源化量内訳'!DX22</f>
        <v>0</v>
      </c>
      <c r="J22" s="294">
        <f t="shared" si="3"/>
        <v>15915</v>
      </c>
      <c r="K22" s="294">
        <f t="shared" si="4"/>
        <v>853.0321769740273</v>
      </c>
      <c r="L22" s="295">
        <f>IF($D22&gt;0,('ごみ搬入量内訳'!E22+I22)/$D22/365*10^6,0)</f>
        <v>643.3518831428996</v>
      </c>
      <c r="M22" s="295">
        <f>IF($D22&gt;0,'ごみ搬入量内訳'!F22/$D22/365*10^6,0)</f>
        <v>209.6802938311275</v>
      </c>
      <c r="N22" s="295">
        <f>'ごみ搬入量内訳'!AH22</f>
        <v>0</v>
      </c>
      <c r="O22" s="295">
        <f>'ごみ処理量内訳'!E22</f>
        <v>13375</v>
      </c>
      <c r="P22" s="295">
        <f>'ごみ処理量内訳'!N22</f>
        <v>286</v>
      </c>
      <c r="Q22" s="295">
        <f>'ごみ処理量内訳'!F22</f>
        <v>1940</v>
      </c>
      <c r="R22" s="295">
        <f>'ごみ処理量内訳'!G22</f>
        <v>0</v>
      </c>
      <c r="S22" s="295">
        <f>'ごみ処理量内訳'!H22</f>
        <v>0</v>
      </c>
      <c r="T22" s="295">
        <f>'ごみ処理量内訳'!I22</f>
        <v>0</v>
      </c>
      <c r="U22" s="295">
        <f>'ごみ処理量内訳'!J22</f>
        <v>0</v>
      </c>
      <c r="V22" s="295">
        <f>'ごみ処理量内訳'!K22</f>
        <v>0</v>
      </c>
      <c r="W22" s="295">
        <f>'ごみ処理量内訳'!L22</f>
        <v>1940</v>
      </c>
      <c r="X22" s="295">
        <f>'ごみ処理量内訳'!M22</f>
        <v>0</v>
      </c>
      <c r="Y22" s="295">
        <f>'資源化量内訳'!R22</f>
        <v>314</v>
      </c>
      <c r="Z22" s="295">
        <f>'資源化量内訳'!S22</f>
        <v>0</v>
      </c>
      <c r="AA22" s="295">
        <f>'資源化量内訳'!T22</f>
        <v>0</v>
      </c>
      <c r="AB22" s="295">
        <f>'資源化量内訳'!U22</f>
        <v>0</v>
      </c>
      <c r="AC22" s="295">
        <f>'資源化量内訳'!V22</f>
        <v>0</v>
      </c>
      <c r="AD22" s="295">
        <f>'資源化量内訳'!W22</f>
        <v>0</v>
      </c>
      <c r="AE22" s="295">
        <f>'資源化量内訳'!X22</f>
        <v>291</v>
      </c>
      <c r="AF22" s="295">
        <f>'資源化量内訳'!Y22</f>
        <v>0</v>
      </c>
      <c r="AG22" s="295">
        <f>'資源化量内訳'!Z22</f>
        <v>0</v>
      </c>
      <c r="AH22" s="295">
        <f>'資源化量内訳'!AA22</f>
        <v>23</v>
      </c>
      <c r="AI22" s="294">
        <f t="shared" si="5"/>
        <v>15915</v>
      </c>
      <c r="AJ22" s="296">
        <f t="shared" si="6"/>
        <v>98.20295318881558</v>
      </c>
      <c r="AK22" s="295">
        <f>'資源化量内訳'!AP22</f>
        <v>817</v>
      </c>
      <c r="AL22" s="295">
        <f>'資源化量内訳'!BC22</f>
        <v>0</v>
      </c>
      <c r="AM22" s="295">
        <f>'資源化量内訳'!BO22</f>
        <v>0</v>
      </c>
      <c r="AN22" s="295">
        <f>'資源化量内訳'!CA22</f>
        <v>0</v>
      </c>
      <c r="AO22" s="295">
        <f>'資源化量内訳'!CM22</f>
        <v>0</v>
      </c>
      <c r="AP22" s="295">
        <f>'資源化量内訳'!CY22</f>
        <v>0</v>
      </c>
      <c r="AQ22" s="295">
        <f>'資源化量内訳'!DL22</f>
        <v>1365</v>
      </c>
      <c r="AR22" s="294">
        <f t="shared" si="7"/>
        <v>2182</v>
      </c>
      <c r="AS22" s="296">
        <f t="shared" si="8"/>
        <v>15.683317624882188</v>
      </c>
      <c r="AT22" s="295">
        <f>'ごみ処理量内訳'!AI22</f>
        <v>286</v>
      </c>
      <c r="AU22" s="295">
        <f>'ごみ処理量内訳'!AJ22</f>
        <v>488</v>
      </c>
      <c r="AV22" s="295">
        <f>'ごみ処理量内訳'!AK22</f>
        <v>0</v>
      </c>
      <c r="AW22" s="294">
        <f t="shared" si="9"/>
        <v>774</v>
      </c>
    </row>
    <row r="23" spans="1:49" ht="13.5" customHeight="1">
      <c r="A23" s="415" t="s">
        <v>388</v>
      </c>
      <c r="B23" s="415">
        <v>34304</v>
      </c>
      <c r="C23" s="415" t="s">
        <v>418</v>
      </c>
      <c r="D23" s="294">
        <f t="shared" si="2"/>
        <v>28173</v>
      </c>
      <c r="E23" s="419">
        <v>28173</v>
      </c>
      <c r="F23" s="419"/>
      <c r="G23" s="295">
        <f>'ごみ搬入量内訳'!H23</f>
        <v>11805</v>
      </c>
      <c r="H23" s="295">
        <f>'ごみ搬入量内訳'!AG23</f>
        <v>581</v>
      </c>
      <c r="I23" s="295">
        <f>'資源化量内訳'!DX23</f>
        <v>0</v>
      </c>
      <c r="J23" s="294">
        <f t="shared" si="3"/>
        <v>12386</v>
      </c>
      <c r="K23" s="294">
        <f t="shared" si="4"/>
        <v>1204.4953173372542</v>
      </c>
      <c r="L23" s="295">
        <f>IF($D23&gt;0,('ごみ搬入量内訳'!E23+I23)/$D23/365*10^6,0)</f>
        <v>794.9902486058497</v>
      </c>
      <c r="M23" s="295">
        <f>IF($D23&gt;0,'ごみ搬入量内訳'!F23/$D23/365*10^6,0)</f>
        <v>409.5050687314046</v>
      </c>
      <c r="N23" s="295">
        <f>'ごみ搬入量内訳'!AH23</f>
        <v>0</v>
      </c>
      <c r="O23" s="295">
        <f>'ごみ処理量内訳'!E23</f>
        <v>9987</v>
      </c>
      <c r="P23" s="295">
        <f>'ごみ処理量内訳'!N23</f>
        <v>133</v>
      </c>
      <c r="Q23" s="295">
        <f>'ごみ処理量内訳'!F23</f>
        <v>2035</v>
      </c>
      <c r="R23" s="295">
        <f>'ごみ処理量内訳'!G23</f>
        <v>0</v>
      </c>
      <c r="S23" s="295">
        <f>'ごみ処理量内訳'!H23</f>
        <v>0</v>
      </c>
      <c r="T23" s="295">
        <f>'ごみ処理量内訳'!I23</f>
        <v>0</v>
      </c>
      <c r="U23" s="295">
        <f>'ごみ処理量内訳'!J23</f>
        <v>0</v>
      </c>
      <c r="V23" s="295">
        <f>'ごみ処理量内訳'!K23</f>
        <v>0</v>
      </c>
      <c r="W23" s="295">
        <f>'ごみ処理量内訳'!L23</f>
        <v>2035</v>
      </c>
      <c r="X23" s="295">
        <f>'ごみ処理量内訳'!M23</f>
        <v>0</v>
      </c>
      <c r="Y23" s="295">
        <f>'資源化量内訳'!R23</f>
        <v>231</v>
      </c>
      <c r="Z23" s="295">
        <f>'資源化量内訳'!S23</f>
        <v>0</v>
      </c>
      <c r="AA23" s="295">
        <f>'資源化量内訳'!T23</f>
        <v>231</v>
      </c>
      <c r="AB23" s="295">
        <f>'資源化量内訳'!U23</f>
        <v>0</v>
      </c>
      <c r="AC23" s="295">
        <f>'資源化量内訳'!V23</f>
        <v>0</v>
      </c>
      <c r="AD23" s="295">
        <f>'資源化量内訳'!W23</f>
        <v>0</v>
      </c>
      <c r="AE23" s="295">
        <f>'資源化量内訳'!X23</f>
        <v>0</v>
      </c>
      <c r="AF23" s="295">
        <f>'資源化量内訳'!Y23</f>
        <v>0</v>
      </c>
      <c r="AG23" s="295">
        <f>'資源化量内訳'!Z23</f>
        <v>0</v>
      </c>
      <c r="AH23" s="295">
        <f>'資源化量内訳'!AA23</f>
        <v>0</v>
      </c>
      <c r="AI23" s="294">
        <f t="shared" si="5"/>
        <v>12386</v>
      </c>
      <c r="AJ23" s="296">
        <f t="shared" si="6"/>
        <v>98.92620700791215</v>
      </c>
      <c r="AK23" s="295">
        <f>'資源化量内訳'!AP23</f>
        <v>304</v>
      </c>
      <c r="AL23" s="295">
        <f>'資源化量内訳'!BC23</f>
        <v>0</v>
      </c>
      <c r="AM23" s="295">
        <f>'資源化量内訳'!BO23</f>
        <v>0</v>
      </c>
      <c r="AN23" s="295">
        <f>'資源化量内訳'!CA23</f>
        <v>0</v>
      </c>
      <c r="AO23" s="295">
        <f>'資源化量内訳'!CM23</f>
        <v>0</v>
      </c>
      <c r="AP23" s="295">
        <f>'資源化量内訳'!CY23</f>
        <v>0</v>
      </c>
      <c r="AQ23" s="295">
        <f>'資源化量内訳'!DL23</f>
        <v>1605</v>
      </c>
      <c r="AR23" s="294">
        <f t="shared" si="7"/>
        <v>1909</v>
      </c>
      <c r="AS23" s="296">
        <f t="shared" si="8"/>
        <v>17.27757145163895</v>
      </c>
      <c r="AT23" s="295">
        <f>'ごみ処理量内訳'!AI23</f>
        <v>133</v>
      </c>
      <c r="AU23" s="295">
        <f>'ごみ処理量内訳'!AJ23</f>
        <v>358</v>
      </c>
      <c r="AV23" s="295">
        <f>'ごみ処理量内訳'!AK23</f>
        <v>0</v>
      </c>
      <c r="AW23" s="294">
        <f t="shared" si="9"/>
        <v>491</v>
      </c>
    </row>
    <row r="24" spans="1:49" ht="13.5" customHeight="1">
      <c r="A24" s="415" t="s">
        <v>388</v>
      </c>
      <c r="B24" s="415">
        <v>34307</v>
      </c>
      <c r="C24" s="415" t="s">
        <v>419</v>
      </c>
      <c r="D24" s="294">
        <f t="shared" si="2"/>
        <v>25906</v>
      </c>
      <c r="E24" s="419">
        <v>25906</v>
      </c>
      <c r="F24" s="419"/>
      <c r="G24" s="295">
        <f>'ごみ搬入量内訳'!H24</f>
        <v>7705</v>
      </c>
      <c r="H24" s="295">
        <f>'ごみ搬入量内訳'!AG24</f>
        <v>304</v>
      </c>
      <c r="I24" s="295">
        <f>'資源化量内訳'!DX24</f>
        <v>101</v>
      </c>
      <c r="J24" s="294">
        <f t="shared" si="3"/>
        <v>8110</v>
      </c>
      <c r="K24" s="294">
        <f t="shared" si="4"/>
        <v>857.6846322161576</v>
      </c>
      <c r="L24" s="295">
        <f>IF($D24&gt;0,('ごみ搬入量内訳'!E24+I24)/$D24/365*10^6,0)</f>
        <v>783.2321068055319</v>
      </c>
      <c r="M24" s="295">
        <f>IF($D24&gt;0,'ごみ搬入量内訳'!F24/$D24/365*10^6,0)</f>
        <v>74.45252541062577</v>
      </c>
      <c r="N24" s="295">
        <f>'ごみ搬入量内訳'!AH24</f>
        <v>0</v>
      </c>
      <c r="O24" s="295">
        <f>'ごみ処理量内訳'!E24</f>
        <v>5976</v>
      </c>
      <c r="P24" s="295">
        <f>'ごみ処理量内訳'!N24</f>
        <v>0</v>
      </c>
      <c r="Q24" s="295">
        <f>'ごみ処理量内訳'!F24</f>
        <v>2033</v>
      </c>
      <c r="R24" s="295">
        <f>'ごみ処理量内訳'!G24</f>
        <v>0</v>
      </c>
      <c r="S24" s="295">
        <f>'ごみ処理量内訳'!H24</f>
        <v>0</v>
      </c>
      <c r="T24" s="295">
        <f>'ごみ処理量内訳'!I24</f>
        <v>0</v>
      </c>
      <c r="U24" s="295">
        <f>'ごみ処理量内訳'!J24</f>
        <v>0</v>
      </c>
      <c r="V24" s="295">
        <f>'ごみ処理量内訳'!K24</f>
        <v>0</v>
      </c>
      <c r="W24" s="295">
        <f>'ごみ処理量内訳'!L24</f>
        <v>2033</v>
      </c>
      <c r="X24" s="295">
        <f>'ごみ処理量内訳'!M24</f>
        <v>0</v>
      </c>
      <c r="Y24" s="295">
        <f>'資源化量内訳'!R24</f>
        <v>0</v>
      </c>
      <c r="Z24" s="295">
        <f>'資源化量内訳'!S24</f>
        <v>0</v>
      </c>
      <c r="AA24" s="295">
        <f>'資源化量内訳'!T24</f>
        <v>0</v>
      </c>
      <c r="AB24" s="295">
        <f>'資源化量内訳'!U24</f>
        <v>0</v>
      </c>
      <c r="AC24" s="295">
        <f>'資源化量内訳'!V24</f>
        <v>0</v>
      </c>
      <c r="AD24" s="295">
        <f>'資源化量内訳'!W24</f>
        <v>0</v>
      </c>
      <c r="AE24" s="295">
        <f>'資源化量内訳'!X24</f>
        <v>0</v>
      </c>
      <c r="AF24" s="295">
        <f>'資源化量内訳'!Y24</f>
        <v>0</v>
      </c>
      <c r="AG24" s="295">
        <f>'資源化量内訳'!Z24</f>
        <v>0</v>
      </c>
      <c r="AH24" s="295">
        <f>'資源化量内訳'!AA24</f>
        <v>0</v>
      </c>
      <c r="AI24" s="294">
        <f t="shared" si="5"/>
        <v>8009</v>
      </c>
      <c r="AJ24" s="296">
        <f t="shared" si="6"/>
        <v>100</v>
      </c>
      <c r="AK24" s="295">
        <f>'資源化量内訳'!AP24</f>
        <v>359</v>
      </c>
      <c r="AL24" s="295">
        <f>'資源化量内訳'!BC24</f>
        <v>0</v>
      </c>
      <c r="AM24" s="295">
        <f>'資源化量内訳'!BO24</f>
        <v>0</v>
      </c>
      <c r="AN24" s="295">
        <f>'資源化量内訳'!CA24</f>
        <v>0</v>
      </c>
      <c r="AO24" s="295">
        <f>'資源化量内訳'!CM24</f>
        <v>0</v>
      </c>
      <c r="AP24" s="295">
        <f>'資源化量内訳'!CY24</f>
        <v>0</v>
      </c>
      <c r="AQ24" s="295">
        <f>'資源化量内訳'!DL24</f>
        <v>1923</v>
      </c>
      <c r="AR24" s="294">
        <f t="shared" si="7"/>
        <v>2282</v>
      </c>
      <c r="AS24" s="296">
        <f t="shared" si="8"/>
        <v>29.38347718865598</v>
      </c>
      <c r="AT24" s="295">
        <f>'ごみ処理量内訳'!AI24</f>
        <v>0</v>
      </c>
      <c r="AU24" s="295">
        <f>'ごみ処理量内訳'!AJ24</f>
        <v>391</v>
      </c>
      <c r="AV24" s="295">
        <f>'ごみ処理量内訳'!AK24</f>
        <v>89</v>
      </c>
      <c r="AW24" s="294">
        <f t="shared" si="9"/>
        <v>480</v>
      </c>
    </row>
    <row r="25" spans="1:49" ht="13.5" customHeight="1">
      <c r="A25" s="415" t="s">
        <v>388</v>
      </c>
      <c r="B25" s="415">
        <v>34309</v>
      </c>
      <c r="C25" s="415" t="s">
        <v>420</v>
      </c>
      <c r="D25" s="294">
        <f t="shared" si="2"/>
        <v>12878</v>
      </c>
      <c r="E25" s="419">
        <v>12878</v>
      </c>
      <c r="F25" s="419"/>
      <c r="G25" s="295">
        <f>'ごみ搬入量内訳'!H25</f>
        <v>5557</v>
      </c>
      <c r="H25" s="295">
        <f>'ごみ搬入量内訳'!AG25</f>
        <v>106</v>
      </c>
      <c r="I25" s="295">
        <f>'資源化量内訳'!DX25</f>
        <v>0</v>
      </c>
      <c r="J25" s="294">
        <f t="shared" si="3"/>
        <v>5663</v>
      </c>
      <c r="K25" s="294">
        <f t="shared" si="4"/>
        <v>1204.773139707306</v>
      </c>
      <c r="L25" s="295">
        <f>IF($D25&gt;0,('ごみ搬入量内訳'!E25+I25)/$D25/365*10^6,0)</f>
        <v>839.7032637161816</v>
      </c>
      <c r="M25" s="295">
        <f>IF($D25&gt;0,'ごみ搬入量内訳'!F25/$D25/365*10^6,0)</f>
        <v>365.0698759911243</v>
      </c>
      <c r="N25" s="295">
        <f>'ごみ搬入量内訳'!AH25</f>
        <v>0</v>
      </c>
      <c r="O25" s="295">
        <f>'ごみ処理量内訳'!E25</f>
        <v>4559</v>
      </c>
      <c r="P25" s="295">
        <f>'ごみ処理量内訳'!N25</f>
        <v>77</v>
      </c>
      <c r="Q25" s="295">
        <f>'ごみ処理量内訳'!F25</f>
        <v>1027</v>
      </c>
      <c r="R25" s="295">
        <f>'ごみ処理量内訳'!G25</f>
        <v>166</v>
      </c>
      <c r="S25" s="295">
        <f>'ごみ処理量内訳'!H25</f>
        <v>0</v>
      </c>
      <c r="T25" s="295">
        <f>'ごみ処理量内訳'!I25</f>
        <v>0</v>
      </c>
      <c r="U25" s="295">
        <f>'ごみ処理量内訳'!J25</f>
        <v>0</v>
      </c>
      <c r="V25" s="295">
        <f>'ごみ処理量内訳'!K25</f>
        <v>0</v>
      </c>
      <c r="W25" s="295">
        <f>'ごみ処理量内訳'!L25</f>
        <v>861</v>
      </c>
      <c r="X25" s="295">
        <f>'ごみ処理量内訳'!M25</f>
        <v>0</v>
      </c>
      <c r="Y25" s="295">
        <f>'資源化量内訳'!R25</f>
        <v>0</v>
      </c>
      <c r="Z25" s="295">
        <f>'資源化量内訳'!S25</f>
        <v>0</v>
      </c>
      <c r="AA25" s="295">
        <f>'資源化量内訳'!T25</f>
        <v>0</v>
      </c>
      <c r="AB25" s="295">
        <f>'資源化量内訳'!U25</f>
        <v>0</v>
      </c>
      <c r="AC25" s="295">
        <f>'資源化量内訳'!V25</f>
        <v>0</v>
      </c>
      <c r="AD25" s="295">
        <f>'資源化量内訳'!W25</f>
        <v>0</v>
      </c>
      <c r="AE25" s="295">
        <f>'資源化量内訳'!X25</f>
        <v>0</v>
      </c>
      <c r="AF25" s="295">
        <f>'資源化量内訳'!Y25</f>
        <v>0</v>
      </c>
      <c r="AG25" s="295">
        <f>'資源化量内訳'!Z25</f>
        <v>0</v>
      </c>
      <c r="AH25" s="295">
        <f>'資源化量内訳'!AA25</f>
        <v>0</v>
      </c>
      <c r="AI25" s="294">
        <f t="shared" si="5"/>
        <v>5663</v>
      </c>
      <c r="AJ25" s="296">
        <f t="shared" si="6"/>
        <v>98.64029666254636</v>
      </c>
      <c r="AK25" s="295">
        <f>'資源化量内訳'!AP25</f>
        <v>285</v>
      </c>
      <c r="AL25" s="295">
        <f>'資源化量内訳'!BC25</f>
        <v>106</v>
      </c>
      <c r="AM25" s="295">
        <f>'資源化量内訳'!BO25</f>
        <v>0</v>
      </c>
      <c r="AN25" s="295">
        <f>'資源化量内訳'!CA25</f>
        <v>0</v>
      </c>
      <c r="AO25" s="295">
        <f>'資源化量内訳'!CM25</f>
        <v>0</v>
      </c>
      <c r="AP25" s="295">
        <f>'資源化量内訳'!CY25</f>
        <v>0</v>
      </c>
      <c r="AQ25" s="295">
        <f>'資源化量内訳'!DL25</f>
        <v>861</v>
      </c>
      <c r="AR25" s="294">
        <f t="shared" si="7"/>
        <v>1252</v>
      </c>
      <c r="AS25" s="296">
        <f t="shared" si="8"/>
        <v>22.108423097298253</v>
      </c>
      <c r="AT25" s="295">
        <f>'ごみ処理量内訳'!AI25</f>
        <v>77</v>
      </c>
      <c r="AU25" s="295">
        <f>'ごみ処理量内訳'!AJ25</f>
        <v>170</v>
      </c>
      <c r="AV25" s="295">
        <f>'ごみ処理量内訳'!AK25</f>
        <v>0</v>
      </c>
      <c r="AW25" s="294">
        <f t="shared" si="9"/>
        <v>247</v>
      </c>
    </row>
    <row r="26" spans="1:49" ht="13.5" customHeight="1">
      <c r="A26" s="415" t="s">
        <v>388</v>
      </c>
      <c r="B26" s="415">
        <v>34368</v>
      </c>
      <c r="C26" s="415" t="s">
        <v>421</v>
      </c>
      <c r="D26" s="294">
        <f t="shared" si="2"/>
        <v>8388</v>
      </c>
      <c r="E26" s="419">
        <v>8354</v>
      </c>
      <c r="F26" s="419">
        <v>34</v>
      </c>
      <c r="G26" s="295">
        <f>'ごみ搬入量内訳'!H26</f>
        <v>1804</v>
      </c>
      <c r="H26" s="295">
        <f>'ごみ搬入量内訳'!AG26</f>
        <v>391</v>
      </c>
      <c r="I26" s="295">
        <f>'資源化量内訳'!DX26</f>
        <v>0</v>
      </c>
      <c r="J26" s="294">
        <f t="shared" si="3"/>
        <v>2195</v>
      </c>
      <c r="K26" s="294">
        <f t="shared" si="4"/>
        <v>716.9407045942997</v>
      </c>
      <c r="L26" s="295">
        <f>IF($D26&gt;0,('ごみ搬入量内訳'!E26+I26)/$D26/365*10^6,0)</f>
        <v>324.66471998484457</v>
      </c>
      <c r="M26" s="295">
        <f>IF($D26&gt;0,'ごみ搬入量内訳'!F26/$D26/365*10^6,0)</f>
        <v>392.2759846094551</v>
      </c>
      <c r="N26" s="295">
        <f>'ごみ搬入量内訳'!AH26</f>
        <v>9</v>
      </c>
      <c r="O26" s="295">
        <f>'ごみ処理量内訳'!E26</f>
        <v>1748</v>
      </c>
      <c r="P26" s="295">
        <f>'ごみ処理量内訳'!N26</f>
        <v>0</v>
      </c>
      <c r="Q26" s="295">
        <f>'ごみ処理量内訳'!F26</f>
        <v>447</v>
      </c>
      <c r="R26" s="295">
        <f>'ごみ処理量内訳'!G26</f>
        <v>0</v>
      </c>
      <c r="S26" s="295">
        <f>'ごみ処理量内訳'!H26</f>
        <v>0</v>
      </c>
      <c r="T26" s="295">
        <f>'ごみ処理量内訳'!I26</f>
        <v>0</v>
      </c>
      <c r="U26" s="295">
        <f>'ごみ処理量内訳'!J26</f>
        <v>0</v>
      </c>
      <c r="V26" s="295">
        <f>'ごみ処理量内訳'!K26</f>
        <v>0</v>
      </c>
      <c r="W26" s="295">
        <f>'ごみ処理量内訳'!L26</f>
        <v>447</v>
      </c>
      <c r="X26" s="295">
        <f>'ごみ処理量内訳'!M26</f>
        <v>0</v>
      </c>
      <c r="Y26" s="295">
        <f>'資源化量内訳'!R26</f>
        <v>0</v>
      </c>
      <c r="Z26" s="295">
        <f>'資源化量内訳'!S26</f>
        <v>0</v>
      </c>
      <c r="AA26" s="295">
        <f>'資源化量内訳'!T26</f>
        <v>0</v>
      </c>
      <c r="AB26" s="295">
        <f>'資源化量内訳'!U26</f>
        <v>0</v>
      </c>
      <c r="AC26" s="295">
        <f>'資源化量内訳'!V26</f>
        <v>0</v>
      </c>
      <c r="AD26" s="295">
        <f>'資源化量内訳'!W26</f>
        <v>0</v>
      </c>
      <c r="AE26" s="295">
        <f>'資源化量内訳'!X26</f>
        <v>0</v>
      </c>
      <c r="AF26" s="295">
        <f>'資源化量内訳'!Y26</f>
        <v>0</v>
      </c>
      <c r="AG26" s="295">
        <f>'資源化量内訳'!Z26</f>
        <v>0</v>
      </c>
      <c r="AH26" s="295">
        <f>'資源化量内訳'!AA26</f>
        <v>0</v>
      </c>
      <c r="AI26" s="294">
        <f t="shared" si="5"/>
        <v>2195</v>
      </c>
      <c r="AJ26" s="296">
        <f t="shared" si="6"/>
        <v>100</v>
      </c>
      <c r="AK26" s="295">
        <f>'資源化量内訳'!AP26</f>
        <v>0</v>
      </c>
      <c r="AL26" s="295">
        <f>'資源化量内訳'!BC26</f>
        <v>0</v>
      </c>
      <c r="AM26" s="295">
        <f>'資源化量内訳'!BO26</f>
        <v>0</v>
      </c>
      <c r="AN26" s="295">
        <f>'資源化量内訳'!CA26</f>
        <v>0</v>
      </c>
      <c r="AO26" s="295">
        <f>'資源化量内訳'!CM26</f>
        <v>0</v>
      </c>
      <c r="AP26" s="295">
        <f>'資源化量内訳'!CY26</f>
        <v>0</v>
      </c>
      <c r="AQ26" s="295">
        <f>'資源化量内訳'!DL26</f>
        <v>402</v>
      </c>
      <c r="AR26" s="294">
        <f t="shared" si="7"/>
        <v>402</v>
      </c>
      <c r="AS26" s="296">
        <f t="shared" si="8"/>
        <v>18.314350797266517</v>
      </c>
      <c r="AT26" s="295">
        <f>'ごみ処理量内訳'!AI26</f>
        <v>0</v>
      </c>
      <c r="AU26" s="295">
        <f>'ごみ処理量内訳'!AJ26</f>
        <v>298</v>
      </c>
      <c r="AV26" s="295">
        <f>'ごみ処理量内訳'!AK26</f>
        <v>26</v>
      </c>
      <c r="AW26" s="294">
        <f t="shared" si="9"/>
        <v>324</v>
      </c>
    </row>
    <row r="27" spans="1:49" ht="13.5" customHeight="1">
      <c r="A27" s="415" t="s">
        <v>388</v>
      </c>
      <c r="B27" s="415">
        <v>34369</v>
      </c>
      <c r="C27" s="415" t="s">
        <v>422</v>
      </c>
      <c r="D27" s="294">
        <f t="shared" si="2"/>
        <v>21004</v>
      </c>
      <c r="E27" s="419">
        <v>20443</v>
      </c>
      <c r="F27" s="419">
        <v>561</v>
      </c>
      <c r="G27" s="295">
        <f>'ごみ搬入量内訳'!H27</f>
        <v>3965</v>
      </c>
      <c r="H27" s="295">
        <f>'ごみ搬入量内訳'!AG27</f>
        <v>980</v>
      </c>
      <c r="I27" s="295">
        <f>'資源化量内訳'!DX27</f>
        <v>0</v>
      </c>
      <c r="J27" s="294">
        <f t="shared" si="3"/>
        <v>4945</v>
      </c>
      <c r="K27" s="294">
        <f t="shared" si="4"/>
        <v>645.0173874252263</v>
      </c>
      <c r="L27" s="295">
        <f>IF($D27&gt;0,('ごみ搬入量内訳'!E27+I27)/$D27/365*10^6,0)</f>
        <v>354.6617343597958</v>
      </c>
      <c r="M27" s="295">
        <f>IF($D27&gt;0,'ごみ搬入量内訳'!F27/$D27/365*10^6,0)</f>
        <v>290.3556530654305</v>
      </c>
      <c r="N27" s="295">
        <f>'ごみ搬入量内訳'!AH27</f>
        <v>102</v>
      </c>
      <c r="O27" s="295">
        <f>'ごみ処理量内訳'!E27</f>
        <v>4192</v>
      </c>
      <c r="P27" s="295">
        <f>'ごみ処理量内訳'!N27</f>
        <v>0</v>
      </c>
      <c r="Q27" s="295">
        <f>'ごみ処理量内訳'!F27</f>
        <v>750</v>
      </c>
      <c r="R27" s="295">
        <f>'ごみ処理量内訳'!G27</f>
        <v>619</v>
      </c>
      <c r="S27" s="295">
        <f>'ごみ処理量内訳'!H27</f>
        <v>0</v>
      </c>
      <c r="T27" s="295">
        <f>'ごみ処理量内訳'!I27</f>
        <v>0</v>
      </c>
      <c r="U27" s="295">
        <f>'ごみ処理量内訳'!J27</f>
        <v>0</v>
      </c>
      <c r="V27" s="295">
        <f>'ごみ処理量内訳'!K27</f>
        <v>0</v>
      </c>
      <c r="W27" s="295">
        <f>'ごみ処理量内訳'!L27</f>
        <v>131</v>
      </c>
      <c r="X27" s="295">
        <f>'ごみ処理量内訳'!M27</f>
        <v>0</v>
      </c>
      <c r="Y27" s="295">
        <f>'資源化量内訳'!R27</f>
        <v>3</v>
      </c>
      <c r="Z27" s="295">
        <f>'資源化量内訳'!S27</f>
        <v>0</v>
      </c>
      <c r="AA27" s="295">
        <f>'資源化量内訳'!T27</f>
        <v>0</v>
      </c>
      <c r="AB27" s="295">
        <f>'資源化量内訳'!U27</f>
        <v>0</v>
      </c>
      <c r="AC27" s="295">
        <f>'資源化量内訳'!V27</f>
        <v>0</v>
      </c>
      <c r="AD27" s="295">
        <f>'資源化量内訳'!W27</f>
        <v>0</v>
      </c>
      <c r="AE27" s="295">
        <f>'資源化量内訳'!X27</f>
        <v>0</v>
      </c>
      <c r="AF27" s="295">
        <f>'資源化量内訳'!Y27</f>
        <v>0</v>
      </c>
      <c r="AG27" s="295">
        <f>'資源化量内訳'!Z27</f>
        <v>0</v>
      </c>
      <c r="AH27" s="295">
        <f>'資源化量内訳'!AA27</f>
        <v>3</v>
      </c>
      <c r="AI27" s="294">
        <f t="shared" si="5"/>
        <v>4945</v>
      </c>
      <c r="AJ27" s="296">
        <f t="shared" si="6"/>
        <v>100</v>
      </c>
      <c r="AK27" s="295">
        <f>'資源化量内訳'!AP27</f>
        <v>567</v>
      </c>
      <c r="AL27" s="295">
        <f>'資源化量内訳'!BC27</f>
        <v>313</v>
      </c>
      <c r="AM27" s="295">
        <f>'資源化量内訳'!BO27</f>
        <v>0</v>
      </c>
      <c r="AN27" s="295">
        <f>'資源化量内訳'!CA27</f>
        <v>0</v>
      </c>
      <c r="AO27" s="295">
        <f>'資源化量内訳'!CM27</f>
        <v>0</v>
      </c>
      <c r="AP27" s="295">
        <f>'資源化量内訳'!CY27</f>
        <v>0</v>
      </c>
      <c r="AQ27" s="295">
        <f>'資源化量内訳'!DL27</f>
        <v>112</v>
      </c>
      <c r="AR27" s="294">
        <f t="shared" si="7"/>
        <v>992</v>
      </c>
      <c r="AS27" s="296">
        <f t="shared" si="8"/>
        <v>20.12133468149646</v>
      </c>
      <c r="AT27" s="295">
        <f>'ごみ処理量内訳'!AI27</f>
        <v>0</v>
      </c>
      <c r="AU27" s="295">
        <f>'ごみ処理量内訳'!AJ27</f>
        <v>61</v>
      </c>
      <c r="AV27" s="295">
        <f>'ごみ処理量内訳'!AK27</f>
        <v>117</v>
      </c>
      <c r="AW27" s="294">
        <f t="shared" si="9"/>
        <v>178</v>
      </c>
    </row>
    <row r="28" spans="1:49" ht="13.5" customHeight="1">
      <c r="A28" s="415" t="s">
        <v>388</v>
      </c>
      <c r="B28" s="415">
        <v>34431</v>
      </c>
      <c r="C28" s="415" t="s">
        <v>423</v>
      </c>
      <c r="D28" s="294">
        <f t="shared" si="2"/>
        <v>9325</v>
      </c>
      <c r="E28" s="419">
        <v>9325</v>
      </c>
      <c r="F28" s="419"/>
      <c r="G28" s="295">
        <f>'ごみ搬入量内訳'!H28</f>
        <v>2555</v>
      </c>
      <c r="H28" s="295">
        <f>'ごみ搬入量内訳'!AG28</f>
        <v>448</v>
      </c>
      <c r="I28" s="295">
        <f>'資源化量内訳'!DX28</f>
        <v>0</v>
      </c>
      <c r="J28" s="294">
        <f t="shared" si="3"/>
        <v>3003</v>
      </c>
      <c r="K28" s="294">
        <f t="shared" si="4"/>
        <v>882.2946123618201</v>
      </c>
      <c r="L28" s="295">
        <f>IF($D28&gt;0,('ごみ搬入量内訳'!E28+I28)/$D28/365*10^6,0)</f>
        <v>750.6702412868633</v>
      </c>
      <c r="M28" s="295">
        <f>IF($D28&gt;0,'ごみ搬入量内訳'!F28/$D28/365*10^6,0)</f>
        <v>131.62437107495683</v>
      </c>
      <c r="N28" s="295">
        <f>'ごみ搬入量内訳'!AH28</f>
        <v>0</v>
      </c>
      <c r="O28" s="295">
        <f>'ごみ処理量内訳'!E28</f>
        <v>2037</v>
      </c>
      <c r="P28" s="295">
        <f>'ごみ処理量内訳'!N28</f>
        <v>0</v>
      </c>
      <c r="Q28" s="295">
        <f>'ごみ処理量内訳'!F28</f>
        <v>966</v>
      </c>
      <c r="R28" s="295">
        <f>'ごみ処理量内訳'!G28</f>
        <v>0</v>
      </c>
      <c r="S28" s="295">
        <f>'ごみ処理量内訳'!H28</f>
        <v>0</v>
      </c>
      <c r="T28" s="295">
        <f>'ごみ処理量内訳'!I28</f>
        <v>0</v>
      </c>
      <c r="U28" s="295">
        <f>'ごみ処理量内訳'!J28</f>
        <v>0</v>
      </c>
      <c r="V28" s="295">
        <f>'ごみ処理量内訳'!K28</f>
        <v>0</v>
      </c>
      <c r="W28" s="295">
        <f>'ごみ処理量内訳'!L28</f>
        <v>966</v>
      </c>
      <c r="X28" s="295">
        <f>'ごみ処理量内訳'!M28</f>
        <v>0</v>
      </c>
      <c r="Y28" s="295">
        <f>'資源化量内訳'!R28</f>
        <v>0</v>
      </c>
      <c r="Z28" s="295">
        <f>'資源化量内訳'!S28</f>
        <v>0</v>
      </c>
      <c r="AA28" s="295">
        <f>'資源化量内訳'!T28</f>
        <v>0</v>
      </c>
      <c r="AB28" s="295">
        <f>'資源化量内訳'!U28</f>
        <v>0</v>
      </c>
      <c r="AC28" s="295">
        <f>'資源化量内訳'!V28</f>
        <v>0</v>
      </c>
      <c r="AD28" s="295">
        <f>'資源化量内訳'!W28</f>
        <v>0</v>
      </c>
      <c r="AE28" s="295">
        <f>'資源化量内訳'!X28</f>
        <v>0</v>
      </c>
      <c r="AF28" s="295">
        <f>'資源化量内訳'!Y28</f>
        <v>0</v>
      </c>
      <c r="AG28" s="295">
        <f>'資源化量内訳'!Z28</f>
        <v>0</v>
      </c>
      <c r="AH28" s="295">
        <f>'資源化量内訳'!AA28</f>
        <v>0</v>
      </c>
      <c r="AI28" s="294">
        <f t="shared" si="5"/>
        <v>3003</v>
      </c>
      <c r="AJ28" s="296">
        <f t="shared" si="6"/>
        <v>100</v>
      </c>
      <c r="AK28" s="295">
        <f>'資源化量内訳'!AP28</f>
        <v>0</v>
      </c>
      <c r="AL28" s="295">
        <f>'資源化量内訳'!BC28</f>
        <v>0</v>
      </c>
      <c r="AM28" s="295">
        <f>'資源化量内訳'!BO28</f>
        <v>0</v>
      </c>
      <c r="AN28" s="295">
        <f>'資源化量内訳'!CA28</f>
        <v>0</v>
      </c>
      <c r="AO28" s="295">
        <f>'資源化量内訳'!CM28</f>
        <v>0</v>
      </c>
      <c r="AP28" s="295">
        <f>'資源化量内訳'!CY28</f>
        <v>0</v>
      </c>
      <c r="AQ28" s="295">
        <f>'資源化量内訳'!DL28</f>
        <v>700</v>
      </c>
      <c r="AR28" s="294">
        <f t="shared" si="7"/>
        <v>700</v>
      </c>
      <c r="AS28" s="296">
        <f t="shared" si="8"/>
        <v>23.310023310023308</v>
      </c>
      <c r="AT28" s="295">
        <f>'ごみ処理量内訳'!AI28</f>
        <v>0</v>
      </c>
      <c r="AU28" s="295">
        <f>'ごみ処理量内訳'!AJ28</f>
        <v>129</v>
      </c>
      <c r="AV28" s="295">
        <f>'ごみ処理量内訳'!AK28</f>
        <v>0</v>
      </c>
      <c r="AW28" s="294">
        <f t="shared" si="9"/>
        <v>129</v>
      </c>
    </row>
    <row r="29" spans="1:49" ht="13.5" customHeight="1">
      <c r="A29" s="415" t="s">
        <v>388</v>
      </c>
      <c r="B29" s="415">
        <v>34462</v>
      </c>
      <c r="C29" s="415" t="s">
        <v>424</v>
      </c>
      <c r="D29" s="294">
        <f t="shared" si="2"/>
        <v>19364</v>
      </c>
      <c r="E29" s="419">
        <v>19364</v>
      </c>
      <c r="F29" s="419"/>
      <c r="G29" s="295">
        <f>'ごみ搬入量内訳'!H29</f>
        <v>2794</v>
      </c>
      <c r="H29" s="295">
        <f>'ごみ搬入量内訳'!AG29</f>
        <v>180</v>
      </c>
      <c r="I29" s="295">
        <f>'資源化量内訳'!DX29</f>
        <v>0</v>
      </c>
      <c r="J29" s="294">
        <f t="shared" si="3"/>
        <v>2974</v>
      </c>
      <c r="K29" s="294">
        <f t="shared" si="4"/>
        <v>420.7780006961089</v>
      </c>
      <c r="L29" s="295">
        <f>IF($D29&gt;0,('ごみ搬入量内訳'!E29+I29)/$D29/365*10^6,0)</f>
        <v>290.8942735141896</v>
      </c>
      <c r="M29" s="295">
        <f>IF($D29&gt;0,'ごみ搬入量内訳'!F29/$D29/365*10^6,0)</f>
        <v>129.88372718191928</v>
      </c>
      <c r="N29" s="295">
        <f>'ごみ搬入量内訳'!AH29</f>
        <v>0</v>
      </c>
      <c r="O29" s="295">
        <f>'ごみ処理量内訳'!E29</f>
        <v>0</v>
      </c>
      <c r="P29" s="295">
        <f>'ごみ処理量内訳'!N29</f>
        <v>0</v>
      </c>
      <c r="Q29" s="295">
        <f>'ごみ処理量内訳'!F29</f>
        <v>2974</v>
      </c>
      <c r="R29" s="295">
        <f>'ごみ処理量内訳'!G29</f>
        <v>26</v>
      </c>
      <c r="S29" s="295">
        <f>'ごみ処理量内訳'!H29</f>
        <v>0</v>
      </c>
      <c r="T29" s="295">
        <f>'ごみ処理量内訳'!I29</f>
        <v>0</v>
      </c>
      <c r="U29" s="295">
        <f>'ごみ処理量内訳'!J29</f>
        <v>0</v>
      </c>
      <c r="V29" s="295">
        <f>'ごみ処理量内訳'!K29</f>
        <v>2356</v>
      </c>
      <c r="W29" s="295">
        <f>'ごみ処理量内訳'!L29</f>
        <v>592</v>
      </c>
      <c r="X29" s="295">
        <f>'ごみ処理量内訳'!M29</f>
        <v>0</v>
      </c>
      <c r="Y29" s="295">
        <f>'資源化量内訳'!R29</f>
        <v>0</v>
      </c>
      <c r="Z29" s="295">
        <f>'資源化量内訳'!S29</f>
        <v>0</v>
      </c>
      <c r="AA29" s="295">
        <f>'資源化量内訳'!T29</f>
        <v>0</v>
      </c>
      <c r="AB29" s="295">
        <f>'資源化量内訳'!U29</f>
        <v>0</v>
      </c>
      <c r="AC29" s="295">
        <f>'資源化量内訳'!V29</f>
        <v>0</v>
      </c>
      <c r="AD29" s="295">
        <f>'資源化量内訳'!W29</f>
        <v>0</v>
      </c>
      <c r="AE29" s="295">
        <f>'資源化量内訳'!X29</f>
        <v>0</v>
      </c>
      <c r="AF29" s="295">
        <f>'資源化量内訳'!Y29</f>
        <v>0</v>
      </c>
      <c r="AG29" s="295">
        <f>'資源化量内訳'!Z29</f>
        <v>0</v>
      </c>
      <c r="AH29" s="295">
        <f>'資源化量内訳'!AA29</f>
        <v>0</v>
      </c>
      <c r="AI29" s="294">
        <f t="shared" si="5"/>
        <v>2974</v>
      </c>
      <c r="AJ29" s="296">
        <f t="shared" si="6"/>
        <v>100</v>
      </c>
      <c r="AK29" s="295">
        <f>'資源化量内訳'!AP29</f>
        <v>0</v>
      </c>
      <c r="AL29" s="295">
        <f>'資源化量内訳'!BC29</f>
        <v>26</v>
      </c>
      <c r="AM29" s="295">
        <f>'資源化量内訳'!BO29</f>
        <v>0</v>
      </c>
      <c r="AN29" s="295">
        <f>'資源化量内訳'!CA29</f>
        <v>0</v>
      </c>
      <c r="AO29" s="295">
        <f>'資源化量内訳'!CM29</f>
        <v>0</v>
      </c>
      <c r="AP29" s="295">
        <f>'資源化量内訳'!CY29</f>
        <v>1263</v>
      </c>
      <c r="AQ29" s="295">
        <f>'資源化量内訳'!DL29</f>
        <v>592</v>
      </c>
      <c r="AR29" s="294">
        <f t="shared" si="7"/>
        <v>1881</v>
      </c>
      <c r="AS29" s="296">
        <f t="shared" si="8"/>
        <v>63.24815063887021</v>
      </c>
      <c r="AT29" s="295">
        <f>'ごみ処理量内訳'!AI29</f>
        <v>0</v>
      </c>
      <c r="AU29" s="295">
        <f>'ごみ処理量内訳'!AJ29</f>
        <v>0</v>
      </c>
      <c r="AV29" s="295">
        <f>'ごみ処理量内訳'!AK29</f>
        <v>10</v>
      </c>
      <c r="AW29" s="294">
        <f t="shared" si="9"/>
        <v>10</v>
      </c>
    </row>
    <row r="30" spans="1:49" ht="13.5" customHeight="1">
      <c r="A30" s="415" t="s">
        <v>388</v>
      </c>
      <c r="B30" s="415">
        <v>34545</v>
      </c>
      <c r="C30" s="415" t="s">
        <v>425</v>
      </c>
      <c r="D30" s="294">
        <f t="shared" si="2"/>
        <v>12019</v>
      </c>
      <c r="E30" s="419">
        <v>12019</v>
      </c>
      <c r="F30" s="419"/>
      <c r="G30" s="295">
        <f>'ごみ搬入量内訳'!H30</f>
        <v>1733</v>
      </c>
      <c r="H30" s="295">
        <f>'ごみ搬入量内訳'!AG30</f>
        <v>67</v>
      </c>
      <c r="I30" s="295">
        <f>'資源化量内訳'!DX30</f>
        <v>0</v>
      </c>
      <c r="J30" s="294">
        <f t="shared" si="3"/>
        <v>1800</v>
      </c>
      <c r="K30" s="294">
        <f t="shared" si="4"/>
        <v>410.3092478005715</v>
      </c>
      <c r="L30" s="295">
        <f>IF($D30&gt;0,('ごみ搬入量内訳'!E30+I30)/$D30/365*10^6,0)</f>
        <v>395.03662579910576</v>
      </c>
      <c r="M30" s="295">
        <f>IF($D30&gt;0,'ごみ搬入量内訳'!F30/$D30/365*10^6,0)</f>
        <v>15.272622001465717</v>
      </c>
      <c r="N30" s="295">
        <f>'ごみ搬入量内訳'!AH30</f>
        <v>0</v>
      </c>
      <c r="O30" s="295">
        <f>'ごみ処理量内訳'!E30</f>
        <v>0</v>
      </c>
      <c r="P30" s="295">
        <f>'ごみ処理量内訳'!N30</f>
        <v>28</v>
      </c>
      <c r="Q30" s="295">
        <f>'ごみ処理量内訳'!F30</f>
        <v>1762</v>
      </c>
      <c r="R30" s="295">
        <f>'ごみ処理量内訳'!G30</f>
        <v>146</v>
      </c>
      <c r="S30" s="295">
        <f>'ごみ処理量内訳'!H30</f>
        <v>0</v>
      </c>
      <c r="T30" s="295">
        <f>'ごみ処理量内訳'!I30</f>
        <v>0</v>
      </c>
      <c r="U30" s="295">
        <f>'ごみ処理量内訳'!J30</f>
        <v>0</v>
      </c>
      <c r="V30" s="295">
        <f>'ごみ処理量内訳'!K30</f>
        <v>1070</v>
      </c>
      <c r="W30" s="295">
        <f>'ごみ処理量内訳'!L30</f>
        <v>546</v>
      </c>
      <c r="X30" s="295">
        <f>'ごみ処理量内訳'!M30</f>
        <v>0</v>
      </c>
      <c r="Y30" s="295">
        <f>'資源化量内訳'!R30</f>
        <v>10</v>
      </c>
      <c r="Z30" s="295">
        <f>'資源化量内訳'!S30</f>
        <v>0</v>
      </c>
      <c r="AA30" s="295">
        <f>'資源化量内訳'!T30</f>
        <v>0</v>
      </c>
      <c r="AB30" s="295">
        <f>'資源化量内訳'!U30</f>
        <v>0</v>
      </c>
      <c r="AC30" s="295">
        <f>'資源化量内訳'!V30</f>
        <v>0</v>
      </c>
      <c r="AD30" s="295">
        <f>'資源化量内訳'!W30</f>
        <v>0</v>
      </c>
      <c r="AE30" s="295">
        <f>'資源化量内訳'!X30</f>
        <v>0</v>
      </c>
      <c r="AF30" s="295">
        <f>'資源化量内訳'!Y30</f>
        <v>0</v>
      </c>
      <c r="AG30" s="295">
        <f>'資源化量内訳'!Z30</f>
        <v>0</v>
      </c>
      <c r="AH30" s="295">
        <f>'資源化量内訳'!AA30</f>
        <v>10</v>
      </c>
      <c r="AI30" s="294">
        <f t="shared" si="5"/>
        <v>1800</v>
      </c>
      <c r="AJ30" s="296">
        <f t="shared" si="6"/>
        <v>98.44444444444444</v>
      </c>
      <c r="AK30" s="295">
        <f>'資源化量内訳'!AP30</f>
        <v>0</v>
      </c>
      <c r="AL30" s="295">
        <f>'資源化量内訳'!BC30</f>
        <v>146</v>
      </c>
      <c r="AM30" s="295">
        <f>'資源化量内訳'!BO30</f>
        <v>0</v>
      </c>
      <c r="AN30" s="295">
        <f>'資源化量内訳'!CA30</f>
        <v>0</v>
      </c>
      <c r="AO30" s="295">
        <f>'資源化量内訳'!CM30</f>
        <v>0</v>
      </c>
      <c r="AP30" s="295">
        <f>'資源化量内訳'!CY30</f>
        <v>506</v>
      </c>
      <c r="AQ30" s="295">
        <f>'資源化量内訳'!DL30</f>
        <v>546</v>
      </c>
      <c r="AR30" s="294">
        <f t="shared" si="7"/>
        <v>1198</v>
      </c>
      <c r="AS30" s="296">
        <f t="shared" si="8"/>
        <v>67.11111111111111</v>
      </c>
      <c r="AT30" s="295">
        <f>'ごみ処理量内訳'!AI30</f>
        <v>28</v>
      </c>
      <c r="AU30" s="295">
        <f>'ごみ処理量内訳'!AJ30</f>
        <v>0</v>
      </c>
      <c r="AV30" s="295">
        <f>'ごみ処理量内訳'!AK30</f>
        <v>3</v>
      </c>
      <c r="AW30" s="294">
        <f t="shared" si="9"/>
        <v>31</v>
      </c>
    </row>
    <row r="31" spans="1:49" ht="13.5" customHeight="1">
      <c r="A31" s="261"/>
      <c r="B31" s="261"/>
      <c r="C31" s="26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3"/>
      <c r="AK31" s="12"/>
      <c r="AL31" s="12"/>
      <c r="AM31" s="12"/>
      <c r="AN31" s="12"/>
      <c r="AO31" s="12"/>
      <c r="AP31" s="12"/>
      <c r="AQ31" s="12"/>
      <c r="AR31" s="12"/>
      <c r="AS31" s="13"/>
      <c r="AT31" s="12"/>
      <c r="AU31" s="12"/>
      <c r="AV31" s="12"/>
      <c r="AW31" s="12"/>
    </row>
    <row r="32" spans="1:49" ht="13.5" customHeight="1">
      <c r="A32" s="261"/>
      <c r="B32" s="261"/>
      <c r="C32" s="26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3"/>
      <c r="AK32" s="12"/>
      <c r="AL32" s="12"/>
      <c r="AM32" s="12"/>
      <c r="AN32" s="12"/>
      <c r="AO32" s="12"/>
      <c r="AP32" s="12"/>
      <c r="AQ32" s="12"/>
      <c r="AR32" s="12"/>
      <c r="AS32" s="13"/>
      <c r="AT32" s="12"/>
      <c r="AU32" s="12"/>
      <c r="AV32" s="12"/>
      <c r="AW32" s="12"/>
    </row>
    <row r="33" spans="1:49" ht="13.5" customHeight="1">
      <c r="A33" s="261"/>
      <c r="B33" s="261"/>
      <c r="C33" s="26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3"/>
      <c r="AK33" s="12"/>
      <c r="AL33" s="12"/>
      <c r="AM33" s="12"/>
      <c r="AN33" s="12"/>
      <c r="AO33" s="12"/>
      <c r="AP33" s="12"/>
      <c r="AQ33" s="12"/>
      <c r="AR33" s="12"/>
      <c r="AS33" s="13"/>
      <c r="AT33" s="12"/>
      <c r="AU33" s="12"/>
      <c r="AV33" s="12"/>
      <c r="AW33" s="12"/>
    </row>
    <row r="34" spans="1:49" ht="13.5">
      <c r="A34" s="261"/>
      <c r="B34" s="261"/>
      <c r="C34" s="26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3"/>
      <c r="AK34" s="12"/>
      <c r="AL34" s="12"/>
      <c r="AM34" s="12"/>
      <c r="AN34" s="12"/>
      <c r="AO34" s="12"/>
      <c r="AP34" s="12"/>
      <c r="AQ34" s="12"/>
      <c r="AR34" s="12"/>
      <c r="AS34" s="13"/>
      <c r="AT34" s="12"/>
      <c r="AU34" s="12"/>
      <c r="AV34" s="12"/>
      <c r="AW34" s="12"/>
    </row>
    <row r="35" spans="1:49" ht="13.5">
      <c r="A35" s="261"/>
      <c r="B35" s="261"/>
      <c r="C35" s="26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3"/>
      <c r="AK35" s="12"/>
      <c r="AL35" s="12"/>
      <c r="AM35" s="12"/>
      <c r="AN35" s="12"/>
      <c r="AO35" s="12"/>
      <c r="AP35" s="12"/>
      <c r="AQ35" s="12"/>
      <c r="AR35" s="12"/>
      <c r="AS35" s="13"/>
      <c r="AT35" s="12"/>
      <c r="AU35" s="12"/>
      <c r="AV35" s="12"/>
      <c r="AW35" s="12"/>
    </row>
    <row r="36" spans="1:49" ht="13.5">
      <c r="A36" s="261"/>
      <c r="B36" s="261"/>
      <c r="C36" s="26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3"/>
      <c r="AK36" s="12"/>
      <c r="AL36" s="12"/>
      <c r="AM36" s="12"/>
      <c r="AN36" s="12"/>
      <c r="AO36" s="12"/>
      <c r="AP36" s="12"/>
      <c r="AQ36" s="12"/>
      <c r="AR36" s="12"/>
      <c r="AS36" s="13"/>
      <c r="AT36" s="12"/>
      <c r="AU36" s="12"/>
      <c r="AV36" s="12"/>
      <c r="AW36" s="12"/>
    </row>
    <row r="37" spans="1:49" ht="13.5">
      <c r="A37" s="261"/>
      <c r="B37" s="261"/>
      <c r="C37" s="26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3"/>
      <c r="AK37" s="12"/>
      <c r="AL37" s="12"/>
      <c r="AM37" s="12"/>
      <c r="AN37" s="12"/>
      <c r="AO37" s="12"/>
      <c r="AP37" s="12"/>
      <c r="AQ37" s="12"/>
      <c r="AR37" s="12"/>
      <c r="AS37" s="13"/>
      <c r="AT37" s="12"/>
      <c r="AU37" s="12"/>
      <c r="AV37" s="12"/>
      <c r="AW37" s="12"/>
    </row>
    <row r="38" spans="1:49" ht="13.5">
      <c r="A38" s="261"/>
      <c r="B38" s="261"/>
      <c r="C38" s="26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3"/>
      <c r="AK38" s="12"/>
      <c r="AL38" s="12"/>
      <c r="AM38" s="12"/>
      <c r="AN38" s="12"/>
      <c r="AO38" s="12"/>
      <c r="AP38" s="12"/>
      <c r="AQ38" s="12"/>
      <c r="AR38" s="12"/>
      <c r="AS38" s="13"/>
      <c r="AT38" s="12"/>
      <c r="AU38" s="12"/>
      <c r="AV38" s="12"/>
      <c r="AW38" s="12"/>
    </row>
    <row r="39" spans="1:49" ht="13.5">
      <c r="A39" s="261"/>
      <c r="B39" s="261"/>
      <c r="C39" s="261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3"/>
      <c r="AK39" s="12"/>
      <c r="AL39" s="12"/>
      <c r="AM39" s="12"/>
      <c r="AN39" s="12"/>
      <c r="AO39" s="12"/>
      <c r="AP39" s="12"/>
      <c r="AQ39" s="12"/>
      <c r="AR39" s="12"/>
      <c r="AS39" s="13"/>
      <c r="AT39" s="12"/>
      <c r="AU39" s="12"/>
      <c r="AV39" s="12"/>
      <c r="AW39" s="12"/>
    </row>
    <row r="40" spans="1:49" ht="13.5">
      <c r="A40" s="261"/>
      <c r="B40" s="261"/>
      <c r="C40" s="26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3"/>
      <c r="AK40" s="12"/>
      <c r="AL40" s="12"/>
      <c r="AM40" s="12"/>
      <c r="AN40" s="12"/>
      <c r="AO40" s="12"/>
      <c r="AP40" s="12"/>
      <c r="AQ40" s="12"/>
      <c r="AR40" s="12"/>
      <c r="AS40" s="13"/>
      <c r="AT40" s="12"/>
      <c r="AU40" s="12"/>
      <c r="AV40" s="12"/>
      <c r="AW40" s="12"/>
    </row>
    <row r="41" spans="1:49" ht="13.5">
      <c r="A41" s="261"/>
      <c r="B41" s="261"/>
      <c r="C41" s="26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3"/>
      <c r="AK41" s="12"/>
      <c r="AL41" s="12"/>
      <c r="AM41" s="12"/>
      <c r="AN41" s="12"/>
      <c r="AO41" s="12"/>
      <c r="AP41" s="12"/>
      <c r="AQ41" s="12"/>
      <c r="AR41" s="12"/>
      <c r="AS41" s="13"/>
      <c r="AT41" s="12"/>
      <c r="AU41" s="12"/>
      <c r="AV41" s="12"/>
      <c r="AW41" s="12"/>
    </row>
    <row r="42" spans="1:49" ht="13.5">
      <c r="A42" s="261"/>
      <c r="B42" s="261"/>
      <c r="C42" s="26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3"/>
      <c r="AK42" s="12"/>
      <c r="AL42" s="12"/>
      <c r="AM42" s="12"/>
      <c r="AN42" s="12"/>
      <c r="AO42" s="12"/>
      <c r="AP42" s="12"/>
      <c r="AQ42" s="12"/>
      <c r="AR42" s="12"/>
      <c r="AS42" s="13"/>
      <c r="AT42" s="12"/>
      <c r="AU42" s="12"/>
      <c r="AV42" s="12"/>
      <c r="AW42" s="12"/>
    </row>
    <row r="43" spans="1:49" ht="13.5">
      <c r="A43" s="261"/>
      <c r="B43" s="261"/>
      <c r="C43" s="261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3"/>
      <c r="AK43" s="12"/>
      <c r="AL43" s="12"/>
      <c r="AM43" s="12"/>
      <c r="AN43" s="12"/>
      <c r="AO43" s="12"/>
      <c r="AP43" s="12"/>
      <c r="AQ43" s="12"/>
      <c r="AR43" s="12"/>
      <c r="AS43" s="13"/>
      <c r="AT43" s="12"/>
      <c r="AU43" s="12"/>
      <c r="AV43" s="12"/>
      <c r="AW43" s="12"/>
    </row>
    <row r="44" spans="1:49" ht="13.5">
      <c r="A44" s="261"/>
      <c r="B44" s="261"/>
      <c r="C44" s="26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3"/>
      <c r="AK44" s="12"/>
      <c r="AL44" s="12"/>
      <c r="AM44" s="12"/>
      <c r="AN44" s="12"/>
      <c r="AO44" s="12"/>
      <c r="AP44" s="12"/>
      <c r="AQ44" s="12"/>
      <c r="AR44" s="12"/>
      <c r="AS44" s="13"/>
      <c r="AT44" s="12"/>
      <c r="AU44" s="12"/>
      <c r="AV44" s="12"/>
      <c r="AW44" s="12"/>
    </row>
    <row r="45" spans="1:49" ht="13.5">
      <c r="A45" s="261"/>
      <c r="B45" s="261"/>
      <c r="C45" s="26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3"/>
      <c r="AK45" s="12"/>
      <c r="AL45" s="12"/>
      <c r="AM45" s="12"/>
      <c r="AN45" s="12"/>
      <c r="AO45" s="12"/>
      <c r="AP45" s="12"/>
      <c r="AQ45" s="12"/>
      <c r="AR45" s="12"/>
      <c r="AS45" s="13"/>
      <c r="AT45" s="12"/>
      <c r="AU45" s="12"/>
      <c r="AV45" s="12"/>
      <c r="AW45" s="12"/>
    </row>
    <row r="46" spans="1:49" ht="13.5">
      <c r="A46" s="261"/>
      <c r="B46" s="261"/>
      <c r="C46" s="26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3"/>
      <c r="AK46" s="12"/>
      <c r="AL46" s="12"/>
      <c r="AM46" s="12"/>
      <c r="AN46" s="12"/>
      <c r="AO46" s="12"/>
      <c r="AP46" s="12"/>
      <c r="AQ46" s="12"/>
      <c r="AR46" s="12"/>
      <c r="AS46" s="13"/>
      <c r="AT46" s="12"/>
      <c r="AU46" s="12"/>
      <c r="AV46" s="12"/>
      <c r="AW46" s="12"/>
    </row>
    <row r="47" spans="1:49" ht="13.5">
      <c r="A47" s="261"/>
      <c r="B47" s="261"/>
      <c r="C47" s="261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3"/>
      <c r="AK47" s="12"/>
      <c r="AL47" s="12"/>
      <c r="AM47" s="12"/>
      <c r="AN47" s="12"/>
      <c r="AO47" s="12"/>
      <c r="AP47" s="12"/>
      <c r="AQ47" s="12"/>
      <c r="AR47" s="12"/>
      <c r="AS47" s="13"/>
      <c r="AT47" s="12"/>
      <c r="AU47" s="12"/>
      <c r="AV47" s="12"/>
      <c r="AW47" s="12"/>
    </row>
    <row r="48" spans="1:49" ht="13.5">
      <c r="A48" s="261"/>
      <c r="B48" s="261"/>
      <c r="C48" s="261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3"/>
      <c r="AK48" s="12"/>
      <c r="AL48" s="12"/>
      <c r="AM48" s="12"/>
      <c r="AN48" s="12"/>
      <c r="AO48" s="12"/>
      <c r="AP48" s="12"/>
      <c r="AQ48" s="12"/>
      <c r="AR48" s="12"/>
      <c r="AS48" s="13"/>
      <c r="AT48" s="12"/>
      <c r="AU48" s="12"/>
      <c r="AV48" s="12"/>
      <c r="AW48" s="12"/>
    </row>
    <row r="49" spans="1:49" ht="13.5">
      <c r="A49" s="261"/>
      <c r="B49" s="261"/>
      <c r="C49" s="261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3"/>
      <c r="AK49" s="12"/>
      <c r="AL49" s="12"/>
      <c r="AM49" s="12"/>
      <c r="AN49" s="12"/>
      <c r="AO49" s="12"/>
      <c r="AP49" s="12"/>
      <c r="AQ49" s="12"/>
      <c r="AR49" s="12"/>
      <c r="AS49" s="13"/>
      <c r="AT49" s="12"/>
      <c r="AU49" s="12"/>
      <c r="AV49" s="12"/>
      <c r="AW49" s="12"/>
    </row>
    <row r="50" spans="1:49" ht="13.5">
      <c r="A50" s="261"/>
      <c r="B50" s="261"/>
      <c r="C50" s="26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3"/>
      <c r="AK50" s="12"/>
      <c r="AL50" s="12"/>
      <c r="AM50" s="12"/>
      <c r="AN50" s="12"/>
      <c r="AO50" s="12"/>
      <c r="AP50" s="12"/>
      <c r="AQ50" s="12"/>
      <c r="AR50" s="12"/>
      <c r="AS50" s="13"/>
      <c r="AT50" s="12"/>
      <c r="AU50" s="12"/>
      <c r="AV50" s="12"/>
      <c r="AW50" s="12"/>
    </row>
    <row r="51" spans="1:49" ht="13.5">
      <c r="A51" s="261"/>
      <c r="B51" s="261"/>
      <c r="C51" s="26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3"/>
      <c r="AK51" s="12"/>
      <c r="AL51" s="12"/>
      <c r="AM51" s="12"/>
      <c r="AN51" s="12"/>
      <c r="AO51" s="12"/>
      <c r="AP51" s="12"/>
      <c r="AQ51" s="12"/>
      <c r="AR51" s="12"/>
      <c r="AS51" s="13"/>
      <c r="AT51" s="12"/>
      <c r="AU51" s="12"/>
      <c r="AV51" s="12"/>
      <c r="AW51" s="12"/>
    </row>
    <row r="52" spans="1:49" ht="13.5">
      <c r="A52" s="261"/>
      <c r="B52" s="261"/>
      <c r="C52" s="26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3"/>
      <c r="AK52" s="12"/>
      <c r="AL52" s="12"/>
      <c r="AM52" s="12"/>
      <c r="AN52" s="12"/>
      <c r="AO52" s="12"/>
      <c r="AP52" s="12"/>
      <c r="AQ52" s="12"/>
      <c r="AR52" s="12"/>
      <c r="AS52" s="13"/>
      <c r="AT52" s="12"/>
      <c r="AU52" s="12"/>
      <c r="AV52" s="12"/>
      <c r="AW52" s="12"/>
    </row>
    <row r="53" spans="1:49" ht="13.5">
      <c r="A53" s="261"/>
      <c r="B53" s="261"/>
      <c r="C53" s="261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3"/>
      <c r="AK53" s="12"/>
      <c r="AL53" s="12"/>
      <c r="AM53" s="12"/>
      <c r="AN53" s="12"/>
      <c r="AO53" s="12"/>
      <c r="AP53" s="12"/>
      <c r="AQ53" s="12"/>
      <c r="AR53" s="12"/>
      <c r="AS53" s="13"/>
      <c r="AT53" s="12"/>
      <c r="AU53" s="12"/>
      <c r="AV53" s="12"/>
      <c r="AW53" s="12"/>
    </row>
    <row r="54" spans="1:49" ht="13.5">
      <c r="A54" s="261"/>
      <c r="B54" s="261"/>
      <c r="C54" s="26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3"/>
      <c r="AK54" s="12"/>
      <c r="AL54" s="12"/>
      <c r="AM54" s="12"/>
      <c r="AN54" s="12"/>
      <c r="AO54" s="12"/>
      <c r="AP54" s="12"/>
      <c r="AQ54" s="12"/>
      <c r="AR54" s="12"/>
      <c r="AS54" s="13"/>
      <c r="AT54" s="12"/>
      <c r="AU54" s="12"/>
      <c r="AV54" s="12"/>
      <c r="AW54" s="12"/>
    </row>
    <row r="55" spans="1:49" ht="13.5">
      <c r="A55" s="261"/>
      <c r="B55" s="261"/>
      <c r="C55" s="26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3"/>
      <c r="AK55" s="12"/>
      <c r="AL55" s="12"/>
      <c r="AM55" s="12"/>
      <c r="AN55" s="12"/>
      <c r="AO55" s="12"/>
      <c r="AP55" s="12"/>
      <c r="AQ55" s="12"/>
      <c r="AR55" s="12"/>
      <c r="AS55" s="13"/>
      <c r="AT55" s="12"/>
      <c r="AU55" s="12"/>
      <c r="AV55" s="12"/>
      <c r="AW55" s="12"/>
    </row>
    <row r="56" spans="1:49" ht="13.5">
      <c r="A56" s="261"/>
      <c r="B56" s="261"/>
      <c r="C56" s="26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3"/>
      <c r="AK56" s="12"/>
      <c r="AL56" s="12"/>
      <c r="AM56" s="12"/>
      <c r="AN56" s="12"/>
      <c r="AO56" s="12"/>
      <c r="AP56" s="12"/>
      <c r="AQ56" s="12"/>
      <c r="AR56" s="12"/>
      <c r="AS56" s="13"/>
      <c r="AT56" s="12"/>
      <c r="AU56" s="12"/>
      <c r="AV56" s="12"/>
      <c r="AW56" s="12"/>
    </row>
    <row r="57" spans="1:49" ht="13.5">
      <c r="A57" s="261"/>
      <c r="B57" s="261"/>
      <c r="C57" s="261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3"/>
      <c r="AK57" s="12"/>
      <c r="AL57" s="12"/>
      <c r="AM57" s="12"/>
      <c r="AN57" s="12"/>
      <c r="AO57" s="12"/>
      <c r="AP57" s="12"/>
      <c r="AQ57" s="12"/>
      <c r="AR57" s="12"/>
      <c r="AS57" s="13"/>
      <c r="AT57" s="12"/>
      <c r="AU57" s="12"/>
      <c r="AV57" s="12"/>
      <c r="AW57" s="12"/>
    </row>
    <row r="58" spans="1:49" ht="13.5">
      <c r="A58" s="261"/>
      <c r="B58" s="261"/>
      <c r="C58" s="261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3"/>
      <c r="AK58" s="12"/>
      <c r="AL58" s="12"/>
      <c r="AM58" s="12"/>
      <c r="AN58" s="12"/>
      <c r="AO58" s="12"/>
      <c r="AP58" s="12"/>
      <c r="AQ58" s="12"/>
      <c r="AR58" s="12"/>
      <c r="AS58" s="13"/>
      <c r="AT58" s="12"/>
      <c r="AU58" s="12"/>
      <c r="AV58" s="12"/>
      <c r="AW58" s="12"/>
    </row>
    <row r="59" spans="1:49" ht="13.5">
      <c r="A59" s="261"/>
      <c r="B59" s="261"/>
      <c r="C59" s="26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3"/>
      <c r="AK59" s="12"/>
      <c r="AL59" s="12"/>
      <c r="AM59" s="12"/>
      <c r="AN59" s="12"/>
      <c r="AO59" s="12"/>
      <c r="AP59" s="12"/>
      <c r="AQ59" s="12"/>
      <c r="AR59" s="12"/>
      <c r="AS59" s="13"/>
      <c r="AT59" s="12"/>
      <c r="AU59" s="12"/>
      <c r="AV59" s="12"/>
      <c r="AW59" s="12"/>
    </row>
    <row r="60" spans="1:49" ht="13.5">
      <c r="A60" s="261"/>
      <c r="B60" s="261"/>
      <c r="C60" s="26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3"/>
      <c r="AK60" s="12"/>
      <c r="AL60" s="12"/>
      <c r="AM60" s="12"/>
      <c r="AN60" s="12"/>
      <c r="AO60" s="12"/>
      <c r="AP60" s="12"/>
      <c r="AQ60" s="12"/>
      <c r="AR60" s="12"/>
      <c r="AS60" s="13"/>
      <c r="AT60" s="12"/>
      <c r="AU60" s="12"/>
      <c r="AV60" s="12"/>
      <c r="AW60" s="12"/>
    </row>
    <row r="61" spans="1:49" ht="13.5">
      <c r="A61" s="261"/>
      <c r="B61" s="261"/>
      <c r="C61" s="26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3"/>
      <c r="AK61" s="12"/>
      <c r="AL61" s="12"/>
      <c r="AM61" s="12"/>
      <c r="AN61" s="12"/>
      <c r="AO61" s="12"/>
      <c r="AP61" s="12"/>
      <c r="AQ61" s="12"/>
      <c r="AR61" s="12"/>
      <c r="AS61" s="13"/>
      <c r="AT61" s="12"/>
      <c r="AU61" s="12"/>
      <c r="AV61" s="12"/>
      <c r="AW61" s="12"/>
    </row>
    <row r="62" spans="1:49" ht="13.5">
      <c r="A62" s="261"/>
      <c r="B62" s="261"/>
      <c r="C62" s="26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3"/>
      <c r="AK62" s="12"/>
      <c r="AL62" s="12"/>
      <c r="AM62" s="12"/>
      <c r="AN62" s="12"/>
      <c r="AO62" s="12"/>
      <c r="AP62" s="12"/>
      <c r="AQ62" s="12"/>
      <c r="AR62" s="12"/>
      <c r="AS62" s="13"/>
      <c r="AT62" s="12"/>
      <c r="AU62" s="12"/>
      <c r="AV62" s="12"/>
      <c r="AW62" s="12"/>
    </row>
    <row r="63" spans="1:49" ht="13.5">
      <c r="A63" s="261"/>
      <c r="B63" s="261"/>
      <c r="C63" s="26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3"/>
      <c r="AK63" s="12"/>
      <c r="AL63" s="12"/>
      <c r="AM63" s="12"/>
      <c r="AN63" s="12"/>
      <c r="AO63" s="12"/>
      <c r="AP63" s="12"/>
      <c r="AQ63" s="12"/>
      <c r="AR63" s="12"/>
      <c r="AS63" s="13"/>
      <c r="AT63" s="12"/>
      <c r="AU63" s="12"/>
      <c r="AV63" s="12"/>
      <c r="AW63" s="12"/>
    </row>
    <row r="64" spans="1:49" ht="13.5">
      <c r="A64" s="261"/>
      <c r="B64" s="261"/>
      <c r="C64" s="261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3"/>
      <c r="AK64" s="12"/>
      <c r="AL64" s="12"/>
      <c r="AM64" s="12"/>
      <c r="AN64" s="12"/>
      <c r="AO64" s="12"/>
      <c r="AP64" s="12"/>
      <c r="AQ64" s="12"/>
      <c r="AR64" s="12"/>
      <c r="AS64" s="13"/>
      <c r="AT64" s="12"/>
      <c r="AU64" s="12"/>
      <c r="AV64" s="12"/>
      <c r="AW64" s="12"/>
    </row>
    <row r="65" spans="1:49" ht="13.5">
      <c r="A65" s="261"/>
      <c r="B65" s="261"/>
      <c r="C65" s="26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3"/>
      <c r="AK65" s="12"/>
      <c r="AL65" s="12"/>
      <c r="AM65" s="12"/>
      <c r="AN65" s="12"/>
      <c r="AO65" s="12"/>
      <c r="AP65" s="12"/>
      <c r="AQ65" s="12"/>
      <c r="AR65" s="12"/>
      <c r="AS65" s="13"/>
      <c r="AT65" s="12"/>
      <c r="AU65" s="12"/>
      <c r="AV65" s="12"/>
      <c r="AW65" s="12"/>
    </row>
    <row r="66" spans="1:49" ht="13.5">
      <c r="A66" s="261"/>
      <c r="B66" s="261"/>
      <c r="C66" s="26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3"/>
      <c r="AK66" s="12"/>
      <c r="AL66" s="12"/>
      <c r="AM66" s="12"/>
      <c r="AN66" s="12"/>
      <c r="AO66" s="12"/>
      <c r="AP66" s="12"/>
      <c r="AQ66" s="12"/>
      <c r="AR66" s="12"/>
      <c r="AS66" s="13"/>
      <c r="AT66" s="12"/>
      <c r="AU66" s="12"/>
      <c r="AV66" s="12"/>
      <c r="AW66" s="12"/>
    </row>
    <row r="67" spans="1:49" ht="13.5">
      <c r="A67" s="261"/>
      <c r="B67" s="261"/>
      <c r="C67" s="26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3"/>
      <c r="AK67" s="12"/>
      <c r="AL67" s="12"/>
      <c r="AM67" s="12"/>
      <c r="AN67" s="12"/>
      <c r="AO67" s="12"/>
      <c r="AP67" s="12"/>
      <c r="AQ67" s="12"/>
      <c r="AR67" s="12"/>
      <c r="AS67" s="13"/>
      <c r="AT67" s="12"/>
      <c r="AU67" s="12"/>
      <c r="AV67" s="12"/>
      <c r="AW67" s="12"/>
    </row>
    <row r="68" spans="1:49" ht="13.5">
      <c r="A68" s="261"/>
      <c r="B68" s="261"/>
      <c r="C68" s="261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3"/>
      <c r="AK68" s="12"/>
      <c r="AL68" s="12"/>
      <c r="AM68" s="12"/>
      <c r="AN68" s="12"/>
      <c r="AO68" s="12"/>
      <c r="AP68" s="12"/>
      <c r="AQ68" s="12"/>
      <c r="AR68" s="12"/>
      <c r="AS68" s="13"/>
      <c r="AT68" s="12"/>
      <c r="AU68" s="12"/>
      <c r="AV68" s="12"/>
      <c r="AW68" s="12"/>
    </row>
    <row r="69" spans="1:49" ht="13.5">
      <c r="A69" s="261"/>
      <c r="B69" s="261"/>
      <c r="C69" s="26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3"/>
      <c r="AK69" s="12"/>
      <c r="AL69" s="12"/>
      <c r="AM69" s="12"/>
      <c r="AN69" s="12"/>
      <c r="AO69" s="12"/>
      <c r="AP69" s="12"/>
      <c r="AQ69" s="12"/>
      <c r="AR69" s="12"/>
      <c r="AS69" s="13"/>
      <c r="AT69" s="12"/>
      <c r="AU69" s="12"/>
      <c r="AV69" s="12"/>
      <c r="AW69" s="12"/>
    </row>
    <row r="70" spans="1:49" ht="13.5">
      <c r="A70" s="261"/>
      <c r="B70" s="261"/>
      <c r="C70" s="26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3"/>
      <c r="AK70" s="12"/>
      <c r="AL70" s="12"/>
      <c r="AM70" s="12"/>
      <c r="AN70" s="12"/>
      <c r="AO70" s="12"/>
      <c r="AP70" s="12"/>
      <c r="AQ70" s="12"/>
      <c r="AR70" s="12"/>
      <c r="AS70" s="13"/>
      <c r="AT70" s="12"/>
      <c r="AU70" s="12"/>
      <c r="AV70" s="12"/>
      <c r="AW70" s="12"/>
    </row>
    <row r="71" spans="1:49" ht="13.5">
      <c r="A71" s="261"/>
      <c r="B71" s="261"/>
      <c r="C71" s="26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3"/>
      <c r="AK71" s="12"/>
      <c r="AL71" s="12"/>
      <c r="AM71" s="12"/>
      <c r="AN71" s="12"/>
      <c r="AO71" s="12"/>
      <c r="AP71" s="12"/>
      <c r="AQ71" s="12"/>
      <c r="AR71" s="12"/>
      <c r="AS71" s="13"/>
      <c r="AT71" s="12"/>
      <c r="AU71" s="12"/>
      <c r="AV71" s="12"/>
      <c r="AW71" s="12"/>
    </row>
    <row r="72" spans="1:49" ht="13.5">
      <c r="A72" s="261"/>
      <c r="B72" s="261"/>
      <c r="C72" s="261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3"/>
      <c r="AK72" s="12"/>
      <c r="AL72" s="12"/>
      <c r="AM72" s="12"/>
      <c r="AN72" s="12"/>
      <c r="AO72" s="12"/>
      <c r="AP72" s="12"/>
      <c r="AQ72" s="12"/>
      <c r="AR72" s="12"/>
      <c r="AS72" s="13"/>
      <c r="AT72" s="12"/>
      <c r="AU72" s="12"/>
      <c r="AV72" s="12"/>
      <c r="AW72" s="12"/>
    </row>
    <row r="73" spans="1:49" ht="13.5">
      <c r="A73" s="261"/>
      <c r="B73" s="261"/>
      <c r="C73" s="26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3"/>
      <c r="AK73" s="12"/>
      <c r="AL73" s="12"/>
      <c r="AM73" s="12"/>
      <c r="AN73" s="12"/>
      <c r="AO73" s="12"/>
      <c r="AP73" s="12"/>
      <c r="AQ73" s="12"/>
      <c r="AR73" s="12"/>
      <c r="AS73" s="13"/>
      <c r="AT73" s="12"/>
      <c r="AU73" s="12"/>
      <c r="AV73" s="12"/>
      <c r="AW73" s="12"/>
    </row>
    <row r="74" spans="1:49" ht="13.5">
      <c r="A74" s="261"/>
      <c r="B74" s="261"/>
      <c r="C74" s="26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3"/>
      <c r="AK74" s="12"/>
      <c r="AL74" s="12"/>
      <c r="AM74" s="12"/>
      <c r="AN74" s="12"/>
      <c r="AO74" s="12"/>
      <c r="AP74" s="12"/>
      <c r="AQ74" s="12"/>
      <c r="AR74" s="12"/>
      <c r="AS74" s="13"/>
      <c r="AT74" s="12"/>
      <c r="AU74" s="12"/>
      <c r="AV74" s="12"/>
      <c r="AW74" s="12"/>
    </row>
    <row r="75" spans="1:49" ht="13.5">
      <c r="A75" s="261"/>
      <c r="B75" s="261"/>
      <c r="C75" s="261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3"/>
      <c r="AK75" s="12"/>
      <c r="AL75" s="12"/>
      <c r="AM75" s="12"/>
      <c r="AN75" s="12"/>
      <c r="AO75" s="12"/>
      <c r="AP75" s="12"/>
      <c r="AQ75" s="12"/>
      <c r="AR75" s="12"/>
      <c r="AS75" s="13"/>
      <c r="AT75" s="12"/>
      <c r="AU75" s="12"/>
      <c r="AV75" s="12"/>
      <c r="AW75" s="12"/>
    </row>
    <row r="76" spans="1:49" ht="13.5">
      <c r="A76" s="261"/>
      <c r="B76" s="261"/>
      <c r="C76" s="26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3"/>
      <c r="AK76" s="12"/>
      <c r="AL76" s="12"/>
      <c r="AM76" s="12"/>
      <c r="AN76" s="12"/>
      <c r="AO76" s="12"/>
      <c r="AP76" s="12"/>
      <c r="AQ76" s="12"/>
      <c r="AR76" s="12"/>
      <c r="AS76" s="13"/>
      <c r="AT76" s="12"/>
      <c r="AU76" s="12"/>
      <c r="AV76" s="12"/>
      <c r="AW76" s="12"/>
    </row>
    <row r="77" spans="1:49" ht="13.5">
      <c r="A77" s="261"/>
      <c r="B77" s="261"/>
      <c r="C77" s="26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3"/>
      <c r="AK77" s="12"/>
      <c r="AL77" s="12"/>
      <c r="AM77" s="12"/>
      <c r="AN77" s="12"/>
      <c r="AO77" s="12"/>
      <c r="AP77" s="12"/>
      <c r="AQ77" s="12"/>
      <c r="AR77" s="12"/>
      <c r="AS77" s="13"/>
      <c r="AT77" s="12"/>
      <c r="AU77" s="12"/>
      <c r="AV77" s="12"/>
      <c r="AW77" s="12"/>
    </row>
    <row r="78" spans="1:49" ht="13.5">
      <c r="A78" s="261"/>
      <c r="B78" s="261"/>
      <c r="C78" s="26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3"/>
      <c r="AK78" s="12"/>
      <c r="AL78" s="12"/>
      <c r="AM78" s="12"/>
      <c r="AN78" s="12"/>
      <c r="AO78" s="12"/>
      <c r="AP78" s="12"/>
      <c r="AQ78" s="12"/>
      <c r="AR78" s="12"/>
      <c r="AS78" s="13"/>
      <c r="AT78" s="12"/>
      <c r="AU78" s="12"/>
      <c r="AV78" s="12"/>
      <c r="AW78" s="12"/>
    </row>
    <row r="79" spans="1:49" ht="13.5">
      <c r="A79" s="261"/>
      <c r="B79" s="261"/>
      <c r="C79" s="261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3"/>
      <c r="AK79" s="12"/>
      <c r="AL79" s="12"/>
      <c r="AM79" s="12"/>
      <c r="AN79" s="12"/>
      <c r="AO79" s="12"/>
      <c r="AP79" s="12"/>
      <c r="AQ79" s="12"/>
      <c r="AR79" s="12"/>
      <c r="AS79" s="13"/>
      <c r="AT79" s="12"/>
      <c r="AU79" s="12"/>
      <c r="AV79" s="12"/>
      <c r="AW79" s="12"/>
    </row>
    <row r="80" spans="1:49" ht="13.5">
      <c r="A80" s="261"/>
      <c r="B80" s="261"/>
      <c r="C80" s="26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3"/>
      <c r="AK80" s="12"/>
      <c r="AL80" s="12"/>
      <c r="AM80" s="12"/>
      <c r="AN80" s="12"/>
      <c r="AO80" s="12"/>
      <c r="AP80" s="12"/>
      <c r="AQ80" s="12"/>
      <c r="AR80" s="12"/>
      <c r="AS80" s="13"/>
      <c r="AT80" s="12"/>
      <c r="AU80" s="12"/>
      <c r="AV80" s="12"/>
      <c r="AW80" s="12"/>
    </row>
    <row r="81" spans="1:49" ht="13.5">
      <c r="A81" s="261"/>
      <c r="B81" s="261"/>
      <c r="C81" s="26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3"/>
      <c r="AK81" s="12"/>
      <c r="AL81" s="12"/>
      <c r="AM81" s="12"/>
      <c r="AN81" s="12"/>
      <c r="AO81" s="12"/>
      <c r="AP81" s="12"/>
      <c r="AQ81" s="12"/>
      <c r="AR81" s="12"/>
      <c r="AS81" s="13"/>
      <c r="AT81" s="12"/>
      <c r="AU81" s="12"/>
      <c r="AV81" s="12"/>
      <c r="AW81" s="12"/>
    </row>
    <row r="82" spans="1:49" ht="13.5">
      <c r="A82" s="261"/>
      <c r="B82" s="261"/>
      <c r="C82" s="261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3"/>
      <c r="AK82" s="12"/>
      <c r="AL82" s="12"/>
      <c r="AM82" s="12"/>
      <c r="AN82" s="12"/>
      <c r="AO82" s="12"/>
      <c r="AP82" s="12"/>
      <c r="AQ82" s="12"/>
      <c r="AR82" s="12"/>
      <c r="AS82" s="13"/>
      <c r="AT82" s="12"/>
      <c r="AU82" s="12"/>
      <c r="AV82" s="12"/>
      <c r="AW82" s="12"/>
    </row>
    <row r="83" spans="1:49" ht="13.5">
      <c r="A83" s="261"/>
      <c r="B83" s="261"/>
      <c r="C83" s="26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3"/>
      <c r="AK83" s="12"/>
      <c r="AL83" s="12"/>
      <c r="AM83" s="12"/>
      <c r="AN83" s="12"/>
      <c r="AO83" s="12"/>
      <c r="AP83" s="12"/>
      <c r="AQ83" s="12"/>
      <c r="AR83" s="12"/>
      <c r="AS83" s="13"/>
      <c r="AT83" s="12"/>
      <c r="AU83" s="12"/>
      <c r="AV83" s="12"/>
      <c r="AW83" s="12"/>
    </row>
    <row r="84" spans="1:49" ht="13.5">
      <c r="A84" s="261"/>
      <c r="B84" s="261"/>
      <c r="C84" s="26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3"/>
      <c r="AK84" s="12"/>
      <c r="AL84" s="12"/>
      <c r="AM84" s="12"/>
      <c r="AN84" s="12"/>
      <c r="AO84" s="12"/>
      <c r="AP84" s="12"/>
      <c r="AQ84" s="12"/>
      <c r="AR84" s="12"/>
      <c r="AS84" s="13"/>
      <c r="AT84" s="12"/>
      <c r="AU84" s="12"/>
      <c r="AV84" s="12"/>
      <c r="AW84" s="12"/>
    </row>
    <row r="85" spans="1:49" ht="13.5">
      <c r="A85" s="261"/>
      <c r="B85" s="261"/>
      <c r="C85" s="26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3"/>
      <c r="AK85" s="12"/>
      <c r="AL85" s="12"/>
      <c r="AM85" s="12"/>
      <c r="AN85" s="12"/>
      <c r="AO85" s="12"/>
      <c r="AP85" s="12"/>
      <c r="AQ85" s="12"/>
      <c r="AR85" s="12"/>
      <c r="AS85" s="13"/>
      <c r="AT85" s="12"/>
      <c r="AU85" s="12"/>
      <c r="AV85" s="12"/>
      <c r="AW85" s="12"/>
    </row>
    <row r="86" spans="1:49" ht="13.5">
      <c r="A86" s="261"/>
      <c r="B86" s="261"/>
      <c r="C86" s="261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3"/>
      <c r="AK86" s="12"/>
      <c r="AL86" s="12"/>
      <c r="AM86" s="12"/>
      <c r="AN86" s="12"/>
      <c r="AO86" s="12"/>
      <c r="AP86" s="12"/>
      <c r="AQ86" s="12"/>
      <c r="AR86" s="12"/>
      <c r="AS86" s="13"/>
      <c r="AT86" s="12"/>
      <c r="AU86" s="12"/>
      <c r="AV86" s="12"/>
      <c r="AW86" s="12"/>
    </row>
    <row r="87" spans="1:49" ht="13.5">
      <c r="A87" s="261"/>
      <c r="B87" s="261"/>
      <c r="C87" s="26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3"/>
      <c r="AK87" s="12"/>
      <c r="AL87" s="12"/>
      <c r="AM87" s="12"/>
      <c r="AN87" s="12"/>
      <c r="AO87" s="12"/>
      <c r="AP87" s="12"/>
      <c r="AQ87" s="12"/>
      <c r="AR87" s="12"/>
      <c r="AS87" s="13"/>
      <c r="AT87" s="12"/>
      <c r="AU87" s="12"/>
      <c r="AV87" s="12"/>
      <c r="AW87" s="12"/>
    </row>
    <row r="88" spans="1:49" ht="13.5">
      <c r="A88" s="261"/>
      <c r="B88" s="261"/>
      <c r="C88" s="26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3"/>
      <c r="AK88" s="12"/>
      <c r="AL88" s="12"/>
      <c r="AM88" s="12"/>
      <c r="AN88" s="12"/>
      <c r="AO88" s="12"/>
      <c r="AP88" s="12"/>
      <c r="AQ88" s="12"/>
      <c r="AR88" s="12"/>
      <c r="AS88" s="13"/>
      <c r="AT88" s="12"/>
      <c r="AU88" s="12"/>
      <c r="AV88" s="12"/>
      <c r="AW88" s="12"/>
    </row>
    <row r="89" spans="1:49" ht="13.5">
      <c r="A89" s="261"/>
      <c r="B89" s="261"/>
      <c r="C89" s="261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3"/>
      <c r="AK89" s="12"/>
      <c r="AL89" s="12"/>
      <c r="AM89" s="12"/>
      <c r="AN89" s="12"/>
      <c r="AO89" s="12"/>
      <c r="AP89" s="12"/>
      <c r="AQ89" s="12"/>
      <c r="AR89" s="12"/>
      <c r="AS89" s="13"/>
      <c r="AT89" s="12"/>
      <c r="AU89" s="12"/>
      <c r="AV89" s="12"/>
      <c r="AW89" s="12"/>
    </row>
    <row r="90" spans="1:49" ht="13.5">
      <c r="A90" s="261"/>
      <c r="B90" s="261"/>
      <c r="C90" s="26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3"/>
      <c r="AK90" s="12"/>
      <c r="AL90" s="12"/>
      <c r="AM90" s="12"/>
      <c r="AN90" s="12"/>
      <c r="AO90" s="12"/>
      <c r="AP90" s="12"/>
      <c r="AQ90" s="12"/>
      <c r="AR90" s="12"/>
      <c r="AS90" s="13"/>
      <c r="AT90" s="12"/>
      <c r="AU90" s="12"/>
      <c r="AV90" s="12"/>
      <c r="AW90" s="12"/>
    </row>
    <row r="91" spans="1:49" ht="13.5">
      <c r="A91" s="261"/>
      <c r="B91" s="261"/>
      <c r="C91" s="26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3"/>
      <c r="AK91" s="12"/>
      <c r="AL91" s="12"/>
      <c r="AM91" s="12"/>
      <c r="AN91" s="12"/>
      <c r="AO91" s="12"/>
      <c r="AP91" s="12"/>
      <c r="AQ91" s="12"/>
      <c r="AR91" s="12"/>
      <c r="AS91" s="13"/>
      <c r="AT91" s="12"/>
      <c r="AU91" s="12"/>
      <c r="AV91" s="12"/>
      <c r="AW91" s="12"/>
    </row>
    <row r="92" spans="1:49" ht="13.5">
      <c r="A92" s="261"/>
      <c r="B92" s="261"/>
      <c r="C92" s="26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3"/>
      <c r="AK92" s="12"/>
      <c r="AL92" s="12"/>
      <c r="AM92" s="12"/>
      <c r="AN92" s="12"/>
      <c r="AO92" s="12"/>
      <c r="AP92" s="12"/>
      <c r="AQ92" s="12"/>
      <c r="AR92" s="12"/>
      <c r="AS92" s="13"/>
      <c r="AT92" s="12"/>
      <c r="AU92" s="12"/>
      <c r="AV92" s="12"/>
      <c r="AW92" s="12"/>
    </row>
    <row r="93" spans="1:49" ht="13.5">
      <c r="A93" s="261"/>
      <c r="B93" s="261"/>
      <c r="C93" s="261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3"/>
      <c r="AK93" s="12"/>
      <c r="AL93" s="12"/>
      <c r="AM93" s="12"/>
      <c r="AN93" s="12"/>
      <c r="AO93" s="12"/>
      <c r="AP93" s="12"/>
      <c r="AQ93" s="12"/>
      <c r="AR93" s="12"/>
      <c r="AS93" s="13"/>
      <c r="AT93" s="12"/>
      <c r="AU93" s="12"/>
      <c r="AV93" s="12"/>
      <c r="AW93" s="12"/>
    </row>
    <row r="94" spans="1:49" ht="13.5">
      <c r="A94" s="261"/>
      <c r="B94" s="261"/>
      <c r="C94" s="26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3"/>
      <c r="AK94" s="12"/>
      <c r="AL94" s="12"/>
      <c r="AM94" s="12"/>
      <c r="AN94" s="12"/>
      <c r="AO94" s="12"/>
      <c r="AP94" s="12"/>
      <c r="AQ94" s="12"/>
      <c r="AR94" s="12"/>
      <c r="AS94" s="13"/>
      <c r="AT94" s="12"/>
      <c r="AU94" s="12"/>
      <c r="AV94" s="12"/>
      <c r="AW94" s="12"/>
    </row>
    <row r="95" spans="1:49" ht="13.5">
      <c r="A95" s="261"/>
      <c r="B95" s="261"/>
      <c r="C95" s="26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3"/>
      <c r="AK95" s="12"/>
      <c r="AL95" s="12"/>
      <c r="AM95" s="12"/>
      <c r="AN95" s="12"/>
      <c r="AO95" s="12"/>
      <c r="AP95" s="12"/>
      <c r="AQ95" s="12"/>
      <c r="AR95" s="12"/>
      <c r="AS95" s="13"/>
      <c r="AT95" s="12"/>
      <c r="AU95" s="12"/>
      <c r="AV95" s="12"/>
      <c r="AW95" s="12"/>
    </row>
    <row r="96" spans="1:49" ht="13.5">
      <c r="A96" s="261"/>
      <c r="B96" s="261"/>
      <c r="C96" s="261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3"/>
      <c r="AK96" s="12"/>
      <c r="AL96" s="12"/>
      <c r="AM96" s="12"/>
      <c r="AN96" s="12"/>
      <c r="AO96" s="12"/>
      <c r="AP96" s="12"/>
      <c r="AQ96" s="12"/>
      <c r="AR96" s="12"/>
      <c r="AS96" s="13"/>
      <c r="AT96" s="12"/>
      <c r="AU96" s="12"/>
      <c r="AV96" s="12"/>
      <c r="AW96" s="12"/>
    </row>
    <row r="97" spans="1:49" ht="13.5">
      <c r="A97" s="261"/>
      <c r="B97" s="261"/>
      <c r="C97" s="261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3"/>
      <c r="AK97" s="12"/>
      <c r="AL97" s="12"/>
      <c r="AM97" s="12"/>
      <c r="AN97" s="12"/>
      <c r="AO97" s="12"/>
      <c r="AP97" s="12"/>
      <c r="AQ97" s="12"/>
      <c r="AR97" s="12"/>
      <c r="AS97" s="13"/>
      <c r="AT97" s="12"/>
      <c r="AU97" s="12"/>
      <c r="AV97" s="12"/>
      <c r="AW97" s="12"/>
    </row>
    <row r="98" spans="1:49" ht="13.5">
      <c r="A98" s="261"/>
      <c r="B98" s="261"/>
      <c r="C98" s="261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3"/>
      <c r="AK98" s="12"/>
      <c r="AL98" s="12"/>
      <c r="AM98" s="12"/>
      <c r="AN98" s="12"/>
      <c r="AO98" s="12"/>
      <c r="AP98" s="12"/>
      <c r="AQ98" s="12"/>
      <c r="AR98" s="12"/>
      <c r="AS98" s="13"/>
      <c r="AT98" s="12"/>
      <c r="AU98" s="12"/>
      <c r="AV98" s="12"/>
      <c r="AW98" s="12"/>
    </row>
    <row r="99" spans="1:49" ht="13.5">
      <c r="A99" s="261"/>
      <c r="B99" s="261"/>
      <c r="C99" s="261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3"/>
      <c r="AK99" s="12"/>
      <c r="AL99" s="12"/>
      <c r="AM99" s="12"/>
      <c r="AN99" s="12"/>
      <c r="AO99" s="12"/>
      <c r="AP99" s="12"/>
      <c r="AQ99" s="12"/>
      <c r="AR99" s="12"/>
      <c r="AS99" s="13"/>
      <c r="AT99" s="12"/>
      <c r="AU99" s="12"/>
      <c r="AV99" s="12"/>
      <c r="AW99" s="12"/>
    </row>
    <row r="100" spans="1:49" ht="13.5">
      <c r="A100" s="261"/>
      <c r="B100" s="261"/>
      <c r="C100" s="261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3"/>
      <c r="AK100" s="12"/>
      <c r="AL100" s="12"/>
      <c r="AM100" s="12"/>
      <c r="AN100" s="12"/>
      <c r="AO100" s="12"/>
      <c r="AP100" s="12"/>
      <c r="AQ100" s="12"/>
      <c r="AR100" s="12"/>
      <c r="AS100" s="13"/>
      <c r="AT100" s="12"/>
      <c r="AU100" s="12"/>
      <c r="AV100" s="12"/>
      <c r="AW100" s="12"/>
    </row>
    <row r="101" spans="1:49" ht="13.5">
      <c r="A101" s="261"/>
      <c r="B101" s="261"/>
      <c r="C101" s="261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3"/>
      <c r="AK101" s="12"/>
      <c r="AL101" s="12"/>
      <c r="AM101" s="12"/>
      <c r="AN101" s="12"/>
      <c r="AO101" s="12"/>
      <c r="AP101" s="12"/>
      <c r="AQ101" s="12"/>
      <c r="AR101" s="12"/>
      <c r="AS101" s="13"/>
      <c r="AT101" s="12"/>
      <c r="AU101" s="12"/>
      <c r="AV101" s="12"/>
      <c r="AW101" s="12"/>
    </row>
    <row r="102" spans="1:49" ht="13.5">
      <c r="A102" s="261"/>
      <c r="B102" s="261"/>
      <c r="C102" s="261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3"/>
      <c r="AK102" s="12"/>
      <c r="AL102" s="12"/>
      <c r="AM102" s="12"/>
      <c r="AN102" s="12"/>
      <c r="AO102" s="12"/>
      <c r="AP102" s="12"/>
      <c r="AQ102" s="12"/>
      <c r="AR102" s="12"/>
      <c r="AS102" s="13"/>
      <c r="AT102" s="12"/>
      <c r="AU102" s="12"/>
      <c r="AV102" s="12"/>
      <c r="AW102" s="12"/>
    </row>
    <row r="103" spans="1:49" ht="13.5">
      <c r="A103" s="261"/>
      <c r="B103" s="261"/>
      <c r="C103" s="261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3"/>
      <c r="AK103" s="12"/>
      <c r="AL103" s="12"/>
      <c r="AM103" s="12"/>
      <c r="AN103" s="12"/>
      <c r="AO103" s="12"/>
      <c r="AP103" s="12"/>
      <c r="AQ103" s="12"/>
      <c r="AR103" s="12"/>
      <c r="AS103" s="13"/>
      <c r="AT103" s="12"/>
      <c r="AU103" s="12"/>
      <c r="AV103" s="12"/>
      <c r="AW103" s="12"/>
    </row>
    <row r="104" spans="1:49" ht="13.5">
      <c r="A104" s="261"/>
      <c r="B104" s="261"/>
      <c r="C104" s="26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3"/>
      <c r="AK104" s="12"/>
      <c r="AL104" s="12"/>
      <c r="AM104" s="12"/>
      <c r="AN104" s="12"/>
      <c r="AO104" s="12"/>
      <c r="AP104" s="12"/>
      <c r="AQ104" s="12"/>
      <c r="AR104" s="12"/>
      <c r="AS104" s="13"/>
      <c r="AT104" s="12"/>
      <c r="AU104" s="12"/>
      <c r="AV104" s="12"/>
      <c r="AW104" s="12"/>
    </row>
    <row r="105" spans="1:49" ht="13.5">
      <c r="A105" s="261"/>
      <c r="B105" s="261"/>
      <c r="C105" s="261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3"/>
      <c r="AK105" s="12"/>
      <c r="AL105" s="12"/>
      <c r="AM105" s="12"/>
      <c r="AN105" s="12"/>
      <c r="AO105" s="12"/>
      <c r="AP105" s="12"/>
      <c r="AQ105" s="12"/>
      <c r="AR105" s="12"/>
      <c r="AS105" s="13"/>
      <c r="AT105" s="12"/>
      <c r="AU105" s="12"/>
      <c r="AV105" s="12"/>
      <c r="AW105" s="12"/>
    </row>
    <row r="106" spans="1:49" ht="13.5">
      <c r="A106" s="261"/>
      <c r="B106" s="261"/>
      <c r="C106" s="261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3"/>
      <c r="AK106" s="12"/>
      <c r="AL106" s="12"/>
      <c r="AM106" s="12"/>
      <c r="AN106" s="12"/>
      <c r="AO106" s="12"/>
      <c r="AP106" s="12"/>
      <c r="AQ106" s="12"/>
      <c r="AR106" s="12"/>
      <c r="AS106" s="13"/>
      <c r="AT106" s="12"/>
      <c r="AU106" s="12"/>
      <c r="AV106" s="12"/>
      <c r="AW106" s="12"/>
    </row>
    <row r="107" spans="1:49" ht="13.5">
      <c r="A107" s="261"/>
      <c r="B107" s="261"/>
      <c r="C107" s="261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3"/>
      <c r="AK107" s="12"/>
      <c r="AL107" s="12"/>
      <c r="AM107" s="12"/>
      <c r="AN107" s="12"/>
      <c r="AO107" s="12"/>
      <c r="AP107" s="12"/>
      <c r="AQ107" s="12"/>
      <c r="AR107" s="12"/>
      <c r="AS107" s="13"/>
      <c r="AT107" s="12"/>
      <c r="AU107" s="12"/>
      <c r="AV107" s="12"/>
      <c r="AW107" s="12"/>
    </row>
    <row r="108" spans="1:49" ht="13.5">
      <c r="A108" s="261"/>
      <c r="B108" s="261"/>
      <c r="C108" s="261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3"/>
      <c r="AK108" s="12"/>
      <c r="AL108" s="12"/>
      <c r="AM108" s="12"/>
      <c r="AN108" s="12"/>
      <c r="AO108" s="12"/>
      <c r="AP108" s="12"/>
      <c r="AQ108" s="12"/>
      <c r="AR108" s="12"/>
      <c r="AS108" s="13"/>
      <c r="AT108" s="12"/>
      <c r="AU108" s="12"/>
      <c r="AV108" s="12"/>
      <c r="AW108" s="12"/>
    </row>
    <row r="109" spans="1:49" ht="13.5">
      <c r="A109" s="261"/>
      <c r="B109" s="261"/>
      <c r="C109" s="261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3"/>
      <c r="AK109" s="12"/>
      <c r="AL109" s="12"/>
      <c r="AM109" s="12"/>
      <c r="AN109" s="12"/>
      <c r="AO109" s="12"/>
      <c r="AP109" s="12"/>
      <c r="AQ109" s="12"/>
      <c r="AR109" s="12"/>
      <c r="AS109" s="13"/>
      <c r="AT109" s="12"/>
      <c r="AU109" s="12"/>
      <c r="AV109" s="12"/>
      <c r="AW109" s="12"/>
    </row>
    <row r="110" spans="1:49" ht="13.5">
      <c r="A110" s="261"/>
      <c r="B110" s="261"/>
      <c r="C110" s="261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3"/>
      <c r="AK110" s="12"/>
      <c r="AL110" s="12"/>
      <c r="AM110" s="12"/>
      <c r="AN110" s="12"/>
      <c r="AO110" s="12"/>
      <c r="AP110" s="12"/>
      <c r="AQ110" s="12"/>
      <c r="AR110" s="12"/>
      <c r="AS110" s="13"/>
      <c r="AT110" s="12"/>
      <c r="AU110" s="12"/>
      <c r="AV110" s="12"/>
      <c r="AW110" s="12"/>
    </row>
    <row r="111" spans="1:49" ht="13.5">
      <c r="A111" s="261"/>
      <c r="B111" s="261"/>
      <c r="C111" s="261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3"/>
      <c r="AK111" s="12"/>
      <c r="AL111" s="12"/>
      <c r="AM111" s="12"/>
      <c r="AN111" s="12"/>
      <c r="AO111" s="12"/>
      <c r="AP111" s="12"/>
      <c r="AQ111" s="12"/>
      <c r="AR111" s="12"/>
      <c r="AS111" s="13"/>
      <c r="AT111" s="12"/>
      <c r="AU111" s="12"/>
      <c r="AV111" s="12"/>
      <c r="AW111" s="12"/>
    </row>
    <row r="112" spans="1:49" ht="13.5">
      <c r="A112" s="261"/>
      <c r="B112" s="261"/>
      <c r="C112" s="261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3"/>
      <c r="AK112" s="12"/>
      <c r="AL112" s="12"/>
      <c r="AM112" s="12"/>
      <c r="AN112" s="12"/>
      <c r="AO112" s="12"/>
      <c r="AP112" s="12"/>
      <c r="AQ112" s="12"/>
      <c r="AR112" s="12"/>
      <c r="AS112" s="13"/>
      <c r="AT112" s="12"/>
      <c r="AU112" s="12"/>
      <c r="AV112" s="12"/>
      <c r="AW112" s="12"/>
    </row>
    <row r="113" spans="1:49" ht="13.5">
      <c r="A113" s="261"/>
      <c r="B113" s="261"/>
      <c r="C113" s="261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3"/>
      <c r="AK113" s="12"/>
      <c r="AL113" s="12"/>
      <c r="AM113" s="12"/>
      <c r="AN113" s="12"/>
      <c r="AO113" s="12"/>
      <c r="AP113" s="12"/>
      <c r="AQ113" s="12"/>
      <c r="AR113" s="12"/>
      <c r="AS113" s="13"/>
      <c r="AT113" s="12"/>
      <c r="AU113" s="12"/>
      <c r="AV113" s="12"/>
      <c r="AW113" s="12"/>
    </row>
    <row r="114" spans="1:49" ht="13.5">
      <c r="A114" s="261"/>
      <c r="B114" s="261"/>
      <c r="C114" s="261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3"/>
      <c r="AK114" s="12"/>
      <c r="AL114" s="12"/>
      <c r="AM114" s="12"/>
      <c r="AN114" s="12"/>
      <c r="AO114" s="12"/>
      <c r="AP114" s="12"/>
      <c r="AQ114" s="12"/>
      <c r="AR114" s="12"/>
      <c r="AS114" s="13"/>
      <c r="AT114" s="12"/>
      <c r="AU114" s="12"/>
      <c r="AV114" s="12"/>
      <c r="AW114" s="12"/>
    </row>
    <row r="115" spans="1:49" ht="13.5">
      <c r="A115" s="261"/>
      <c r="B115" s="261"/>
      <c r="C115" s="261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3"/>
      <c r="AK115" s="12"/>
      <c r="AL115" s="12"/>
      <c r="AM115" s="12"/>
      <c r="AN115" s="12"/>
      <c r="AO115" s="12"/>
      <c r="AP115" s="12"/>
      <c r="AQ115" s="12"/>
      <c r="AR115" s="12"/>
      <c r="AS115" s="13"/>
      <c r="AT115" s="12"/>
      <c r="AU115" s="12"/>
      <c r="AV115" s="12"/>
      <c r="AW115" s="12"/>
    </row>
    <row r="116" spans="1:49" ht="13.5">
      <c r="A116" s="261"/>
      <c r="B116" s="261"/>
      <c r="C116" s="261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3"/>
      <c r="AK116" s="12"/>
      <c r="AL116" s="12"/>
      <c r="AM116" s="12"/>
      <c r="AN116" s="12"/>
      <c r="AO116" s="12"/>
      <c r="AP116" s="12"/>
      <c r="AQ116" s="12"/>
      <c r="AR116" s="12"/>
      <c r="AS116" s="13"/>
      <c r="AT116" s="12"/>
      <c r="AU116" s="12"/>
      <c r="AV116" s="12"/>
      <c r="AW116" s="12"/>
    </row>
    <row r="117" spans="1:49" ht="13.5">
      <c r="A117" s="261"/>
      <c r="B117" s="261"/>
      <c r="C117" s="26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3"/>
      <c r="AK117" s="12"/>
      <c r="AL117" s="12"/>
      <c r="AM117" s="12"/>
      <c r="AN117" s="12"/>
      <c r="AO117" s="12"/>
      <c r="AP117" s="12"/>
      <c r="AQ117" s="12"/>
      <c r="AR117" s="12"/>
      <c r="AS117" s="13"/>
      <c r="AT117" s="12"/>
      <c r="AU117" s="12"/>
      <c r="AV117" s="12"/>
      <c r="AW117" s="12"/>
    </row>
    <row r="118" spans="1:49" ht="13.5">
      <c r="A118" s="261"/>
      <c r="B118" s="261"/>
      <c r="C118" s="261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3"/>
      <c r="AK118" s="12"/>
      <c r="AL118" s="12"/>
      <c r="AM118" s="12"/>
      <c r="AN118" s="12"/>
      <c r="AO118" s="12"/>
      <c r="AP118" s="12"/>
      <c r="AQ118" s="12"/>
      <c r="AR118" s="12"/>
      <c r="AS118" s="13"/>
      <c r="AT118" s="12"/>
      <c r="AU118" s="12"/>
      <c r="AV118" s="12"/>
      <c r="AW118" s="12"/>
    </row>
    <row r="119" spans="1:49" ht="13.5">
      <c r="A119" s="261"/>
      <c r="B119" s="261"/>
      <c r="C119" s="261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3"/>
      <c r="AK119" s="12"/>
      <c r="AL119" s="12"/>
      <c r="AM119" s="12"/>
      <c r="AN119" s="12"/>
      <c r="AO119" s="12"/>
      <c r="AP119" s="12"/>
      <c r="AQ119" s="12"/>
      <c r="AR119" s="12"/>
      <c r="AS119" s="13"/>
      <c r="AT119" s="12"/>
      <c r="AU119" s="12"/>
      <c r="AV119" s="12"/>
      <c r="AW119" s="12"/>
    </row>
    <row r="120" spans="1:49" ht="13.5">
      <c r="A120" s="261"/>
      <c r="B120" s="261"/>
      <c r="C120" s="261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3"/>
      <c r="AK120" s="12"/>
      <c r="AL120" s="12"/>
      <c r="AM120" s="12"/>
      <c r="AN120" s="12"/>
      <c r="AO120" s="12"/>
      <c r="AP120" s="12"/>
      <c r="AQ120" s="12"/>
      <c r="AR120" s="12"/>
      <c r="AS120" s="13"/>
      <c r="AT120" s="12"/>
      <c r="AU120" s="12"/>
      <c r="AV120" s="12"/>
      <c r="AW120" s="12"/>
    </row>
    <row r="121" spans="1:49" ht="13.5">
      <c r="A121" s="261"/>
      <c r="B121" s="261"/>
      <c r="C121" s="261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3"/>
      <c r="AK121" s="12"/>
      <c r="AL121" s="12"/>
      <c r="AM121" s="12"/>
      <c r="AN121" s="12"/>
      <c r="AO121" s="12"/>
      <c r="AP121" s="12"/>
      <c r="AQ121" s="12"/>
      <c r="AR121" s="12"/>
      <c r="AS121" s="13"/>
      <c r="AT121" s="12"/>
      <c r="AU121" s="12"/>
      <c r="AV121" s="12"/>
      <c r="AW121" s="12"/>
    </row>
    <row r="122" spans="1:49" ht="13.5">
      <c r="A122" s="261"/>
      <c r="B122" s="261"/>
      <c r="C122" s="261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3"/>
      <c r="AK122" s="12"/>
      <c r="AL122" s="12"/>
      <c r="AM122" s="12"/>
      <c r="AN122" s="12"/>
      <c r="AO122" s="12"/>
      <c r="AP122" s="12"/>
      <c r="AQ122" s="12"/>
      <c r="AR122" s="12"/>
      <c r="AS122" s="13"/>
      <c r="AT122" s="12"/>
      <c r="AU122" s="12"/>
      <c r="AV122" s="12"/>
      <c r="AW122" s="12"/>
    </row>
    <row r="123" spans="1:49" ht="13.5">
      <c r="A123" s="261"/>
      <c r="B123" s="261"/>
      <c r="C123" s="261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3"/>
      <c r="AK123" s="12"/>
      <c r="AL123" s="12"/>
      <c r="AM123" s="12"/>
      <c r="AN123" s="12"/>
      <c r="AO123" s="12"/>
      <c r="AP123" s="12"/>
      <c r="AQ123" s="12"/>
      <c r="AR123" s="12"/>
      <c r="AS123" s="13"/>
      <c r="AT123" s="12"/>
      <c r="AU123" s="12"/>
      <c r="AV123" s="12"/>
      <c r="AW123" s="12"/>
    </row>
    <row r="124" spans="1:49" ht="13.5">
      <c r="A124" s="261"/>
      <c r="B124" s="261"/>
      <c r="C124" s="261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3"/>
      <c r="AK124" s="12"/>
      <c r="AL124" s="12"/>
      <c r="AM124" s="12"/>
      <c r="AN124" s="12"/>
      <c r="AO124" s="12"/>
      <c r="AP124" s="12"/>
      <c r="AQ124" s="12"/>
      <c r="AR124" s="12"/>
      <c r="AS124" s="13"/>
      <c r="AT124" s="12"/>
      <c r="AU124" s="12"/>
      <c r="AV124" s="12"/>
      <c r="AW124" s="12"/>
    </row>
    <row r="125" spans="1:49" ht="13.5">
      <c r="A125" s="261"/>
      <c r="B125" s="261"/>
      <c r="C125" s="261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3"/>
      <c r="AK125" s="12"/>
      <c r="AL125" s="12"/>
      <c r="AM125" s="12"/>
      <c r="AN125" s="12"/>
      <c r="AO125" s="12"/>
      <c r="AP125" s="12"/>
      <c r="AQ125" s="12"/>
      <c r="AR125" s="12"/>
      <c r="AS125" s="13"/>
      <c r="AT125" s="12"/>
      <c r="AU125" s="12"/>
      <c r="AV125" s="12"/>
      <c r="AW125" s="12"/>
    </row>
    <row r="126" spans="1:49" ht="13.5">
      <c r="A126" s="261"/>
      <c r="B126" s="261"/>
      <c r="C126" s="261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3"/>
      <c r="AK126" s="12"/>
      <c r="AL126" s="12"/>
      <c r="AM126" s="12"/>
      <c r="AN126" s="12"/>
      <c r="AO126" s="12"/>
      <c r="AP126" s="12"/>
      <c r="AQ126" s="12"/>
      <c r="AR126" s="12"/>
      <c r="AS126" s="13"/>
      <c r="AT126" s="12"/>
      <c r="AU126" s="12"/>
      <c r="AV126" s="12"/>
      <c r="AW126" s="12"/>
    </row>
    <row r="127" spans="1:49" ht="13.5">
      <c r="A127" s="261"/>
      <c r="B127" s="261"/>
      <c r="C127" s="261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3"/>
      <c r="AK127" s="12"/>
      <c r="AL127" s="12"/>
      <c r="AM127" s="12"/>
      <c r="AN127" s="12"/>
      <c r="AO127" s="12"/>
      <c r="AP127" s="12"/>
      <c r="AQ127" s="12"/>
      <c r="AR127" s="12"/>
      <c r="AS127" s="13"/>
      <c r="AT127" s="12"/>
      <c r="AU127" s="12"/>
      <c r="AV127" s="12"/>
      <c r="AW127" s="12"/>
    </row>
    <row r="128" spans="1:49" ht="13.5">
      <c r="A128" s="261"/>
      <c r="B128" s="261"/>
      <c r="C128" s="261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3"/>
      <c r="AK128" s="12"/>
      <c r="AL128" s="12"/>
      <c r="AM128" s="12"/>
      <c r="AN128" s="12"/>
      <c r="AO128" s="12"/>
      <c r="AP128" s="12"/>
      <c r="AQ128" s="12"/>
      <c r="AR128" s="12"/>
      <c r="AS128" s="13"/>
      <c r="AT128" s="12"/>
      <c r="AU128" s="12"/>
      <c r="AV128" s="12"/>
      <c r="AW128" s="12"/>
    </row>
    <row r="129" spans="1:49" ht="13.5">
      <c r="A129" s="261"/>
      <c r="B129" s="261"/>
      <c r="C129" s="261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3"/>
      <c r="AK129" s="12"/>
      <c r="AL129" s="12"/>
      <c r="AM129" s="12"/>
      <c r="AN129" s="12"/>
      <c r="AO129" s="12"/>
      <c r="AP129" s="12"/>
      <c r="AQ129" s="12"/>
      <c r="AR129" s="12"/>
      <c r="AS129" s="13"/>
      <c r="AT129" s="12"/>
      <c r="AU129" s="12"/>
      <c r="AV129" s="12"/>
      <c r="AW129" s="12"/>
    </row>
    <row r="130" spans="1:49" ht="13.5">
      <c r="A130" s="261"/>
      <c r="B130" s="261"/>
      <c r="C130" s="261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3"/>
      <c r="AK130" s="12"/>
      <c r="AL130" s="12"/>
      <c r="AM130" s="12"/>
      <c r="AN130" s="12"/>
      <c r="AO130" s="12"/>
      <c r="AP130" s="12"/>
      <c r="AQ130" s="12"/>
      <c r="AR130" s="12"/>
      <c r="AS130" s="13"/>
      <c r="AT130" s="12"/>
      <c r="AU130" s="12"/>
      <c r="AV130" s="12"/>
      <c r="AW130" s="12"/>
    </row>
    <row r="131" spans="1:49" ht="13.5">
      <c r="A131" s="261"/>
      <c r="B131" s="261"/>
      <c r="C131" s="261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3"/>
      <c r="AK131" s="12"/>
      <c r="AL131" s="12"/>
      <c r="AM131" s="12"/>
      <c r="AN131" s="12"/>
      <c r="AO131" s="12"/>
      <c r="AP131" s="12"/>
      <c r="AQ131" s="12"/>
      <c r="AR131" s="12"/>
      <c r="AS131" s="13"/>
      <c r="AT131" s="12"/>
      <c r="AU131" s="12"/>
      <c r="AV131" s="12"/>
      <c r="AW131" s="12"/>
    </row>
    <row r="132" spans="1:49" ht="13.5">
      <c r="A132" s="261"/>
      <c r="B132" s="261"/>
      <c r="C132" s="261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3"/>
      <c r="AK132" s="12"/>
      <c r="AL132" s="12"/>
      <c r="AM132" s="12"/>
      <c r="AN132" s="12"/>
      <c r="AO132" s="12"/>
      <c r="AP132" s="12"/>
      <c r="AQ132" s="12"/>
      <c r="AR132" s="12"/>
      <c r="AS132" s="13"/>
      <c r="AT132" s="12"/>
      <c r="AU132" s="12"/>
      <c r="AV132" s="12"/>
      <c r="AW132" s="12"/>
    </row>
    <row r="133" spans="1:49" ht="13.5">
      <c r="A133" s="261"/>
      <c r="B133" s="261"/>
      <c r="C133" s="261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3"/>
      <c r="AK133" s="12"/>
      <c r="AL133" s="12"/>
      <c r="AM133" s="12"/>
      <c r="AN133" s="12"/>
      <c r="AO133" s="12"/>
      <c r="AP133" s="12"/>
      <c r="AQ133" s="12"/>
      <c r="AR133" s="12"/>
      <c r="AS133" s="13"/>
      <c r="AT133" s="12"/>
      <c r="AU133" s="12"/>
      <c r="AV133" s="12"/>
      <c r="AW133" s="12"/>
    </row>
    <row r="134" spans="1:49" ht="13.5">
      <c r="A134" s="261"/>
      <c r="B134" s="261"/>
      <c r="C134" s="261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3"/>
      <c r="AK134" s="12"/>
      <c r="AL134" s="12"/>
      <c r="AM134" s="12"/>
      <c r="AN134" s="12"/>
      <c r="AO134" s="12"/>
      <c r="AP134" s="12"/>
      <c r="AQ134" s="12"/>
      <c r="AR134" s="12"/>
      <c r="AS134" s="13"/>
      <c r="AT134" s="12"/>
      <c r="AU134" s="12"/>
      <c r="AV134" s="12"/>
      <c r="AW134" s="12"/>
    </row>
    <row r="135" spans="1:49" ht="13.5">
      <c r="A135" s="261"/>
      <c r="B135" s="261"/>
      <c r="C135" s="261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3"/>
      <c r="AK135" s="12"/>
      <c r="AL135" s="12"/>
      <c r="AM135" s="12"/>
      <c r="AN135" s="12"/>
      <c r="AO135" s="12"/>
      <c r="AP135" s="12"/>
      <c r="AQ135" s="12"/>
      <c r="AR135" s="12"/>
      <c r="AS135" s="13"/>
      <c r="AT135" s="12"/>
      <c r="AU135" s="12"/>
      <c r="AV135" s="12"/>
      <c r="AW135" s="12"/>
    </row>
    <row r="136" spans="1:49" ht="13.5">
      <c r="A136" s="261"/>
      <c r="B136" s="261"/>
      <c r="C136" s="261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3"/>
      <c r="AK136" s="12"/>
      <c r="AL136" s="12"/>
      <c r="AM136" s="12"/>
      <c r="AN136" s="12"/>
      <c r="AO136" s="12"/>
      <c r="AP136" s="12"/>
      <c r="AQ136" s="12"/>
      <c r="AR136" s="12"/>
      <c r="AS136" s="13"/>
      <c r="AT136" s="12"/>
      <c r="AU136" s="12"/>
      <c r="AV136" s="12"/>
      <c r="AW136" s="12"/>
    </row>
    <row r="137" spans="1:49" ht="13.5">
      <c r="A137" s="261"/>
      <c r="B137" s="261"/>
      <c r="C137" s="261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3"/>
      <c r="AK137" s="12"/>
      <c r="AL137" s="12"/>
      <c r="AM137" s="12"/>
      <c r="AN137" s="12"/>
      <c r="AO137" s="12"/>
      <c r="AP137" s="12"/>
      <c r="AQ137" s="12"/>
      <c r="AR137" s="12"/>
      <c r="AS137" s="13"/>
      <c r="AT137" s="12"/>
      <c r="AU137" s="12"/>
      <c r="AV137" s="12"/>
      <c r="AW137" s="12"/>
    </row>
    <row r="138" spans="1:49" ht="13.5">
      <c r="A138" s="261"/>
      <c r="B138" s="261"/>
      <c r="C138" s="261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3"/>
      <c r="AK138" s="12"/>
      <c r="AL138" s="12"/>
      <c r="AM138" s="12"/>
      <c r="AN138" s="12"/>
      <c r="AO138" s="12"/>
      <c r="AP138" s="12"/>
      <c r="AQ138" s="12"/>
      <c r="AR138" s="12"/>
      <c r="AS138" s="13"/>
      <c r="AT138" s="12"/>
      <c r="AU138" s="12"/>
      <c r="AV138" s="12"/>
      <c r="AW138" s="12"/>
    </row>
    <row r="139" spans="1:49" ht="13.5">
      <c r="A139" s="261"/>
      <c r="B139" s="261"/>
      <c r="C139" s="261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3"/>
      <c r="AK139" s="12"/>
      <c r="AL139" s="12"/>
      <c r="AM139" s="12"/>
      <c r="AN139" s="12"/>
      <c r="AO139" s="12"/>
      <c r="AP139" s="12"/>
      <c r="AQ139" s="12"/>
      <c r="AR139" s="12"/>
      <c r="AS139" s="13"/>
      <c r="AT139" s="12"/>
      <c r="AU139" s="12"/>
      <c r="AV139" s="12"/>
      <c r="AW139" s="12"/>
    </row>
    <row r="140" spans="1:49" ht="13.5">
      <c r="A140" s="261"/>
      <c r="B140" s="261"/>
      <c r="C140" s="261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3"/>
      <c r="AK140" s="12"/>
      <c r="AL140" s="12"/>
      <c r="AM140" s="12"/>
      <c r="AN140" s="12"/>
      <c r="AO140" s="12"/>
      <c r="AP140" s="12"/>
      <c r="AQ140" s="12"/>
      <c r="AR140" s="12"/>
      <c r="AS140" s="13"/>
      <c r="AT140" s="12"/>
      <c r="AU140" s="12"/>
      <c r="AV140" s="12"/>
      <c r="AW140" s="12"/>
    </row>
    <row r="141" spans="1:49" ht="13.5">
      <c r="A141" s="261"/>
      <c r="B141" s="261"/>
      <c r="C141" s="261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3"/>
      <c r="AK141" s="12"/>
      <c r="AL141" s="12"/>
      <c r="AM141" s="12"/>
      <c r="AN141" s="12"/>
      <c r="AO141" s="12"/>
      <c r="AP141" s="12"/>
      <c r="AQ141" s="12"/>
      <c r="AR141" s="12"/>
      <c r="AS141" s="13"/>
      <c r="AT141" s="12"/>
      <c r="AU141" s="12"/>
      <c r="AV141" s="12"/>
      <c r="AW141" s="12"/>
    </row>
    <row r="142" spans="1:49" ht="13.5">
      <c r="A142" s="261"/>
      <c r="B142" s="261"/>
      <c r="C142" s="261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3"/>
      <c r="AK142" s="12"/>
      <c r="AL142" s="12"/>
      <c r="AM142" s="12"/>
      <c r="AN142" s="12"/>
      <c r="AO142" s="12"/>
      <c r="AP142" s="12"/>
      <c r="AQ142" s="12"/>
      <c r="AR142" s="12"/>
      <c r="AS142" s="13"/>
      <c r="AT142" s="12"/>
      <c r="AU142" s="12"/>
      <c r="AV142" s="12"/>
      <c r="AW142" s="12"/>
    </row>
    <row r="143" spans="1:49" ht="13.5">
      <c r="A143" s="261"/>
      <c r="B143" s="261"/>
      <c r="C143" s="261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3"/>
      <c r="AK143" s="12"/>
      <c r="AL143" s="12"/>
      <c r="AM143" s="12"/>
      <c r="AN143" s="12"/>
      <c r="AO143" s="12"/>
      <c r="AP143" s="12"/>
      <c r="AQ143" s="12"/>
      <c r="AR143" s="12"/>
      <c r="AS143" s="13"/>
      <c r="AT143" s="12"/>
      <c r="AU143" s="12"/>
      <c r="AV143" s="12"/>
      <c r="AW143" s="12"/>
    </row>
    <row r="144" spans="1:49" ht="13.5">
      <c r="A144" s="261"/>
      <c r="B144" s="261"/>
      <c r="C144" s="261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3"/>
      <c r="AK144" s="12"/>
      <c r="AL144" s="12"/>
      <c r="AM144" s="12"/>
      <c r="AN144" s="12"/>
      <c r="AO144" s="12"/>
      <c r="AP144" s="12"/>
      <c r="AQ144" s="12"/>
      <c r="AR144" s="12"/>
      <c r="AS144" s="13"/>
      <c r="AT144" s="12"/>
      <c r="AU144" s="12"/>
      <c r="AV144" s="12"/>
      <c r="AW144" s="12"/>
    </row>
    <row r="145" spans="1:49" ht="13.5">
      <c r="A145" s="261"/>
      <c r="B145" s="261"/>
      <c r="C145" s="261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3"/>
      <c r="AK145" s="12"/>
      <c r="AL145" s="12"/>
      <c r="AM145" s="12"/>
      <c r="AN145" s="12"/>
      <c r="AO145" s="12"/>
      <c r="AP145" s="12"/>
      <c r="AQ145" s="12"/>
      <c r="AR145" s="12"/>
      <c r="AS145" s="13"/>
      <c r="AT145" s="12"/>
      <c r="AU145" s="12"/>
      <c r="AV145" s="12"/>
      <c r="AW145" s="12"/>
    </row>
    <row r="146" spans="1:49" ht="13.5">
      <c r="A146" s="261"/>
      <c r="B146" s="261"/>
      <c r="C146" s="261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3"/>
      <c r="AK146" s="12"/>
      <c r="AL146" s="12"/>
      <c r="AM146" s="12"/>
      <c r="AN146" s="12"/>
      <c r="AO146" s="12"/>
      <c r="AP146" s="12"/>
      <c r="AQ146" s="12"/>
      <c r="AR146" s="12"/>
      <c r="AS146" s="13"/>
      <c r="AT146" s="12"/>
      <c r="AU146" s="12"/>
      <c r="AV146" s="12"/>
      <c r="AW146" s="12"/>
    </row>
    <row r="147" spans="1:49" ht="13.5">
      <c r="A147" s="261"/>
      <c r="B147" s="261"/>
      <c r="C147" s="261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3"/>
      <c r="AK147" s="12"/>
      <c r="AL147" s="12"/>
      <c r="AM147" s="12"/>
      <c r="AN147" s="12"/>
      <c r="AO147" s="12"/>
      <c r="AP147" s="12"/>
      <c r="AQ147" s="12"/>
      <c r="AR147" s="12"/>
      <c r="AS147" s="13"/>
      <c r="AT147" s="12"/>
      <c r="AU147" s="12"/>
      <c r="AV147" s="12"/>
      <c r="AW147" s="12"/>
    </row>
    <row r="148" spans="1:49" ht="13.5">
      <c r="A148" s="261"/>
      <c r="B148" s="261"/>
      <c r="C148" s="261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3"/>
      <c r="AK148" s="12"/>
      <c r="AL148" s="12"/>
      <c r="AM148" s="12"/>
      <c r="AN148" s="12"/>
      <c r="AO148" s="12"/>
      <c r="AP148" s="12"/>
      <c r="AQ148" s="12"/>
      <c r="AR148" s="12"/>
      <c r="AS148" s="13"/>
      <c r="AT148" s="12"/>
      <c r="AU148" s="12"/>
      <c r="AV148" s="12"/>
      <c r="AW148" s="12"/>
    </row>
    <row r="149" spans="1:49" ht="13.5">
      <c r="A149" s="261"/>
      <c r="B149" s="261"/>
      <c r="C149" s="261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3"/>
      <c r="AK149" s="12"/>
      <c r="AL149" s="12"/>
      <c r="AM149" s="12"/>
      <c r="AN149" s="12"/>
      <c r="AO149" s="12"/>
      <c r="AP149" s="12"/>
      <c r="AQ149" s="12"/>
      <c r="AR149" s="12"/>
      <c r="AS149" s="13"/>
      <c r="AT149" s="12"/>
      <c r="AU149" s="12"/>
      <c r="AV149" s="12"/>
      <c r="AW149" s="12"/>
    </row>
    <row r="150" spans="1:49" ht="13.5">
      <c r="A150" s="261"/>
      <c r="B150" s="261"/>
      <c r="C150" s="261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3"/>
      <c r="AK150" s="12"/>
      <c r="AL150" s="12"/>
      <c r="AM150" s="12"/>
      <c r="AN150" s="12"/>
      <c r="AO150" s="12"/>
      <c r="AP150" s="12"/>
      <c r="AQ150" s="12"/>
      <c r="AR150" s="12"/>
      <c r="AS150" s="13"/>
      <c r="AT150" s="12"/>
      <c r="AU150" s="12"/>
      <c r="AV150" s="12"/>
      <c r="AW150" s="12"/>
    </row>
    <row r="151" spans="1:49" ht="13.5">
      <c r="A151" s="261"/>
      <c r="B151" s="261"/>
      <c r="C151" s="261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3"/>
      <c r="AK151" s="12"/>
      <c r="AL151" s="12"/>
      <c r="AM151" s="12"/>
      <c r="AN151" s="12"/>
      <c r="AO151" s="12"/>
      <c r="AP151" s="12"/>
      <c r="AQ151" s="12"/>
      <c r="AR151" s="12"/>
      <c r="AS151" s="13"/>
      <c r="AT151" s="12"/>
      <c r="AU151" s="12"/>
      <c r="AV151" s="12"/>
      <c r="AW151" s="12"/>
    </row>
    <row r="152" spans="1:49" ht="13.5">
      <c r="A152" s="261"/>
      <c r="B152" s="261"/>
      <c r="C152" s="261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3"/>
      <c r="AK152" s="12"/>
      <c r="AL152" s="12"/>
      <c r="AM152" s="12"/>
      <c r="AN152" s="12"/>
      <c r="AO152" s="12"/>
      <c r="AP152" s="12"/>
      <c r="AQ152" s="12"/>
      <c r="AR152" s="12"/>
      <c r="AS152" s="13"/>
      <c r="AT152" s="12"/>
      <c r="AU152" s="12"/>
      <c r="AV152" s="12"/>
      <c r="AW152" s="12"/>
    </row>
    <row r="153" spans="1:49" ht="13.5">
      <c r="A153" s="261"/>
      <c r="B153" s="261"/>
      <c r="C153" s="261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3"/>
      <c r="AK153" s="12"/>
      <c r="AL153" s="12"/>
      <c r="AM153" s="12"/>
      <c r="AN153" s="12"/>
      <c r="AO153" s="12"/>
      <c r="AP153" s="12"/>
      <c r="AQ153" s="12"/>
      <c r="AR153" s="12"/>
      <c r="AS153" s="13"/>
      <c r="AT153" s="12"/>
      <c r="AU153" s="12"/>
      <c r="AV153" s="12"/>
      <c r="AW153" s="12"/>
    </row>
    <row r="154" spans="1:49" ht="13.5">
      <c r="A154" s="261"/>
      <c r="B154" s="261"/>
      <c r="C154" s="261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3"/>
      <c r="AK154" s="12"/>
      <c r="AL154" s="12"/>
      <c r="AM154" s="12"/>
      <c r="AN154" s="12"/>
      <c r="AO154" s="12"/>
      <c r="AP154" s="12"/>
      <c r="AQ154" s="12"/>
      <c r="AR154" s="12"/>
      <c r="AS154" s="13"/>
      <c r="AT154" s="12"/>
      <c r="AU154" s="12"/>
      <c r="AV154" s="12"/>
      <c r="AW154" s="12"/>
    </row>
    <row r="155" spans="1:49" ht="13.5">
      <c r="A155" s="261"/>
      <c r="B155" s="261"/>
      <c r="C155" s="261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3"/>
      <c r="AK155" s="12"/>
      <c r="AL155" s="12"/>
      <c r="AM155" s="12"/>
      <c r="AN155" s="12"/>
      <c r="AO155" s="12"/>
      <c r="AP155" s="12"/>
      <c r="AQ155" s="12"/>
      <c r="AR155" s="12"/>
      <c r="AS155" s="13"/>
      <c r="AT155" s="12"/>
      <c r="AU155" s="12"/>
      <c r="AV155" s="12"/>
      <c r="AW155" s="12"/>
    </row>
    <row r="156" spans="1:49" ht="13.5">
      <c r="A156" s="261"/>
      <c r="B156" s="261"/>
      <c r="C156" s="261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3"/>
      <c r="AK156" s="12"/>
      <c r="AL156" s="12"/>
      <c r="AM156" s="12"/>
      <c r="AN156" s="12"/>
      <c r="AO156" s="12"/>
      <c r="AP156" s="12"/>
      <c r="AQ156" s="12"/>
      <c r="AR156" s="12"/>
      <c r="AS156" s="13"/>
      <c r="AT156" s="12"/>
      <c r="AU156" s="12"/>
      <c r="AV156" s="12"/>
      <c r="AW156" s="12"/>
    </row>
    <row r="157" spans="1:49" ht="13.5">
      <c r="A157" s="261"/>
      <c r="B157" s="261"/>
      <c r="C157" s="261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3"/>
      <c r="AK157" s="12"/>
      <c r="AL157" s="12"/>
      <c r="AM157" s="12"/>
      <c r="AN157" s="12"/>
      <c r="AO157" s="12"/>
      <c r="AP157" s="12"/>
      <c r="AQ157" s="12"/>
      <c r="AR157" s="12"/>
      <c r="AS157" s="13"/>
      <c r="AT157" s="12"/>
      <c r="AU157" s="12"/>
      <c r="AV157" s="12"/>
      <c r="AW157" s="12"/>
    </row>
    <row r="158" spans="1:49" ht="13.5">
      <c r="A158" s="261"/>
      <c r="B158" s="261"/>
      <c r="C158" s="261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3"/>
      <c r="AK158" s="12"/>
      <c r="AL158" s="12"/>
      <c r="AM158" s="12"/>
      <c r="AN158" s="12"/>
      <c r="AO158" s="12"/>
      <c r="AP158" s="12"/>
      <c r="AQ158" s="12"/>
      <c r="AR158" s="12"/>
      <c r="AS158" s="13"/>
      <c r="AT158" s="12"/>
      <c r="AU158" s="12"/>
      <c r="AV158" s="12"/>
      <c r="AW158" s="12"/>
    </row>
    <row r="159" spans="1:49" ht="13.5">
      <c r="A159" s="261"/>
      <c r="B159" s="261"/>
      <c r="C159" s="261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3"/>
      <c r="AK159" s="12"/>
      <c r="AL159" s="12"/>
      <c r="AM159" s="12"/>
      <c r="AN159" s="12"/>
      <c r="AO159" s="12"/>
      <c r="AP159" s="12"/>
      <c r="AQ159" s="12"/>
      <c r="AR159" s="12"/>
      <c r="AS159" s="13"/>
      <c r="AT159" s="12"/>
      <c r="AU159" s="12"/>
      <c r="AV159" s="12"/>
      <c r="AW159" s="12"/>
    </row>
    <row r="160" spans="1:49" ht="13.5">
      <c r="A160" s="261"/>
      <c r="B160" s="261"/>
      <c r="C160" s="261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3"/>
      <c r="AK160" s="12"/>
      <c r="AL160" s="12"/>
      <c r="AM160" s="12"/>
      <c r="AN160" s="12"/>
      <c r="AO160" s="12"/>
      <c r="AP160" s="12"/>
      <c r="AQ160" s="12"/>
      <c r="AR160" s="12"/>
      <c r="AS160" s="13"/>
      <c r="AT160" s="12"/>
      <c r="AU160" s="12"/>
      <c r="AV160" s="12"/>
      <c r="AW160" s="12"/>
    </row>
    <row r="161" spans="1:49" ht="13.5">
      <c r="A161" s="261"/>
      <c r="B161" s="261"/>
      <c r="C161" s="261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3"/>
      <c r="AK161" s="12"/>
      <c r="AL161" s="12"/>
      <c r="AM161" s="12"/>
      <c r="AN161" s="12"/>
      <c r="AO161" s="12"/>
      <c r="AP161" s="12"/>
      <c r="AQ161" s="12"/>
      <c r="AR161" s="12"/>
      <c r="AS161" s="13"/>
      <c r="AT161" s="12"/>
      <c r="AU161" s="12"/>
      <c r="AV161" s="12"/>
      <c r="AW161" s="12"/>
    </row>
    <row r="162" spans="1:49" ht="13.5">
      <c r="A162" s="261"/>
      <c r="B162" s="261"/>
      <c r="C162" s="261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3"/>
      <c r="AK162" s="12"/>
      <c r="AL162" s="12"/>
      <c r="AM162" s="12"/>
      <c r="AN162" s="12"/>
      <c r="AO162" s="12"/>
      <c r="AP162" s="12"/>
      <c r="AQ162" s="12"/>
      <c r="AR162" s="12"/>
      <c r="AS162" s="13"/>
      <c r="AT162" s="12"/>
      <c r="AU162" s="12"/>
      <c r="AV162" s="12"/>
      <c r="AW162" s="12"/>
    </row>
    <row r="163" spans="1:49" ht="13.5">
      <c r="A163" s="261"/>
      <c r="B163" s="261"/>
      <c r="C163" s="261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3"/>
      <c r="AK163" s="12"/>
      <c r="AL163" s="12"/>
      <c r="AM163" s="12"/>
      <c r="AN163" s="12"/>
      <c r="AO163" s="12"/>
      <c r="AP163" s="12"/>
      <c r="AQ163" s="12"/>
      <c r="AR163" s="12"/>
      <c r="AS163" s="13"/>
      <c r="AT163" s="12"/>
      <c r="AU163" s="12"/>
      <c r="AV163" s="12"/>
      <c r="AW163" s="12"/>
    </row>
    <row r="164" spans="1:49" ht="13.5">
      <c r="A164" s="261"/>
      <c r="B164" s="261"/>
      <c r="C164" s="261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3"/>
      <c r="AK164" s="12"/>
      <c r="AL164" s="12"/>
      <c r="AM164" s="12"/>
      <c r="AN164" s="12"/>
      <c r="AO164" s="12"/>
      <c r="AP164" s="12"/>
      <c r="AQ164" s="12"/>
      <c r="AR164" s="12"/>
      <c r="AS164" s="13"/>
      <c r="AT164" s="12"/>
      <c r="AU164" s="12"/>
      <c r="AV164" s="12"/>
      <c r="AW164" s="12"/>
    </row>
    <row r="165" spans="1:49" ht="13.5">
      <c r="A165" s="261"/>
      <c r="B165" s="261"/>
      <c r="C165" s="261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3"/>
      <c r="AK165" s="12"/>
      <c r="AL165" s="12"/>
      <c r="AM165" s="12"/>
      <c r="AN165" s="12"/>
      <c r="AO165" s="12"/>
      <c r="AP165" s="12"/>
      <c r="AQ165" s="12"/>
      <c r="AR165" s="12"/>
      <c r="AS165" s="13"/>
      <c r="AT165" s="12"/>
      <c r="AU165" s="12"/>
      <c r="AV165" s="12"/>
      <c r="AW165" s="12"/>
    </row>
    <row r="166" spans="1:49" ht="13.5">
      <c r="A166" s="261"/>
      <c r="B166" s="261"/>
      <c r="C166" s="261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3"/>
      <c r="AK166" s="12"/>
      <c r="AL166" s="12"/>
      <c r="AM166" s="12"/>
      <c r="AN166" s="12"/>
      <c r="AO166" s="12"/>
      <c r="AP166" s="12"/>
      <c r="AQ166" s="12"/>
      <c r="AR166" s="12"/>
      <c r="AS166" s="13"/>
      <c r="AT166" s="12"/>
      <c r="AU166" s="12"/>
      <c r="AV166" s="12"/>
      <c r="AW166" s="12"/>
    </row>
    <row r="167" spans="1:49" ht="13.5">
      <c r="A167" s="261"/>
      <c r="B167" s="261"/>
      <c r="C167" s="261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3"/>
      <c r="AK167" s="12"/>
      <c r="AL167" s="12"/>
      <c r="AM167" s="12"/>
      <c r="AN167" s="12"/>
      <c r="AO167" s="12"/>
      <c r="AP167" s="12"/>
      <c r="AQ167" s="12"/>
      <c r="AR167" s="12"/>
      <c r="AS167" s="13"/>
      <c r="AT167" s="12"/>
      <c r="AU167" s="12"/>
      <c r="AV167" s="12"/>
      <c r="AW167" s="12"/>
    </row>
    <row r="168" spans="1:49" ht="13.5">
      <c r="A168" s="261"/>
      <c r="B168" s="261"/>
      <c r="C168" s="261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3"/>
      <c r="AK168" s="12"/>
      <c r="AL168" s="12"/>
      <c r="AM168" s="12"/>
      <c r="AN168" s="12"/>
      <c r="AO168" s="12"/>
      <c r="AP168" s="12"/>
      <c r="AQ168" s="12"/>
      <c r="AR168" s="12"/>
      <c r="AS168" s="13"/>
      <c r="AT168" s="12"/>
      <c r="AU168" s="12"/>
      <c r="AV168" s="12"/>
      <c r="AW168" s="12"/>
    </row>
    <row r="169" spans="1:49" ht="13.5">
      <c r="A169" s="261"/>
      <c r="B169" s="261"/>
      <c r="C169" s="261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3"/>
      <c r="AK169" s="12"/>
      <c r="AL169" s="12"/>
      <c r="AM169" s="12"/>
      <c r="AN169" s="12"/>
      <c r="AO169" s="12"/>
      <c r="AP169" s="12"/>
      <c r="AQ169" s="12"/>
      <c r="AR169" s="12"/>
      <c r="AS169" s="13"/>
      <c r="AT169" s="12"/>
      <c r="AU169" s="12"/>
      <c r="AV169" s="12"/>
      <c r="AW169" s="12"/>
    </row>
    <row r="170" spans="1:49" ht="13.5">
      <c r="A170" s="261"/>
      <c r="B170" s="261"/>
      <c r="C170" s="261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3"/>
      <c r="AK170" s="12"/>
      <c r="AL170" s="12"/>
      <c r="AM170" s="12"/>
      <c r="AN170" s="12"/>
      <c r="AO170" s="12"/>
      <c r="AP170" s="12"/>
      <c r="AQ170" s="12"/>
      <c r="AR170" s="12"/>
      <c r="AS170" s="13"/>
      <c r="AT170" s="12"/>
      <c r="AU170" s="12"/>
      <c r="AV170" s="12"/>
      <c r="AW170" s="12"/>
    </row>
    <row r="171" spans="1:49" ht="13.5">
      <c r="A171" s="261"/>
      <c r="B171" s="261"/>
      <c r="C171" s="261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3"/>
      <c r="AK171" s="12"/>
      <c r="AL171" s="12"/>
      <c r="AM171" s="12"/>
      <c r="AN171" s="12"/>
      <c r="AO171" s="12"/>
      <c r="AP171" s="12"/>
      <c r="AQ171" s="12"/>
      <c r="AR171" s="12"/>
      <c r="AS171" s="13"/>
      <c r="AT171" s="12"/>
      <c r="AU171" s="12"/>
      <c r="AV171" s="12"/>
      <c r="AW171" s="12"/>
    </row>
    <row r="172" spans="1:49" ht="13.5">
      <c r="A172" s="261"/>
      <c r="B172" s="261"/>
      <c r="C172" s="261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3"/>
      <c r="AK172" s="12"/>
      <c r="AL172" s="12"/>
      <c r="AM172" s="12"/>
      <c r="AN172" s="12"/>
      <c r="AO172" s="12"/>
      <c r="AP172" s="12"/>
      <c r="AQ172" s="12"/>
      <c r="AR172" s="12"/>
      <c r="AS172" s="13"/>
      <c r="AT172" s="12"/>
      <c r="AU172" s="12"/>
      <c r="AV172" s="12"/>
      <c r="AW172" s="12"/>
    </row>
    <row r="173" spans="1:49" ht="13.5">
      <c r="A173" s="261"/>
      <c r="B173" s="261"/>
      <c r="C173" s="261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3"/>
      <c r="AK173" s="12"/>
      <c r="AL173" s="12"/>
      <c r="AM173" s="12"/>
      <c r="AN173" s="12"/>
      <c r="AO173" s="12"/>
      <c r="AP173" s="12"/>
      <c r="AQ173" s="12"/>
      <c r="AR173" s="12"/>
      <c r="AS173" s="13"/>
      <c r="AT173" s="12"/>
      <c r="AU173" s="12"/>
      <c r="AV173" s="12"/>
      <c r="AW173" s="12"/>
    </row>
    <row r="174" spans="1:49" ht="13.5">
      <c r="A174" s="261"/>
      <c r="B174" s="261"/>
      <c r="C174" s="261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3"/>
      <c r="AK174" s="12"/>
      <c r="AL174" s="12"/>
      <c r="AM174" s="12"/>
      <c r="AN174" s="12"/>
      <c r="AO174" s="12"/>
      <c r="AP174" s="12"/>
      <c r="AQ174" s="12"/>
      <c r="AR174" s="12"/>
      <c r="AS174" s="13"/>
      <c r="AT174" s="12"/>
      <c r="AU174" s="12"/>
      <c r="AV174" s="12"/>
      <c r="AW174" s="12"/>
    </row>
    <row r="175" spans="1:49" ht="13.5">
      <c r="A175" s="261"/>
      <c r="B175" s="261"/>
      <c r="C175" s="261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3"/>
      <c r="AK175" s="12"/>
      <c r="AL175" s="12"/>
      <c r="AM175" s="12"/>
      <c r="AN175" s="12"/>
      <c r="AO175" s="12"/>
      <c r="AP175" s="12"/>
      <c r="AQ175" s="12"/>
      <c r="AR175" s="12"/>
      <c r="AS175" s="13"/>
      <c r="AT175" s="12"/>
      <c r="AU175" s="12"/>
      <c r="AV175" s="12"/>
      <c r="AW175" s="12"/>
    </row>
    <row r="176" spans="1:49" ht="13.5">
      <c r="A176" s="261"/>
      <c r="B176" s="261"/>
      <c r="C176" s="261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3"/>
      <c r="AK176" s="12"/>
      <c r="AL176" s="12"/>
      <c r="AM176" s="12"/>
      <c r="AN176" s="12"/>
      <c r="AO176" s="12"/>
      <c r="AP176" s="12"/>
      <c r="AQ176" s="12"/>
      <c r="AR176" s="12"/>
      <c r="AS176" s="13"/>
      <c r="AT176" s="12"/>
      <c r="AU176" s="12"/>
      <c r="AV176" s="12"/>
      <c r="AW176" s="12"/>
    </row>
    <row r="177" spans="1:49" ht="13.5">
      <c r="A177" s="261"/>
      <c r="B177" s="261"/>
      <c r="C177" s="261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3"/>
      <c r="AK177" s="12"/>
      <c r="AL177" s="12"/>
      <c r="AM177" s="12"/>
      <c r="AN177" s="12"/>
      <c r="AO177" s="12"/>
      <c r="AP177" s="12"/>
      <c r="AQ177" s="12"/>
      <c r="AR177" s="12"/>
      <c r="AS177" s="13"/>
      <c r="AT177" s="12"/>
      <c r="AU177" s="12"/>
      <c r="AV177" s="12"/>
      <c r="AW177" s="12"/>
    </row>
    <row r="178" spans="1:49" ht="13.5">
      <c r="A178" s="261"/>
      <c r="B178" s="261"/>
      <c r="C178" s="261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3"/>
      <c r="AK178" s="12"/>
      <c r="AL178" s="12"/>
      <c r="AM178" s="12"/>
      <c r="AN178" s="12"/>
      <c r="AO178" s="12"/>
      <c r="AP178" s="12"/>
      <c r="AQ178" s="12"/>
      <c r="AR178" s="12"/>
      <c r="AS178" s="13"/>
      <c r="AT178" s="12"/>
      <c r="AU178" s="12"/>
      <c r="AV178" s="12"/>
      <c r="AW178" s="12"/>
    </row>
    <row r="179" spans="1:49" ht="13.5">
      <c r="A179" s="261"/>
      <c r="B179" s="261"/>
      <c r="C179" s="261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3"/>
      <c r="AK179" s="12"/>
      <c r="AL179" s="12"/>
      <c r="AM179" s="12"/>
      <c r="AN179" s="12"/>
      <c r="AO179" s="12"/>
      <c r="AP179" s="12"/>
      <c r="AQ179" s="12"/>
      <c r="AR179" s="12"/>
      <c r="AS179" s="13"/>
      <c r="AT179" s="12"/>
      <c r="AU179" s="12"/>
      <c r="AV179" s="12"/>
      <c r="AW179" s="12"/>
    </row>
    <row r="180" spans="1:49" ht="13.5">
      <c r="A180" s="261"/>
      <c r="B180" s="261"/>
      <c r="C180" s="261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3"/>
      <c r="AK180" s="12"/>
      <c r="AL180" s="12"/>
      <c r="AM180" s="12"/>
      <c r="AN180" s="12"/>
      <c r="AO180" s="12"/>
      <c r="AP180" s="12"/>
      <c r="AQ180" s="12"/>
      <c r="AR180" s="12"/>
      <c r="AS180" s="13"/>
      <c r="AT180" s="12"/>
      <c r="AU180" s="12"/>
      <c r="AV180" s="12"/>
      <c r="AW180" s="12"/>
    </row>
    <row r="181" spans="1:49" ht="13.5">
      <c r="A181" s="261"/>
      <c r="B181" s="261"/>
      <c r="C181" s="261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3"/>
      <c r="AK181" s="12"/>
      <c r="AL181" s="12"/>
      <c r="AM181" s="12"/>
      <c r="AN181" s="12"/>
      <c r="AO181" s="12"/>
      <c r="AP181" s="12"/>
      <c r="AQ181" s="12"/>
      <c r="AR181" s="12"/>
      <c r="AS181" s="13"/>
      <c r="AT181" s="12"/>
      <c r="AU181" s="12"/>
      <c r="AV181" s="12"/>
      <c r="AW181" s="12"/>
    </row>
    <row r="182" spans="1:49" ht="13.5">
      <c r="A182" s="261"/>
      <c r="B182" s="261"/>
      <c r="C182" s="261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3"/>
      <c r="AK182" s="12"/>
      <c r="AL182" s="12"/>
      <c r="AM182" s="12"/>
      <c r="AN182" s="12"/>
      <c r="AO182" s="12"/>
      <c r="AP182" s="12"/>
      <c r="AQ182" s="12"/>
      <c r="AR182" s="12"/>
      <c r="AS182" s="13"/>
      <c r="AT182" s="12"/>
      <c r="AU182" s="12"/>
      <c r="AV182" s="12"/>
      <c r="AW182" s="12"/>
    </row>
    <row r="183" spans="1:49" ht="13.5">
      <c r="A183" s="261"/>
      <c r="B183" s="261"/>
      <c r="C183" s="261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3"/>
      <c r="AK183" s="12"/>
      <c r="AL183" s="12"/>
      <c r="AM183" s="12"/>
      <c r="AN183" s="12"/>
      <c r="AO183" s="12"/>
      <c r="AP183" s="12"/>
      <c r="AQ183" s="12"/>
      <c r="AR183" s="12"/>
      <c r="AS183" s="13"/>
      <c r="AT183" s="12"/>
      <c r="AU183" s="12"/>
      <c r="AV183" s="12"/>
      <c r="AW183" s="12"/>
    </row>
    <row r="184" spans="1:49" ht="13.5">
      <c r="A184" s="261"/>
      <c r="B184" s="261"/>
      <c r="C184" s="261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3"/>
      <c r="AK184" s="12"/>
      <c r="AL184" s="12"/>
      <c r="AM184" s="12"/>
      <c r="AN184" s="12"/>
      <c r="AO184" s="12"/>
      <c r="AP184" s="12"/>
      <c r="AQ184" s="12"/>
      <c r="AR184" s="12"/>
      <c r="AS184" s="13"/>
      <c r="AT184" s="12"/>
      <c r="AU184" s="12"/>
      <c r="AV184" s="12"/>
      <c r="AW184" s="12"/>
    </row>
    <row r="185" spans="1:49" ht="13.5">
      <c r="A185" s="261"/>
      <c r="B185" s="261"/>
      <c r="C185" s="261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3"/>
      <c r="AK185" s="12"/>
      <c r="AL185" s="12"/>
      <c r="AM185" s="12"/>
      <c r="AN185" s="12"/>
      <c r="AO185" s="12"/>
      <c r="AP185" s="12"/>
      <c r="AQ185" s="12"/>
      <c r="AR185" s="12"/>
      <c r="AS185" s="13"/>
      <c r="AT185" s="12"/>
      <c r="AU185" s="12"/>
      <c r="AV185" s="12"/>
      <c r="AW185" s="12"/>
    </row>
    <row r="186" spans="1:49" ht="13.5">
      <c r="A186" s="261"/>
      <c r="B186" s="261"/>
      <c r="C186" s="261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3"/>
      <c r="AK186" s="12"/>
      <c r="AL186" s="12"/>
      <c r="AM186" s="12"/>
      <c r="AN186" s="12"/>
      <c r="AO186" s="12"/>
      <c r="AP186" s="12"/>
      <c r="AQ186" s="12"/>
      <c r="AR186" s="12"/>
      <c r="AS186" s="13"/>
      <c r="AT186" s="12"/>
      <c r="AU186" s="12"/>
      <c r="AV186" s="12"/>
      <c r="AW186" s="12"/>
    </row>
    <row r="187" spans="1:49" ht="13.5">
      <c r="A187" s="261"/>
      <c r="B187" s="261"/>
      <c r="C187" s="261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3"/>
      <c r="AK187" s="12"/>
      <c r="AL187" s="12"/>
      <c r="AM187" s="12"/>
      <c r="AN187" s="12"/>
      <c r="AO187" s="12"/>
      <c r="AP187" s="12"/>
      <c r="AQ187" s="12"/>
      <c r="AR187" s="12"/>
      <c r="AS187" s="13"/>
      <c r="AT187" s="12"/>
      <c r="AU187" s="12"/>
      <c r="AV187" s="12"/>
      <c r="AW187" s="12"/>
    </row>
    <row r="188" spans="1:49" ht="13.5">
      <c r="A188" s="261"/>
      <c r="B188" s="261"/>
      <c r="C188" s="261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3"/>
      <c r="AK188" s="12"/>
      <c r="AL188" s="12"/>
      <c r="AM188" s="12"/>
      <c r="AN188" s="12"/>
      <c r="AO188" s="12"/>
      <c r="AP188" s="12"/>
      <c r="AQ188" s="12"/>
      <c r="AR188" s="12"/>
      <c r="AS188" s="13"/>
      <c r="AT188" s="12"/>
      <c r="AU188" s="12"/>
      <c r="AV188" s="12"/>
      <c r="AW188" s="12"/>
    </row>
    <row r="189" spans="1:49" ht="13.5">
      <c r="A189" s="261"/>
      <c r="B189" s="261"/>
      <c r="C189" s="261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3"/>
      <c r="AK189" s="12"/>
      <c r="AL189" s="12"/>
      <c r="AM189" s="12"/>
      <c r="AN189" s="12"/>
      <c r="AO189" s="12"/>
      <c r="AP189" s="12"/>
      <c r="AQ189" s="12"/>
      <c r="AR189" s="12"/>
      <c r="AS189" s="13"/>
      <c r="AT189" s="12"/>
      <c r="AU189" s="12"/>
      <c r="AV189" s="12"/>
      <c r="AW189" s="12"/>
    </row>
    <row r="190" spans="1:49" ht="13.5">
      <c r="A190" s="261"/>
      <c r="B190" s="261"/>
      <c r="C190" s="261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3"/>
      <c r="AK190" s="12"/>
      <c r="AL190" s="12"/>
      <c r="AM190" s="12"/>
      <c r="AN190" s="12"/>
      <c r="AO190" s="12"/>
      <c r="AP190" s="12"/>
      <c r="AQ190" s="12"/>
      <c r="AR190" s="12"/>
      <c r="AS190" s="13"/>
      <c r="AT190" s="12"/>
      <c r="AU190" s="12"/>
      <c r="AV190" s="12"/>
      <c r="AW190" s="12"/>
    </row>
    <row r="191" spans="1:49" ht="13.5">
      <c r="A191" s="261"/>
      <c r="B191" s="261"/>
      <c r="C191" s="261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3"/>
      <c r="AK191" s="12"/>
      <c r="AL191" s="12"/>
      <c r="AM191" s="12"/>
      <c r="AN191" s="12"/>
      <c r="AO191" s="12"/>
      <c r="AP191" s="12"/>
      <c r="AQ191" s="12"/>
      <c r="AR191" s="12"/>
      <c r="AS191" s="13"/>
      <c r="AT191" s="12"/>
      <c r="AU191" s="12"/>
      <c r="AV191" s="12"/>
      <c r="AW191" s="12"/>
    </row>
    <row r="192" spans="1:49" ht="13.5">
      <c r="A192" s="261"/>
      <c r="B192" s="261"/>
      <c r="C192" s="261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3"/>
      <c r="AK192" s="12"/>
      <c r="AL192" s="12"/>
      <c r="AM192" s="12"/>
      <c r="AN192" s="12"/>
      <c r="AO192" s="12"/>
      <c r="AP192" s="12"/>
      <c r="AQ192" s="12"/>
      <c r="AR192" s="12"/>
      <c r="AS192" s="13"/>
      <c r="AT192" s="12"/>
      <c r="AU192" s="12"/>
      <c r="AV192" s="12"/>
      <c r="AW192" s="12"/>
    </row>
    <row r="193" spans="1:49" ht="13.5">
      <c r="A193" s="261"/>
      <c r="B193" s="261"/>
      <c r="C193" s="261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3"/>
      <c r="AK193" s="12"/>
      <c r="AL193" s="12"/>
      <c r="AM193" s="12"/>
      <c r="AN193" s="12"/>
      <c r="AO193" s="12"/>
      <c r="AP193" s="12"/>
      <c r="AQ193" s="12"/>
      <c r="AR193" s="12"/>
      <c r="AS193" s="13"/>
      <c r="AT193" s="12"/>
      <c r="AU193" s="12"/>
      <c r="AV193" s="12"/>
      <c r="AW193" s="12"/>
    </row>
    <row r="194" spans="1:49" ht="13.5">
      <c r="A194" s="261"/>
      <c r="B194" s="261"/>
      <c r="C194" s="261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3"/>
      <c r="AK194" s="12"/>
      <c r="AL194" s="12"/>
      <c r="AM194" s="12"/>
      <c r="AN194" s="12"/>
      <c r="AO194" s="12"/>
      <c r="AP194" s="12"/>
      <c r="AQ194" s="12"/>
      <c r="AR194" s="12"/>
      <c r="AS194" s="13"/>
      <c r="AT194" s="12"/>
      <c r="AU194" s="12"/>
      <c r="AV194" s="12"/>
      <c r="AW194" s="12"/>
    </row>
    <row r="195" spans="1:49" ht="13.5">
      <c r="A195" s="261"/>
      <c r="B195" s="261"/>
      <c r="C195" s="261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3"/>
      <c r="AK195" s="12"/>
      <c r="AL195" s="12"/>
      <c r="AM195" s="12"/>
      <c r="AN195" s="12"/>
      <c r="AO195" s="12"/>
      <c r="AP195" s="12"/>
      <c r="AQ195" s="12"/>
      <c r="AR195" s="12"/>
      <c r="AS195" s="13"/>
      <c r="AT195" s="12"/>
      <c r="AU195" s="12"/>
      <c r="AV195" s="12"/>
      <c r="AW195" s="12"/>
    </row>
    <row r="196" spans="1:49" ht="13.5">
      <c r="A196" s="261"/>
      <c r="B196" s="261"/>
      <c r="C196" s="261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3"/>
      <c r="AK196" s="12"/>
      <c r="AL196" s="12"/>
      <c r="AM196" s="12"/>
      <c r="AN196" s="12"/>
      <c r="AO196" s="12"/>
      <c r="AP196" s="12"/>
      <c r="AQ196" s="12"/>
      <c r="AR196" s="12"/>
      <c r="AS196" s="13"/>
      <c r="AT196" s="12"/>
      <c r="AU196" s="12"/>
      <c r="AV196" s="12"/>
      <c r="AW196" s="12"/>
    </row>
    <row r="197" spans="1:49" ht="13.5">
      <c r="A197" s="261"/>
      <c r="B197" s="261"/>
      <c r="C197" s="261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3"/>
      <c r="AK197" s="12"/>
      <c r="AL197" s="12"/>
      <c r="AM197" s="12"/>
      <c r="AN197" s="12"/>
      <c r="AO197" s="12"/>
      <c r="AP197" s="12"/>
      <c r="AQ197" s="12"/>
      <c r="AR197" s="12"/>
      <c r="AS197" s="13"/>
      <c r="AT197" s="12"/>
      <c r="AU197" s="12"/>
      <c r="AV197" s="12"/>
      <c r="AW197" s="12"/>
    </row>
    <row r="198" spans="1:49" ht="13.5">
      <c r="A198" s="261"/>
      <c r="B198" s="261"/>
      <c r="C198" s="261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3"/>
      <c r="AK198" s="12"/>
      <c r="AL198" s="12"/>
      <c r="AM198" s="12"/>
      <c r="AN198" s="12"/>
      <c r="AO198" s="12"/>
      <c r="AP198" s="12"/>
      <c r="AQ198" s="12"/>
      <c r="AR198" s="12"/>
      <c r="AS198" s="13"/>
      <c r="AT198" s="12"/>
      <c r="AU198" s="12"/>
      <c r="AV198" s="12"/>
      <c r="AW198" s="12"/>
    </row>
    <row r="199" spans="1:49" ht="13.5">
      <c r="A199" s="261"/>
      <c r="B199" s="261"/>
      <c r="C199" s="261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3"/>
      <c r="AK199" s="12"/>
      <c r="AL199" s="12"/>
      <c r="AM199" s="12"/>
      <c r="AN199" s="12"/>
      <c r="AO199" s="12"/>
      <c r="AP199" s="12"/>
      <c r="AQ199" s="12"/>
      <c r="AR199" s="12"/>
      <c r="AS199" s="13"/>
      <c r="AT199" s="12"/>
      <c r="AU199" s="12"/>
      <c r="AV199" s="12"/>
      <c r="AW199" s="12"/>
    </row>
    <row r="200" spans="1:49" ht="13.5">
      <c r="A200" s="261"/>
      <c r="B200" s="261"/>
      <c r="C200" s="261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3"/>
      <c r="AK200" s="12"/>
      <c r="AL200" s="12"/>
      <c r="AM200" s="12"/>
      <c r="AN200" s="12"/>
      <c r="AO200" s="12"/>
      <c r="AP200" s="12"/>
      <c r="AQ200" s="12"/>
      <c r="AR200" s="12"/>
      <c r="AS200" s="13"/>
      <c r="AT200" s="12"/>
      <c r="AU200" s="12"/>
      <c r="AV200" s="12"/>
      <c r="AW200" s="12"/>
    </row>
    <row r="201" spans="1:49" ht="13.5">
      <c r="A201" s="261"/>
      <c r="B201" s="261"/>
      <c r="C201" s="261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3"/>
      <c r="AK201" s="12"/>
      <c r="AL201" s="12"/>
      <c r="AM201" s="12"/>
      <c r="AN201" s="12"/>
      <c r="AO201" s="12"/>
      <c r="AP201" s="12"/>
      <c r="AQ201" s="12"/>
      <c r="AR201" s="12"/>
      <c r="AS201" s="13"/>
      <c r="AT201" s="12"/>
      <c r="AU201" s="12"/>
      <c r="AV201" s="12"/>
      <c r="AW201" s="12"/>
    </row>
    <row r="202" spans="1:49" ht="13.5">
      <c r="A202" s="261"/>
      <c r="B202" s="261"/>
      <c r="C202" s="261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3"/>
      <c r="AK202" s="12"/>
      <c r="AL202" s="12"/>
      <c r="AM202" s="12"/>
      <c r="AN202" s="12"/>
      <c r="AO202" s="12"/>
      <c r="AP202" s="12"/>
      <c r="AQ202" s="12"/>
      <c r="AR202" s="12"/>
      <c r="AS202" s="13"/>
      <c r="AT202" s="12"/>
      <c r="AU202" s="12"/>
      <c r="AV202" s="12"/>
      <c r="AW202" s="12"/>
    </row>
    <row r="203" spans="1:49" ht="13.5">
      <c r="A203" s="261"/>
      <c r="B203" s="261"/>
      <c r="C203" s="261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3"/>
      <c r="AK203" s="12"/>
      <c r="AL203" s="12"/>
      <c r="AM203" s="12"/>
      <c r="AN203" s="12"/>
      <c r="AO203" s="12"/>
      <c r="AP203" s="12"/>
      <c r="AQ203" s="12"/>
      <c r="AR203" s="12"/>
      <c r="AS203" s="13"/>
      <c r="AT203" s="12"/>
      <c r="AU203" s="12"/>
      <c r="AV203" s="12"/>
      <c r="AW203" s="12"/>
    </row>
    <row r="204" spans="1:49" ht="13.5">
      <c r="A204" s="261"/>
      <c r="B204" s="261"/>
      <c r="C204" s="261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3"/>
      <c r="AK204" s="12"/>
      <c r="AL204" s="12"/>
      <c r="AM204" s="12"/>
      <c r="AN204" s="12"/>
      <c r="AO204" s="12"/>
      <c r="AP204" s="12"/>
      <c r="AQ204" s="12"/>
      <c r="AR204" s="12"/>
      <c r="AS204" s="13"/>
      <c r="AT204" s="12"/>
      <c r="AU204" s="12"/>
      <c r="AV204" s="12"/>
      <c r="AW204" s="12"/>
    </row>
    <row r="205" spans="1:49" ht="13.5">
      <c r="A205" s="261"/>
      <c r="B205" s="261"/>
      <c r="C205" s="261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3"/>
      <c r="AK205" s="12"/>
      <c r="AL205" s="12"/>
      <c r="AM205" s="12"/>
      <c r="AN205" s="12"/>
      <c r="AO205" s="12"/>
      <c r="AP205" s="12"/>
      <c r="AQ205" s="12"/>
      <c r="AR205" s="12"/>
      <c r="AS205" s="13"/>
      <c r="AT205" s="12"/>
      <c r="AU205" s="12"/>
      <c r="AV205" s="12"/>
      <c r="AW205" s="12"/>
    </row>
    <row r="206" spans="1:49" ht="13.5">
      <c r="A206" s="261"/>
      <c r="B206" s="261"/>
      <c r="C206" s="261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3"/>
      <c r="AK206" s="12"/>
      <c r="AL206" s="12"/>
      <c r="AM206" s="12"/>
      <c r="AN206" s="12"/>
      <c r="AO206" s="12"/>
      <c r="AP206" s="12"/>
      <c r="AQ206" s="12"/>
      <c r="AR206" s="12"/>
      <c r="AS206" s="13"/>
      <c r="AT206" s="12"/>
      <c r="AU206" s="12"/>
      <c r="AV206" s="12"/>
      <c r="AW206" s="12"/>
    </row>
    <row r="207" spans="1:49" ht="13.5">
      <c r="A207" s="261"/>
      <c r="B207" s="261"/>
      <c r="C207" s="261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3"/>
      <c r="AK207" s="12"/>
      <c r="AL207" s="12"/>
      <c r="AM207" s="12"/>
      <c r="AN207" s="12"/>
      <c r="AO207" s="12"/>
      <c r="AP207" s="12"/>
      <c r="AQ207" s="12"/>
      <c r="AR207" s="12"/>
      <c r="AS207" s="13"/>
      <c r="AT207" s="12"/>
      <c r="AU207" s="12"/>
      <c r="AV207" s="12"/>
      <c r="AW207" s="12"/>
    </row>
    <row r="208" spans="1:49" ht="13.5">
      <c r="A208" s="261"/>
      <c r="B208" s="261"/>
      <c r="C208" s="261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3"/>
      <c r="AK208" s="12"/>
      <c r="AL208" s="12"/>
      <c r="AM208" s="12"/>
      <c r="AN208" s="12"/>
      <c r="AO208" s="12"/>
      <c r="AP208" s="12"/>
      <c r="AQ208" s="12"/>
      <c r="AR208" s="12"/>
      <c r="AS208" s="13"/>
      <c r="AT208" s="12"/>
      <c r="AU208" s="12"/>
      <c r="AV208" s="12"/>
      <c r="AW208" s="12"/>
    </row>
    <row r="209" spans="1:49" ht="13.5">
      <c r="A209" s="261"/>
      <c r="B209" s="261"/>
      <c r="C209" s="261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3"/>
      <c r="AK209" s="12"/>
      <c r="AL209" s="12"/>
      <c r="AM209" s="12"/>
      <c r="AN209" s="12"/>
      <c r="AO209" s="12"/>
      <c r="AP209" s="12"/>
      <c r="AQ209" s="12"/>
      <c r="AR209" s="12"/>
      <c r="AS209" s="13"/>
      <c r="AT209" s="12"/>
      <c r="AU209" s="12"/>
      <c r="AV209" s="12"/>
      <c r="AW209" s="12"/>
    </row>
    <row r="210" spans="1:49" ht="13.5">
      <c r="A210" s="261"/>
      <c r="B210" s="261"/>
      <c r="C210" s="261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3"/>
      <c r="AK210" s="12"/>
      <c r="AL210" s="12"/>
      <c r="AM210" s="12"/>
      <c r="AN210" s="12"/>
      <c r="AO210" s="12"/>
      <c r="AP210" s="12"/>
      <c r="AQ210" s="12"/>
      <c r="AR210" s="12"/>
      <c r="AS210" s="13"/>
      <c r="AT210" s="12"/>
      <c r="AU210" s="12"/>
      <c r="AV210" s="12"/>
      <c r="AW210" s="12"/>
    </row>
    <row r="211" spans="1:49" ht="13.5">
      <c r="A211" s="261"/>
      <c r="B211" s="261"/>
      <c r="C211" s="261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3"/>
      <c r="AK211" s="12"/>
      <c r="AL211" s="12"/>
      <c r="AM211" s="12"/>
      <c r="AN211" s="12"/>
      <c r="AO211" s="12"/>
      <c r="AP211" s="12"/>
      <c r="AQ211" s="12"/>
      <c r="AR211" s="12"/>
      <c r="AS211" s="13"/>
      <c r="AT211" s="12"/>
      <c r="AU211" s="12"/>
      <c r="AV211" s="12"/>
      <c r="AW211" s="12"/>
    </row>
    <row r="212" spans="1:49" ht="13.5">
      <c r="A212" s="261"/>
      <c r="B212" s="261"/>
      <c r="C212" s="261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3"/>
      <c r="AK212" s="12"/>
      <c r="AL212" s="12"/>
      <c r="AM212" s="12"/>
      <c r="AN212" s="12"/>
      <c r="AO212" s="12"/>
      <c r="AP212" s="12"/>
      <c r="AQ212" s="12"/>
      <c r="AR212" s="12"/>
      <c r="AS212" s="13"/>
      <c r="AT212" s="12"/>
      <c r="AU212" s="12"/>
      <c r="AV212" s="12"/>
      <c r="AW212" s="12"/>
    </row>
    <row r="213" spans="1:49" ht="13.5">
      <c r="A213" s="261"/>
      <c r="B213" s="261"/>
      <c r="C213" s="261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3"/>
      <c r="AK213" s="12"/>
      <c r="AL213" s="12"/>
      <c r="AM213" s="12"/>
      <c r="AN213" s="12"/>
      <c r="AO213" s="12"/>
      <c r="AP213" s="12"/>
      <c r="AQ213" s="12"/>
      <c r="AR213" s="12"/>
      <c r="AS213" s="13"/>
      <c r="AT213" s="12"/>
      <c r="AU213" s="12"/>
      <c r="AV213" s="12"/>
      <c r="AW213" s="12"/>
    </row>
    <row r="214" spans="1:49" ht="13.5">
      <c r="A214" s="261"/>
      <c r="B214" s="261"/>
      <c r="C214" s="261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3"/>
      <c r="AK214" s="12"/>
      <c r="AL214" s="12"/>
      <c r="AM214" s="12"/>
      <c r="AN214" s="12"/>
      <c r="AO214" s="12"/>
      <c r="AP214" s="12"/>
      <c r="AQ214" s="12"/>
      <c r="AR214" s="12"/>
      <c r="AS214" s="13"/>
      <c r="AT214" s="12"/>
      <c r="AU214" s="12"/>
      <c r="AV214" s="12"/>
      <c r="AW214" s="12"/>
    </row>
    <row r="215" spans="1:49" ht="13.5">
      <c r="A215" s="261"/>
      <c r="B215" s="261"/>
      <c r="C215" s="261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3"/>
      <c r="AK215" s="12"/>
      <c r="AL215" s="12"/>
      <c r="AM215" s="12"/>
      <c r="AN215" s="12"/>
      <c r="AO215" s="12"/>
      <c r="AP215" s="12"/>
      <c r="AQ215" s="12"/>
      <c r="AR215" s="12"/>
      <c r="AS215" s="13"/>
      <c r="AT215" s="12"/>
      <c r="AU215" s="12"/>
      <c r="AV215" s="12"/>
      <c r="AW215" s="12"/>
    </row>
    <row r="216" spans="1:49" ht="13.5">
      <c r="A216" s="261"/>
      <c r="B216" s="261"/>
      <c r="C216" s="261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3"/>
      <c r="AK216" s="12"/>
      <c r="AL216" s="12"/>
      <c r="AM216" s="12"/>
      <c r="AN216" s="12"/>
      <c r="AO216" s="12"/>
      <c r="AP216" s="12"/>
      <c r="AQ216" s="12"/>
      <c r="AR216" s="12"/>
      <c r="AS216" s="13"/>
      <c r="AT216" s="12"/>
      <c r="AU216" s="12"/>
      <c r="AV216" s="12"/>
      <c r="AW216" s="12"/>
    </row>
    <row r="217" spans="1:49" ht="13.5">
      <c r="A217" s="261"/>
      <c r="B217" s="261"/>
      <c r="C217" s="261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3"/>
      <c r="AK217" s="12"/>
      <c r="AL217" s="12"/>
      <c r="AM217" s="12"/>
      <c r="AN217" s="12"/>
      <c r="AO217" s="12"/>
      <c r="AP217" s="12"/>
      <c r="AQ217" s="12"/>
      <c r="AR217" s="12"/>
      <c r="AS217" s="13"/>
      <c r="AT217" s="12"/>
      <c r="AU217" s="12"/>
      <c r="AV217" s="12"/>
      <c r="AW217" s="12"/>
    </row>
    <row r="218" spans="1:49" ht="13.5">
      <c r="A218" s="261"/>
      <c r="B218" s="261"/>
      <c r="C218" s="261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3"/>
      <c r="AK218" s="12"/>
      <c r="AL218" s="12"/>
      <c r="AM218" s="12"/>
      <c r="AN218" s="12"/>
      <c r="AO218" s="12"/>
      <c r="AP218" s="12"/>
      <c r="AQ218" s="12"/>
      <c r="AR218" s="12"/>
      <c r="AS218" s="13"/>
      <c r="AT218" s="12"/>
      <c r="AU218" s="12"/>
      <c r="AV218" s="12"/>
      <c r="AW218" s="12"/>
    </row>
    <row r="219" spans="1:49" ht="13.5">
      <c r="A219" s="261"/>
      <c r="B219" s="261"/>
      <c r="C219" s="261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3"/>
      <c r="AK219" s="12"/>
      <c r="AL219" s="12"/>
      <c r="AM219" s="12"/>
      <c r="AN219" s="12"/>
      <c r="AO219" s="12"/>
      <c r="AP219" s="12"/>
      <c r="AQ219" s="12"/>
      <c r="AR219" s="12"/>
      <c r="AS219" s="13"/>
      <c r="AT219" s="12"/>
      <c r="AU219" s="12"/>
      <c r="AV219" s="12"/>
      <c r="AW219" s="12"/>
    </row>
    <row r="220" spans="1:49" ht="13.5">
      <c r="A220" s="261"/>
      <c r="B220" s="261"/>
      <c r="C220" s="261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3"/>
      <c r="AK220" s="12"/>
      <c r="AL220" s="12"/>
      <c r="AM220" s="12"/>
      <c r="AN220" s="12"/>
      <c r="AO220" s="12"/>
      <c r="AP220" s="12"/>
      <c r="AQ220" s="12"/>
      <c r="AR220" s="12"/>
      <c r="AS220" s="13"/>
      <c r="AT220" s="12"/>
      <c r="AU220" s="12"/>
      <c r="AV220" s="12"/>
      <c r="AW220" s="12"/>
    </row>
    <row r="221" spans="1:49" ht="13.5">
      <c r="A221" s="261"/>
      <c r="B221" s="261"/>
      <c r="C221" s="261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3"/>
      <c r="AK221" s="12"/>
      <c r="AL221" s="12"/>
      <c r="AM221" s="12"/>
      <c r="AN221" s="12"/>
      <c r="AO221" s="12"/>
      <c r="AP221" s="12"/>
      <c r="AQ221" s="12"/>
      <c r="AR221" s="12"/>
      <c r="AS221" s="13"/>
      <c r="AT221" s="12"/>
      <c r="AU221" s="12"/>
      <c r="AV221" s="12"/>
      <c r="AW221" s="12"/>
    </row>
    <row r="222" spans="1:49" ht="13.5">
      <c r="A222" s="261"/>
      <c r="B222" s="261"/>
      <c r="C222" s="261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3"/>
      <c r="AK222" s="12"/>
      <c r="AL222" s="12"/>
      <c r="AM222" s="12"/>
      <c r="AN222" s="12"/>
      <c r="AO222" s="12"/>
      <c r="AP222" s="12"/>
      <c r="AQ222" s="12"/>
      <c r="AR222" s="12"/>
      <c r="AS222" s="13"/>
      <c r="AT222" s="12"/>
      <c r="AU222" s="12"/>
      <c r="AV222" s="12"/>
      <c r="AW222" s="12"/>
    </row>
    <row r="223" spans="1:49" ht="13.5">
      <c r="A223" s="261"/>
      <c r="B223" s="261"/>
      <c r="C223" s="261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3"/>
      <c r="AK223" s="12"/>
      <c r="AL223" s="12"/>
      <c r="AM223" s="12"/>
      <c r="AN223" s="12"/>
      <c r="AO223" s="12"/>
      <c r="AP223" s="12"/>
      <c r="AQ223" s="12"/>
      <c r="AR223" s="12"/>
      <c r="AS223" s="13"/>
      <c r="AT223" s="12"/>
      <c r="AU223" s="12"/>
      <c r="AV223" s="12"/>
      <c r="AW223" s="12"/>
    </row>
    <row r="224" spans="1:49" ht="13.5">
      <c r="A224" s="261"/>
      <c r="B224" s="261"/>
      <c r="C224" s="261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3"/>
      <c r="AK224" s="12"/>
      <c r="AL224" s="12"/>
      <c r="AM224" s="12"/>
      <c r="AN224" s="12"/>
      <c r="AO224" s="12"/>
      <c r="AP224" s="12"/>
      <c r="AQ224" s="12"/>
      <c r="AR224" s="12"/>
      <c r="AS224" s="13"/>
      <c r="AT224" s="12"/>
      <c r="AU224" s="12"/>
      <c r="AV224" s="12"/>
      <c r="AW224" s="12"/>
    </row>
    <row r="225" spans="1:49" ht="13.5">
      <c r="A225" s="261"/>
      <c r="B225" s="261"/>
      <c r="C225" s="261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3"/>
      <c r="AK225" s="12"/>
      <c r="AL225" s="12"/>
      <c r="AM225" s="12"/>
      <c r="AN225" s="12"/>
      <c r="AO225" s="12"/>
      <c r="AP225" s="12"/>
      <c r="AQ225" s="12"/>
      <c r="AR225" s="12"/>
      <c r="AS225" s="13"/>
      <c r="AT225" s="12"/>
      <c r="AU225" s="12"/>
      <c r="AV225" s="12"/>
      <c r="AW225" s="12"/>
    </row>
    <row r="226" spans="1:49" ht="13.5">
      <c r="A226" s="261"/>
      <c r="B226" s="261"/>
      <c r="C226" s="261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3"/>
      <c r="AK226" s="12"/>
      <c r="AL226" s="12"/>
      <c r="AM226" s="12"/>
      <c r="AN226" s="12"/>
      <c r="AO226" s="12"/>
      <c r="AP226" s="12"/>
      <c r="AQ226" s="12"/>
      <c r="AR226" s="12"/>
      <c r="AS226" s="13"/>
      <c r="AT226" s="12"/>
      <c r="AU226" s="12"/>
      <c r="AV226" s="12"/>
      <c r="AW226" s="12"/>
    </row>
    <row r="227" spans="1:49" ht="13.5">
      <c r="A227" s="261"/>
      <c r="B227" s="261"/>
      <c r="C227" s="261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3"/>
      <c r="AK227" s="12"/>
      <c r="AL227" s="12"/>
      <c r="AM227" s="12"/>
      <c r="AN227" s="12"/>
      <c r="AO227" s="12"/>
      <c r="AP227" s="12"/>
      <c r="AQ227" s="12"/>
      <c r="AR227" s="12"/>
      <c r="AS227" s="13"/>
      <c r="AT227" s="12"/>
      <c r="AU227" s="12"/>
      <c r="AV227" s="12"/>
      <c r="AW227" s="12"/>
    </row>
    <row r="228" spans="1:49" ht="13.5">
      <c r="A228" s="261"/>
      <c r="B228" s="261"/>
      <c r="C228" s="261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3"/>
      <c r="AK228" s="12"/>
      <c r="AL228" s="12"/>
      <c r="AM228" s="12"/>
      <c r="AN228" s="12"/>
      <c r="AO228" s="12"/>
      <c r="AP228" s="12"/>
      <c r="AQ228" s="12"/>
      <c r="AR228" s="12"/>
      <c r="AS228" s="13"/>
      <c r="AT228" s="12"/>
      <c r="AU228" s="12"/>
      <c r="AV228" s="12"/>
      <c r="AW228" s="12"/>
    </row>
    <row r="229" spans="1:49" ht="13.5">
      <c r="A229" s="261"/>
      <c r="B229" s="261"/>
      <c r="C229" s="261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3"/>
      <c r="AK229" s="12"/>
      <c r="AL229" s="12"/>
      <c r="AM229" s="12"/>
      <c r="AN229" s="12"/>
      <c r="AO229" s="12"/>
      <c r="AP229" s="12"/>
      <c r="AQ229" s="12"/>
      <c r="AR229" s="12"/>
      <c r="AS229" s="13"/>
      <c r="AT229" s="12"/>
      <c r="AU229" s="12"/>
      <c r="AV229" s="12"/>
      <c r="AW229" s="12"/>
    </row>
    <row r="230" spans="1:49" ht="13.5">
      <c r="A230" s="261"/>
      <c r="B230" s="261"/>
      <c r="C230" s="261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3"/>
      <c r="AK230" s="12"/>
      <c r="AL230" s="12"/>
      <c r="AM230" s="12"/>
      <c r="AN230" s="12"/>
      <c r="AO230" s="12"/>
      <c r="AP230" s="12"/>
      <c r="AQ230" s="12"/>
      <c r="AR230" s="12"/>
      <c r="AS230" s="13"/>
      <c r="AT230" s="12"/>
      <c r="AU230" s="12"/>
      <c r="AV230" s="12"/>
      <c r="AW230" s="12"/>
    </row>
    <row r="231" spans="1:49" ht="13.5">
      <c r="A231" s="261"/>
      <c r="B231" s="261"/>
      <c r="C231" s="261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3"/>
      <c r="AK231" s="12"/>
      <c r="AL231" s="12"/>
      <c r="AM231" s="12"/>
      <c r="AN231" s="12"/>
      <c r="AO231" s="12"/>
      <c r="AP231" s="12"/>
      <c r="AQ231" s="12"/>
      <c r="AR231" s="12"/>
      <c r="AS231" s="13"/>
      <c r="AT231" s="12"/>
      <c r="AU231" s="12"/>
      <c r="AV231" s="12"/>
      <c r="AW231" s="12"/>
    </row>
    <row r="232" spans="1:49" ht="13.5">
      <c r="A232" s="261"/>
      <c r="B232" s="261"/>
      <c r="C232" s="261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3"/>
      <c r="AK232" s="12"/>
      <c r="AL232" s="12"/>
      <c r="AM232" s="12"/>
      <c r="AN232" s="12"/>
      <c r="AO232" s="12"/>
      <c r="AP232" s="12"/>
      <c r="AQ232" s="12"/>
      <c r="AR232" s="12"/>
      <c r="AS232" s="13"/>
      <c r="AT232" s="12"/>
      <c r="AU232" s="12"/>
      <c r="AV232" s="12"/>
      <c r="AW232" s="12"/>
    </row>
    <row r="233" spans="1:49" ht="13.5">
      <c r="A233" s="261"/>
      <c r="B233" s="261"/>
      <c r="C233" s="261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3"/>
      <c r="AK233" s="12"/>
      <c r="AL233" s="12"/>
      <c r="AM233" s="12"/>
      <c r="AN233" s="12"/>
      <c r="AO233" s="12"/>
      <c r="AP233" s="12"/>
      <c r="AQ233" s="12"/>
      <c r="AR233" s="12"/>
      <c r="AS233" s="13"/>
      <c r="AT233" s="12"/>
      <c r="AU233" s="12"/>
      <c r="AV233" s="12"/>
      <c r="AW233" s="12"/>
    </row>
    <row r="234" spans="1:49" ht="13.5">
      <c r="A234" s="261"/>
      <c r="B234" s="261"/>
      <c r="C234" s="261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3"/>
      <c r="AK234" s="12"/>
      <c r="AL234" s="12"/>
      <c r="AM234" s="12"/>
      <c r="AN234" s="12"/>
      <c r="AO234" s="12"/>
      <c r="AP234" s="12"/>
      <c r="AQ234" s="12"/>
      <c r="AR234" s="12"/>
      <c r="AS234" s="13"/>
      <c r="AT234" s="12"/>
      <c r="AU234" s="12"/>
      <c r="AV234" s="12"/>
      <c r="AW234" s="12"/>
    </row>
    <row r="235" spans="1:49" ht="13.5">
      <c r="A235" s="261"/>
      <c r="B235" s="261"/>
      <c r="C235" s="261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3"/>
      <c r="AK235" s="12"/>
      <c r="AL235" s="12"/>
      <c r="AM235" s="12"/>
      <c r="AN235" s="12"/>
      <c r="AO235" s="12"/>
      <c r="AP235" s="12"/>
      <c r="AQ235" s="12"/>
      <c r="AR235" s="12"/>
      <c r="AS235" s="13"/>
      <c r="AT235" s="12"/>
      <c r="AU235" s="12"/>
      <c r="AV235" s="12"/>
      <c r="AW235" s="12"/>
    </row>
    <row r="236" spans="1:49" ht="13.5">
      <c r="A236" s="261"/>
      <c r="B236" s="261"/>
      <c r="C236" s="261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3"/>
      <c r="AK236" s="12"/>
      <c r="AL236" s="12"/>
      <c r="AM236" s="12"/>
      <c r="AN236" s="12"/>
      <c r="AO236" s="12"/>
      <c r="AP236" s="12"/>
      <c r="AQ236" s="12"/>
      <c r="AR236" s="12"/>
      <c r="AS236" s="13"/>
      <c r="AT236" s="12"/>
      <c r="AU236" s="12"/>
      <c r="AV236" s="12"/>
      <c r="AW236" s="12"/>
    </row>
    <row r="237" spans="1:49" ht="13.5">
      <c r="A237" s="261"/>
      <c r="B237" s="261"/>
      <c r="C237" s="261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3"/>
      <c r="AK237" s="12"/>
      <c r="AL237" s="12"/>
      <c r="AM237" s="12"/>
      <c r="AN237" s="12"/>
      <c r="AO237" s="12"/>
      <c r="AP237" s="12"/>
      <c r="AQ237" s="12"/>
      <c r="AR237" s="12"/>
      <c r="AS237" s="13"/>
      <c r="AT237" s="12"/>
      <c r="AU237" s="12"/>
      <c r="AV237" s="12"/>
      <c r="AW237" s="12"/>
    </row>
    <row r="238" spans="1:49" ht="13.5">
      <c r="A238" s="261"/>
      <c r="B238" s="261"/>
      <c r="C238" s="261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3"/>
      <c r="AK238" s="12"/>
      <c r="AL238" s="12"/>
      <c r="AM238" s="12"/>
      <c r="AN238" s="12"/>
      <c r="AO238" s="12"/>
      <c r="AP238" s="12"/>
      <c r="AQ238" s="12"/>
      <c r="AR238" s="12"/>
      <c r="AS238" s="13"/>
      <c r="AT238" s="12"/>
      <c r="AU238" s="12"/>
      <c r="AV238" s="12"/>
      <c r="AW238" s="12"/>
    </row>
    <row r="239" spans="1:49" ht="13.5">
      <c r="A239" s="261"/>
      <c r="B239" s="261"/>
      <c r="C239" s="261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3"/>
      <c r="AK239" s="12"/>
      <c r="AL239" s="12"/>
      <c r="AM239" s="12"/>
      <c r="AN239" s="12"/>
      <c r="AO239" s="12"/>
      <c r="AP239" s="12"/>
      <c r="AQ239" s="12"/>
      <c r="AR239" s="12"/>
      <c r="AS239" s="13"/>
      <c r="AT239" s="12"/>
      <c r="AU239" s="12"/>
      <c r="AV239" s="12"/>
      <c r="AW239" s="12"/>
    </row>
    <row r="240" spans="1:49" ht="13.5">
      <c r="A240" s="261"/>
      <c r="B240" s="261"/>
      <c r="C240" s="261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3"/>
      <c r="AK240" s="12"/>
      <c r="AL240" s="12"/>
      <c r="AM240" s="12"/>
      <c r="AN240" s="12"/>
      <c r="AO240" s="12"/>
      <c r="AP240" s="12"/>
      <c r="AQ240" s="12"/>
      <c r="AR240" s="12"/>
      <c r="AS240" s="13"/>
      <c r="AT240" s="12"/>
      <c r="AU240" s="12"/>
      <c r="AV240" s="12"/>
      <c r="AW240" s="12"/>
    </row>
    <row r="241" spans="1:49" ht="13.5">
      <c r="A241" s="261"/>
      <c r="B241" s="261"/>
      <c r="C241" s="261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3"/>
      <c r="AK241" s="12"/>
      <c r="AL241" s="12"/>
      <c r="AM241" s="12"/>
      <c r="AN241" s="12"/>
      <c r="AO241" s="12"/>
      <c r="AP241" s="12"/>
      <c r="AQ241" s="12"/>
      <c r="AR241" s="12"/>
      <c r="AS241" s="13"/>
      <c r="AT241" s="12"/>
      <c r="AU241" s="12"/>
      <c r="AV241" s="12"/>
      <c r="AW241" s="12"/>
    </row>
    <row r="242" spans="1:49" ht="13.5">
      <c r="A242" s="261"/>
      <c r="B242" s="261"/>
      <c r="C242" s="261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3"/>
      <c r="AK242" s="12"/>
      <c r="AL242" s="12"/>
      <c r="AM242" s="12"/>
      <c r="AN242" s="12"/>
      <c r="AO242" s="12"/>
      <c r="AP242" s="12"/>
      <c r="AQ242" s="12"/>
      <c r="AR242" s="12"/>
      <c r="AS242" s="13"/>
      <c r="AT242" s="12"/>
      <c r="AU242" s="12"/>
      <c r="AV242" s="12"/>
      <c r="AW242" s="12"/>
    </row>
    <row r="243" spans="1:49" ht="13.5">
      <c r="A243" s="261"/>
      <c r="B243" s="261"/>
      <c r="C243" s="261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3"/>
      <c r="AK243" s="12"/>
      <c r="AL243" s="12"/>
      <c r="AM243" s="12"/>
      <c r="AN243" s="12"/>
      <c r="AO243" s="12"/>
      <c r="AP243" s="12"/>
      <c r="AQ243" s="12"/>
      <c r="AR243" s="12"/>
      <c r="AS243" s="13"/>
      <c r="AT243" s="12"/>
      <c r="AU243" s="12"/>
      <c r="AV243" s="12"/>
      <c r="AW243" s="12"/>
    </row>
    <row r="244" spans="1:49" ht="13.5">
      <c r="A244" s="261"/>
      <c r="B244" s="261"/>
      <c r="C244" s="261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3"/>
      <c r="AK244" s="12"/>
      <c r="AL244" s="12"/>
      <c r="AM244" s="12"/>
      <c r="AN244" s="12"/>
      <c r="AO244" s="12"/>
      <c r="AP244" s="12"/>
      <c r="AQ244" s="12"/>
      <c r="AR244" s="12"/>
      <c r="AS244" s="13"/>
      <c r="AT244" s="12"/>
      <c r="AU244" s="12"/>
      <c r="AV244" s="12"/>
      <c r="AW244" s="12"/>
    </row>
    <row r="245" spans="1:49" ht="13.5">
      <c r="A245" s="261"/>
      <c r="B245" s="261"/>
      <c r="C245" s="261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3"/>
      <c r="AK245" s="12"/>
      <c r="AL245" s="12"/>
      <c r="AM245" s="12"/>
      <c r="AN245" s="12"/>
      <c r="AO245" s="12"/>
      <c r="AP245" s="12"/>
      <c r="AQ245" s="12"/>
      <c r="AR245" s="12"/>
      <c r="AS245" s="13"/>
      <c r="AT245" s="12"/>
      <c r="AU245" s="12"/>
      <c r="AV245" s="12"/>
      <c r="AW245" s="12"/>
    </row>
    <row r="246" spans="1:49" ht="13.5">
      <c r="A246" s="261"/>
      <c r="B246" s="261"/>
      <c r="C246" s="261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3"/>
      <c r="AK246" s="12"/>
      <c r="AL246" s="12"/>
      <c r="AM246" s="12"/>
      <c r="AN246" s="12"/>
      <c r="AO246" s="12"/>
      <c r="AP246" s="12"/>
      <c r="AQ246" s="12"/>
      <c r="AR246" s="12"/>
      <c r="AS246" s="13"/>
      <c r="AT246" s="12"/>
      <c r="AU246" s="12"/>
      <c r="AV246" s="12"/>
      <c r="AW246" s="12"/>
    </row>
    <row r="247" spans="1:49" ht="13.5">
      <c r="A247" s="261"/>
      <c r="B247" s="261"/>
      <c r="C247" s="261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3"/>
      <c r="AK247" s="12"/>
      <c r="AL247" s="12"/>
      <c r="AM247" s="12"/>
      <c r="AN247" s="12"/>
      <c r="AO247" s="12"/>
      <c r="AP247" s="12"/>
      <c r="AQ247" s="12"/>
      <c r="AR247" s="12"/>
      <c r="AS247" s="13"/>
      <c r="AT247" s="12"/>
      <c r="AU247" s="12"/>
      <c r="AV247" s="12"/>
      <c r="AW247" s="12"/>
    </row>
    <row r="248" spans="1:49" ht="13.5">
      <c r="A248" s="261"/>
      <c r="B248" s="261"/>
      <c r="C248" s="261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3"/>
      <c r="AK248" s="12"/>
      <c r="AL248" s="12"/>
      <c r="AM248" s="12"/>
      <c r="AN248" s="12"/>
      <c r="AO248" s="12"/>
      <c r="AP248" s="12"/>
      <c r="AQ248" s="12"/>
      <c r="AR248" s="12"/>
      <c r="AS248" s="13"/>
      <c r="AT248" s="12"/>
      <c r="AU248" s="12"/>
      <c r="AV248" s="12"/>
      <c r="AW248" s="12"/>
    </row>
    <row r="249" spans="1:49" ht="13.5">
      <c r="A249" s="261"/>
      <c r="B249" s="261"/>
      <c r="C249" s="261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3"/>
      <c r="AK249" s="12"/>
      <c r="AL249" s="12"/>
      <c r="AM249" s="12"/>
      <c r="AN249" s="12"/>
      <c r="AO249" s="12"/>
      <c r="AP249" s="12"/>
      <c r="AQ249" s="12"/>
      <c r="AR249" s="12"/>
      <c r="AS249" s="13"/>
      <c r="AT249" s="12"/>
      <c r="AU249" s="12"/>
      <c r="AV249" s="12"/>
      <c r="AW249" s="12"/>
    </row>
    <row r="250" spans="1:49" ht="13.5">
      <c r="A250" s="261"/>
      <c r="B250" s="261"/>
      <c r="C250" s="261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3"/>
      <c r="AK250" s="12"/>
      <c r="AL250" s="12"/>
      <c r="AM250" s="12"/>
      <c r="AN250" s="12"/>
      <c r="AO250" s="12"/>
      <c r="AP250" s="12"/>
      <c r="AQ250" s="12"/>
      <c r="AR250" s="12"/>
      <c r="AS250" s="13"/>
      <c r="AT250" s="12"/>
      <c r="AU250" s="12"/>
      <c r="AV250" s="12"/>
      <c r="AW250" s="12"/>
    </row>
    <row r="251" spans="1:49" ht="13.5">
      <c r="A251" s="261"/>
      <c r="B251" s="261"/>
      <c r="C251" s="261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3"/>
      <c r="AK251" s="12"/>
      <c r="AL251" s="12"/>
      <c r="AM251" s="12"/>
      <c r="AN251" s="12"/>
      <c r="AO251" s="12"/>
      <c r="AP251" s="12"/>
      <c r="AQ251" s="12"/>
      <c r="AR251" s="12"/>
      <c r="AS251" s="13"/>
      <c r="AT251" s="12"/>
      <c r="AU251" s="12"/>
      <c r="AV251" s="12"/>
      <c r="AW251" s="12"/>
    </row>
    <row r="252" spans="1:49" ht="13.5">
      <c r="A252" s="261"/>
      <c r="B252" s="261"/>
      <c r="C252" s="261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3"/>
      <c r="AK252" s="12"/>
      <c r="AL252" s="12"/>
      <c r="AM252" s="12"/>
      <c r="AN252" s="12"/>
      <c r="AO252" s="12"/>
      <c r="AP252" s="12"/>
      <c r="AQ252" s="12"/>
      <c r="AR252" s="12"/>
      <c r="AS252" s="13"/>
      <c r="AT252" s="12"/>
      <c r="AU252" s="12"/>
      <c r="AV252" s="12"/>
      <c r="AW252" s="12"/>
    </row>
    <row r="253" spans="1:49" ht="13.5">
      <c r="A253" s="261"/>
      <c r="B253" s="261"/>
      <c r="C253" s="261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3"/>
      <c r="AK253" s="12"/>
      <c r="AL253" s="12"/>
      <c r="AM253" s="12"/>
      <c r="AN253" s="12"/>
      <c r="AO253" s="12"/>
      <c r="AP253" s="12"/>
      <c r="AQ253" s="12"/>
      <c r="AR253" s="12"/>
      <c r="AS253" s="13"/>
      <c r="AT253" s="12"/>
      <c r="AU253" s="12"/>
      <c r="AV253" s="12"/>
      <c r="AW253" s="12"/>
    </row>
    <row r="254" spans="1:49" ht="13.5">
      <c r="A254" s="261"/>
      <c r="B254" s="261"/>
      <c r="C254" s="261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3"/>
      <c r="AK254" s="12"/>
      <c r="AL254" s="12"/>
      <c r="AM254" s="12"/>
      <c r="AN254" s="12"/>
      <c r="AO254" s="12"/>
      <c r="AP254" s="12"/>
      <c r="AQ254" s="12"/>
      <c r="AR254" s="12"/>
      <c r="AS254" s="13"/>
      <c r="AT254" s="12"/>
      <c r="AU254" s="12"/>
      <c r="AV254" s="12"/>
      <c r="AW254" s="12"/>
    </row>
    <row r="255" spans="1:49" ht="13.5">
      <c r="A255" s="261"/>
      <c r="B255" s="261"/>
      <c r="C255" s="261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3"/>
      <c r="AK255" s="12"/>
      <c r="AL255" s="12"/>
      <c r="AM255" s="12"/>
      <c r="AN255" s="12"/>
      <c r="AO255" s="12"/>
      <c r="AP255" s="12"/>
      <c r="AQ255" s="12"/>
      <c r="AR255" s="12"/>
      <c r="AS255" s="13"/>
      <c r="AT255" s="12"/>
      <c r="AU255" s="12"/>
      <c r="AV255" s="12"/>
      <c r="AW255" s="12"/>
    </row>
    <row r="256" spans="1:49" ht="13.5">
      <c r="A256" s="261"/>
      <c r="B256" s="261"/>
      <c r="C256" s="261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3"/>
      <c r="AK256" s="12"/>
      <c r="AL256" s="12"/>
      <c r="AM256" s="12"/>
      <c r="AN256" s="12"/>
      <c r="AO256" s="12"/>
      <c r="AP256" s="12"/>
      <c r="AQ256" s="12"/>
      <c r="AR256" s="12"/>
      <c r="AS256" s="13"/>
      <c r="AT256" s="12"/>
      <c r="AU256" s="12"/>
      <c r="AV256" s="12"/>
      <c r="AW256" s="12"/>
    </row>
    <row r="257" spans="1:49" ht="13.5">
      <c r="A257" s="261"/>
      <c r="B257" s="261"/>
      <c r="C257" s="261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3"/>
      <c r="AK257" s="12"/>
      <c r="AL257" s="12"/>
      <c r="AM257" s="12"/>
      <c r="AN257" s="12"/>
      <c r="AO257" s="12"/>
      <c r="AP257" s="12"/>
      <c r="AQ257" s="12"/>
      <c r="AR257" s="12"/>
      <c r="AS257" s="13"/>
      <c r="AT257" s="12"/>
      <c r="AU257" s="12"/>
      <c r="AV257" s="12"/>
      <c r="AW257" s="12"/>
    </row>
    <row r="258" spans="1:49" ht="13.5">
      <c r="A258" s="261"/>
      <c r="B258" s="261"/>
      <c r="C258" s="261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3"/>
      <c r="AK258" s="12"/>
      <c r="AL258" s="12"/>
      <c r="AM258" s="12"/>
      <c r="AN258" s="12"/>
      <c r="AO258" s="12"/>
      <c r="AP258" s="12"/>
      <c r="AQ258" s="12"/>
      <c r="AR258" s="12"/>
      <c r="AS258" s="13"/>
      <c r="AT258" s="12"/>
      <c r="AU258" s="12"/>
      <c r="AV258" s="12"/>
      <c r="AW258" s="12"/>
    </row>
    <row r="259" spans="1:49" ht="13.5">
      <c r="A259" s="261"/>
      <c r="B259" s="261"/>
      <c r="C259" s="261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3"/>
      <c r="AK259" s="12"/>
      <c r="AL259" s="12"/>
      <c r="AM259" s="12"/>
      <c r="AN259" s="12"/>
      <c r="AO259" s="12"/>
      <c r="AP259" s="12"/>
      <c r="AQ259" s="12"/>
      <c r="AR259" s="12"/>
      <c r="AS259" s="13"/>
      <c r="AT259" s="12"/>
      <c r="AU259" s="12"/>
      <c r="AV259" s="12"/>
      <c r="AW259" s="12"/>
    </row>
    <row r="260" spans="1:49" ht="13.5">
      <c r="A260" s="261"/>
      <c r="B260" s="261"/>
      <c r="C260" s="261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3"/>
      <c r="AK260" s="12"/>
      <c r="AL260" s="12"/>
      <c r="AM260" s="12"/>
      <c r="AN260" s="12"/>
      <c r="AO260" s="12"/>
      <c r="AP260" s="12"/>
      <c r="AQ260" s="12"/>
      <c r="AR260" s="12"/>
      <c r="AS260" s="13"/>
      <c r="AT260" s="12"/>
      <c r="AU260" s="12"/>
      <c r="AV260" s="12"/>
      <c r="AW260" s="12"/>
    </row>
    <row r="261" spans="1:49" ht="13.5">
      <c r="A261" s="261"/>
      <c r="B261" s="261"/>
      <c r="C261" s="261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3"/>
      <c r="AK261" s="12"/>
      <c r="AL261" s="12"/>
      <c r="AM261" s="12"/>
      <c r="AN261" s="12"/>
      <c r="AO261" s="12"/>
      <c r="AP261" s="12"/>
      <c r="AQ261" s="12"/>
      <c r="AR261" s="12"/>
      <c r="AS261" s="13"/>
      <c r="AT261" s="12"/>
      <c r="AU261" s="12"/>
      <c r="AV261" s="12"/>
      <c r="AW261" s="12"/>
    </row>
    <row r="262" spans="1:49" ht="13.5">
      <c r="A262" s="261"/>
      <c r="B262" s="261"/>
      <c r="C262" s="261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3"/>
      <c r="AK262" s="12"/>
      <c r="AL262" s="12"/>
      <c r="AM262" s="12"/>
      <c r="AN262" s="12"/>
      <c r="AO262" s="12"/>
      <c r="AP262" s="12"/>
      <c r="AQ262" s="12"/>
      <c r="AR262" s="12"/>
      <c r="AS262" s="13"/>
      <c r="AT262" s="12"/>
      <c r="AU262" s="12"/>
      <c r="AV262" s="12"/>
      <c r="AW262" s="12"/>
    </row>
    <row r="263" spans="1:49" ht="13.5">
      <c r="A263" s="261"/>
      <c r="B263" s="261"/>
      <c r="C263" s="261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3"/>
      <c r="AK263" s="12"/>
      <c r="AL263" s="12"/>
      <c r="AM263" s="12"/>
      <c r="AN263" s="12"/>
      <c r="AO263" s="12"/>
      <c r="AP263" s="12"/>
      <c r="AQ263" s="12"/>
      <c r="AR263" s="12"/>
      <c r="AS263" s="13"/>
      <c r="AT263" s="12"/>
      <c r="AU263" s="12"/>
      <c r="AV263" s="12"/>
      <c r="AW263" s="12"/>
    </row>
    <row r="264" spans="1:49" ht="13.5">
      <c r="A264" s="261"/>
      <c r="B264" s="261"/>
      <c r="C264" s="261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3"/>
      <c r="AK264" s="12"/>
      <c r="AL264" s="12"/>
      <c r="AM264" s="12"/>
      <c r="AN264" s="12"/>
      <c r="AO264" s="12"/>
      <c r="AP264" s="12"/>
      <c r="AQ264" s="12"/>
      <c r="AR264" s="12"/>
      <c r="AS264" s="13"/>
      <c r="AT264" s="12"/>
      <c r="AU264" s="12"/>
      <c r="AV264" s="12"/>
      <c r="AW264" s="12"/>
    </row>
    <row r="265" spans="1:49" ht="13.5">
      <c r="A265" s="261"/>
      <c r="B265" s="261"/>
      <c r="C265" s="261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3"/>
      <c r="AK265" s="12"/>
      <c r="AL265" s="12"/>
      <c r="AM265" s="12"/>
      <c r="AN265" s="12"/>
      <c r="AO265" s="12"/>
      <c r="AP265" s="12"/>
      <c r="AQ265" s="12"/>
      <c r="AR265" s="12"/>
      <c r="AS265" s="13"/>
      <c r="AT265" s="12"/>
      <c r="AU265" s="12"/>
      <c r="AV265" s="12"/>
      <c r="AW265" s="12"/>
    </row>
    <row r="266" spans="1:49" ht="13.5">
      <c r="A266" s="261"/>
      <c r="B266" s="261"/>
      <c r="C266" s="261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3"/>
      <c r="AK266" s="12"/>
      <c r="AL266" s="12"/>
      <c r="AM266" s="12"/>
      <c r="AN266" s="12"/>
      <c r="AO266" s="12"/>
      <c r="AP266" s="12"/>
      <c r="AQ266" s="12"/>
      <c r="AR266" s="12"/>
      <c r="AS266" s="13"/>
      <c r="AT266" s="12"/>
      <c r="AU266" s="12"/>
      <c r="AV266" s="12"/>
      <c r="AW266" s="12"/>
    </row>
    <row r="267" spans="1:49" ht="13.5">
      <c r="A267" s="261"/>
      <c r="B267" s="261"/>
      <c r="C267" s="261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3"/>
      <c r="AK267" s="12"/>
      <c r="AL267" s="12"/>
      <c r="AM267" s="12"/>
      <c r="AN267" s="12"/>
      <c r="AO267" s="12"/>
      <c r="AP267" s="12"/>
      <c r="AQ267" s="12"/>
      <c r="AR267" s="12"/>
      <c r="AS267" s="13"/>
      <c r="AT267" s="12"/>
      <c r="AU267" s="12"/>
      <c r="AV267" s="12"/>
      <c r="AW267" s="12"/>
    </row>
    <row r="268" spans="1:49" ht="13.5">
      <c r="A268" s="261"/>
      <c r="B268" s="261"/>
      <c r="C268" s="261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3"/>
      <c r="AK268" s="12"/>
      <c r="AL268" s="12"/>
      <c r="AM268" s="12"/>
      <c r="AN268" s="12"/>
      <c r="AO268" s="12"/>
      <c r="AP268" s="12"/>
      <c r="AQ268" s="12"/>
      <c r="AR268" s="12"/>
      <c r="AS268" s="13"/>
      <c r="AT268" s="12"/>
      <c r="AU268" s="12"/>
      <c r="AV268" s="12"/>
      <c r="AW268" s="12"/>
    </row>
    <row r="269" spans="1:49" ht="13.5">
      <c r="A269" s="261"/>
      <c r="B269" s="261"/>
      <c r="C269" s="261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3"/>
      <c r="AK269" s="12"/>
      <c r="AL269" s="12"/>
      <c r="AM269" s="12"/>
      <c r="AN269" s="12"/>
      <c r="AO269" s="12"/>
      <c r="AP269" s="12"/>
      <c r="AQ269" s="12"/>
      <c r="AR269" s="12"/>
      <c r="AS269" s="13"/>
      <c r="AT269" s="12"/>
      <c r="AU269" s="12"/>
      <c r="AV269" s="12"/>
      <c r="AW269" s="12"/>
    </row>
    <row r="270" spans="1:49" ht="13.5">
      <c r="A270" s="261"/>
      <c r="B270" s="261"/>
      <c r="C270" s="261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3"/>
      <c r="AK270" s="12"/>
      <c r="AL270" s="12"/>
      <c r="AM270" s="12"/>
      <c r="AN270" s="12"/>
      <c r="AO270" s="12"/>
      <c r="AP270" s="12"/>
      <c r="AQ270" s="12"/>
      <c r="AR270" s="12"/>
      <c r="AS270" s="13"/>
      <c r="AT270" s="12"/>
      <c r="AU270" s="12"/>
      <c r="AV270" s="12"/>
      <c r="AW270" s="12"/>
    </row>
    <row r="271" spans="1:49" ht="13.5">
      <c r="A271" s="261"/>
      <c r="B271" s="261"/>
      <c r="C271" s="261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3"/>
      <c r="AK271" s="12"/>
      <c r="AL271" s="12"/>
      <c r="AM271" s="12"/>
      <c r="AN271" s="12"/>
      <c r="AO271" s="12"/>
      <c r="AP271" s="12"/>
      <c r="AQ271" s="12"/>
      <c r="AR271" s="12"/>
      <c r="AS271" s="13"/>
      <c r="AT271" s="12"/>
      <c r="AU271" s="12"/>
      <c r="AV271" s="12"/>
      <c r="AW271" s="12"/>
    </row>
    <row r="272" spans="1:49" ht="13.5">
      <c r="A272" s="261"/>
      <c r="B272" s="261"/>
      <c r="C272" s="261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3"/>
      <c r="AK272" s="12"/>
      <c r="AL272" s="12"/>
      <c r="AM272" s="12"/>
      <c r="AN272" s="12"/>
      <c r="AO272" s="12"/>
      <c r="AP272" s="12"/>
      <c r="AQ272" s="12"/>
      <c r="AR272" s="12"/>
      <c r="AS272" s="13"/>
      <c r="AT272" s="12"/>
      <c r="AU272" s="12"/>
      <c r="AV272" s="12"/>
      <c r="AW272" s="12"/>
    </row>
    <row r="273" spans="1:49" ht="13.5">
      <c r="A273" s="261"/>
      <c r="B273" s="261"/>
      <c r="C273" s="261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3"/>
      <c r="AK273" s="12"/>
      <c r="AL273" s="12"/>
      <c r="AM273" s="12"/>
      <c r="AN273" s="12"/>
      <c r="AO273" s="12"/>
      <c r="AP273" s="12"/>
      <c r="AQ273" s="12"/>
      <c r="AR273" s="12"/>
      <c r="AS273" s="13"/>
      <c r="AT273" s="12"/>
      <c r="AU273" s="12"/>
      <c r="AV273" s="12"/>
      <c r="AW273" s="12"/>
    </row>
    <row r="274" spans="1:49" ht="13.5">
      <c r="A274" s="261"/>
      <c r="B274" s="261"/>
      <c r="C274" s="261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3"/>
      <c r="AK274" s="12"/>
      <c r="AL274" s="12"/>
      <c r="AM274" s="12"/>
      <c r="AN274" s="12"/>
      <c r="AO274" s="12"/>
      <c r="AP274" s="12"/>
      <c r="AQ274" s="12"/>
      <c r="AR274" s="12"/>
      <c r="AS274" s="13"/>
      <c r="AT274" s="12"/>
      <c r="AU274" s="12"/>
      <c r="AV274" s="12"/>
      <c r="AW274" s="12"/>
    </row>
    <row r="275" spans="1:49" ht="13.5">
      <c r="A275" s="261"/>
      <c r="B275" s="261"/>
      <c r="C275" s="261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3"/>
      <c r="AK275" s="12"/>
      <c r="AL275" s="12"/>
      <c r="AM275" s="12"/>
      <c r="AN275" s="12"/>
      <c r="AO275" s="12"/>
      <c r="AP275" s="12"/>
      <c r="AQ275" s="12"/>
      <c r="AR275" s="12"/>
      <c r="AS275" s="13"/>
      <c r="AT275" s="12"/>
      <c r="AU275" s="12"/>
      <c r="AV275" s="12"/>
      <c r="AW275" s="12"/>
    </row>
    <row r="276" spans="1:49" ht="13.5">
      <c r="A276" s="261"/>
      <c r="B276" s="261"/>
      <c r="C276" s="261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3"/>
      <c r="AK276" s="12"/>
      <c r="AL276" s="12"/>
      <c r="AM276" s="12"/>
      <c r="AN276" s="12"/>
      <c r="AO276" s="12"/>
      <c r="AP276" s="12"/>
      <c r="AQ276" s="12"/>
      <c r="AR276" s="12"/>
      <c r="AS276" s="13"/>
      <c r="AT276" s="12"/>
      <c r="AU276" s="12"/>
      <c r="AV276" s="12"/>
      <c r="AW276" s="12"/>
    </row>
    <row r="277" spans="1:49" ht="13.5">
      <c r="A277" s="261"/>
      <c r="B277" s="261"/>
      <c r="C277" s="261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3"/>
      <c r="AK277" s="12"/>
      <c r="AL277" s="12"/>
      <c r="AM277" s="12"/>
      <c r="AN277" s="12"/>
      <c r="AO277" s="12"/>
      <c r="AP277" s="12"/>
      <c r="AQ277" s="12"/>
      <c r="AR277" s="12"/>
      <c r="AS277" s="13"/>
      <c r="AT277" s="12"/>
      <c r="AU277" s="12"/>
      <c r="AV277" s="12"/>
      <c r="AW277" s="12"/>
    </row>
    <row r="278" spans="1:49" ht="13.5">
      <c r="A278" s="261"/>
      <c r="B278" s="261"/>
      <c r="C278" s="261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3"/>
      <c r="AK278" s="12"/>
      <c r="AL278" s="12"/>
      <c r="AM278" s="12"/>
      <c r="AN278" s="12"/>
      <c r="AO278" s="12"/>
      <c r="AP278" s="12"/>
      <c r="AQ278" s="12"/>
      <c r="AR278" s="12"/>
      <c r="AS278" s="13"/>
      <c r="AT278" s="12"/>
      <c r="AU278" s="12"/>
      <c r="AV278" s="12"/>
      <c r="AW278" s="12"/>
    </row>
    <row r="279" spans="1:49" ht="13.5">
      <c r="A279" s="261"/>
      <c r="B279" s="261"/>
      <c r="C279" s="261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3"/>
      <c r="AK279" s="12"/>
      <c r="AL279" s="12"/>
      <c r="AM279" s="12"/>
      <c r="AN279" s="12"/>
      <c r="AO279" s="12"/>
      <c r="AP279" s="12"/>
      <c r="AQ279" s="12"/>
      <c r="AR279" s="12"/>
      <c r="AS279" s="13"/>
      <c r="AT279" s="12"/>
      <c r="AU279" s="12"/>
      <c r="AV279" s="12"/>
      <c r="AW279" s="12"/>
    </row>
    <row r="280" spans="1:49" ht="13.5">
      <c r="A280" s="261"/>
      <c r="B280" s="261"/>
      <c r="C280" s="261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3"/>
      <c r="AK280" s="12"/>
      <c r="AL280" s="12"/>
      <c r="AM280" s="12"/>
      <c r="AN280" s="12"/>
      <c r="AO280" s="12"/>
      <c r="AP280" s="12"/>
      <c r="AQ280" s="12"/>
      <c r="AR280" s="12"/>
      <c r="AS280" s="13"/>
      <c r="AT280" s="12"/>
      <c r="AU280" s="12"/>
      <c r="AV280" s="12"/>
      <c r="AW280" s="12"/>
    </row>
    <row r="281" spans="1:49" ht="13.5">
      <c r="A281" s="261"/>
      <c r="B281" s="261"/>
      <c r="C281" s="261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3"/>
      <c r="AK281" s="12"/>
      <c r="AL281" s="12"/>
      <c r="AM281" s="12"/>
      <c r="AN281" s="12"/>
      <c r="AO281" s="12"/>
      <c r="AP281" s="12"/>
      <c r="AQ281" s="12"/>
      <c r="AR281" s="12"/>
      <c r="AS281" s="13"/>
      <c r="AT281" s="12"/>
      <c r="AU281" s="12"/>
      <c r="AV281" s="12"/>
      <c r="AW281" s="12"/>
    </row>
    <row r="282" spans="1:49" ht="13.5">
      <c r="A282" s="261"/>
      <c r="B282" s="261"/>
      <c r="C282" s="261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3"/>
      <c r="AK282" s="12"/>
      <c r="AL282" s="12"/>
      <c r="AM282" s="12"/>
      <c r="AN282" s="12"/>
      <c r="AO282" s="12"/>
      <c r="AP282" s="12"/>
      <c r="AQ282" s="12"/>
      <c r="AR282" s="12"/>
      <c r="AS282" s="13"/>
      <c r="AT282" s="12"/>
      <c r="AU282" s="12"/>
      <c r="AV282" s="12"/>
      <c r="AW282" s="12"/>
    </row>
    <row r="283" spans="1:49" ht="13.5">
      <c r="A283" s="261"/>
      <c r="B283" s="261"/>
      <c r="C283" s="26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3"/>
      <c r="AK283" s="12"/>
      <c r="AL283" s="12"/>
      <c r="AM283" s="12"/>
      <c r="AN283" s="12"/>
      <c r="AO283" s="12"/>
      <c r="AP283" s="12"/>
      <c r="AQ283" s="12"/>
      <c r="AR283" s="12"/>
      <c r="AS283" s="13"/>
      <c r="AT283" s="12"/>
      <c r="AU283" s="12"/>
      <c r="AV283" s="12"/>
      <c r="AW283" s="12"/>
    </row>
    <row r="284" spans="1:49" ht="13.5">
      <c r="A284" s="261"/>
      <c r="B284" s="261"/>
      <c r="C284" s="261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3"/>
      <c r="AK284" s="12"/>
      <c r="AL284" s="12"/>
      <c r="AM284" s="12"/>
      <c r="AN284" s="12"/>
      <c r="AO284" s="12"/>
      <c r="AP284" s="12"/>
      <c r="AQ284" s="12"/>
      <c r="AR284" s="12"/>
      <c r="AS284" s="13"/>
      <c r="AT284" s="12"/>
      <c r="AU284" s="12"/>
      <c r="AV284" s="12"/>
      <c r="AW284" s="12"/>
    </row>
    <row r="285" spans="1:49" ht="13.5">
      <c r="A285" s="261"/>
      <c r="B285" s="261"/>
      <c r="C285" s="261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3"/>
      <c r="AK285" s="12"/>
      <c r="AL285" s="12"/>
      <c r="AM285" s="12"/>
      <c r="AN285" s="12"/>
      <c r="AO285" s="12"/>
      <c r="AP285" s="12"/>
      <c r="AQ285" s="12"/>
      <c r="AR285" s="12"/>
      <c r="AS285" s="13"/>
      <c r="AT285" s="12"/>
      <c r="AU285" s="12"/>
      <c r="AV285" s="12"/>
      <c r="AW285" s="12"/>
    </row>
    <row r="286" spans="1:49" ht="13.5">
      <c r="A286" s="261"/>
      <c r="B286" s="261"/>
      <c r="C286" s="261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3"/>
      <c r="AK286" s="12"/>
      <c r="AL286" s="12"/>
      <c r="AM286" s="12"/>
      <c r="AN286" s="12"/>
      <c r="AO286" s="12"/>
      <c r="AP286" s="12"/>
      <c r="AQ286" s="12"/>
      <c r="AR286" s="12"/>
      <c r="AS286" s="13"/>
      <c r="AT286" s="12"/>
      <c r="AU286" s="12"/>
      <c r="AV286" s="12"/>
      <c r="AW286" s="12"/>
    </row>
    <row r="287" spans="1:49" ht="13.5">
      <c r="A287" s="261"/>
      <c r="B287" s="261"/>
      <c r="C287" s="261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3"/>
      <c r="AK287" s="12"/>
      <c r="AL287" s="12"/>
      <c r="AM287" s="12"/>
      <c r="AN287" s="12"/>
      <c r="AO287" s="12"/>
      <c r="AP287" s="12"/>
      <c r="AQ287" s="12"/>
      <c r="AR287" s="12"/>
      <c r="AS287" s="13"/>
      <c r="AT287" s="12"/>
      <c r="AU287" s="12"/>
      <c r="AV287" s="12"/>
      <c r="AW287" s="12"/>
    </row>
    <row r="288" spans="1:49" ht="13.5">
      <c r="A288" s="261"/>
      <c r="B288" s="261"/>
      <c r="C288" s="261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3"/>
      <c r="AK288" s="12"/>
      <c r="AL288" s="12"/>
      <c r="AM288" s="12"/>
      <c r="AN288" s="12"/>
      <c r="AO288" s="12"/>
      <c r="AP288" s="12"/>
      <c r="AQ288" s="12"/>
      <c r="AR288" s="12"/>
      <c r="AS288" s="13"/>
      <c r="AT288" s="12"/>
      <c r="AU288" s="12"/>
      <c r="AV288" s="12"/>
      <c r="AW288" s="12"/>
    </row>
    <row r="289" spans="1:49" ht="13.5">
      <c r="A289" s="261"/>
      <c r="B289" s="261"/>
      <c r="C289" s="261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3"/>
      <c r="AK289" s="12"/>
      <c r="AL289" s="12"/>
      <c r="AM289" s="12"/>
      <c r="AN289" s="12"/>
      <c r="AO289" s="12"/>
      <c r="AP289" s="12"/>
      <c r="AQ289" s="12"/>
      <c r="AR289" s="12"/>
      <c r="AS289" s="13"/>
      <c r="AT289" s="12"/>
      <c r="AU289" s="12"/>
      <c r="AV289" s="12"/>
      <c r="AW289" s="12"/>
    </row>
    <row r="290" spans="1:49" ht="13.5">
      <c r="A290" s="261"/>
      <c r="B290" s="261"/>
      <c r="C290" s="261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3"/>
      <c r="AK290" s="12"/>
      <c r="AL290" s="12"/>
      <c r="AM290" s="12"/>
      <c r="AN290" s="12"/>
      <c r="AO290" s="12"/>
      <c r="AP290" s="12"/>
      <c r="AQ290" s="12"/>
      <c r="AR290" s="12"/>
      <c r="AS290" s="13"/>
      <c r="AT290" s="12"/>
      <c r="AU290" s="12"/>
      <c r="AV290" s="12"/>
      <c r="AW290" s="12"/>
    </row>
    <row r="291" spans="1:49" ht="13.5">
      <c r="A291" s="261"/>
      <c r="B291" s="261"/>
      <c r="C291" s="261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3"/>
      <c r="AK291" s="12"/>
      <c r="AL291" s="12"/>
      <c r="AM291" s="12"/>
      <c r="AN291" s="12"/>
      <c r="AO291" s="12"/>
      <c r="AP291" s="12"/>
      <c r="AQ291" s="12"/>
      <c r="AR291" s="12"/>
      <c r="AS291" s="13"/>
      <c r="AT291" s="12"/>
      <c r="AU291" s="12"/>
      <c r="AV291" s="12"/>
      <c r="AW291" s="12"/>
    </row>
    <row r="292" spans="1:49" ht="13.5">
      <c r="A292" s="261"/>
      <c r="B292" s="261"/>
      <c r="C292" s="261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3"/>
      <c r="AK292" s="12"/>
      <c r="AL292" s="12"/>
      <c r="AM292" s="12"/>
      <c r="AN292" s="12"/>
      <c r="AO292" s="12"/>
      <c r="AP292" s="12"/>
      <c r="AQ292" s="12"/>
      <c r="AR292" s="12"/>
      <c r="AS292" s="13"/>
      <c r="AT292" s="12"/>
      <c r="AU292" s="12"/>
      <c r="AV292" s="12"/>
      <c r="AW292" s="12"/>
    </row>
    <row r="293" spans="1:49" ht="13.5">
      <c r="A293" s="261"/>
      <c r="B293" s="261"/>
      <c r="C293" s="261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3"/>
      <c r="AK293" s="12"/>
      <c r="AL293" s="12"/>
      <c r="AM293" s="12"/>
      <c r="AN293" s="12"/>
      <c r="AO293" s="12"/>
      <c r="AP293" s="12"/>
      <c r="AQ293" s="12"/>
      <c r="AR293" s="12"/>
      <c r="AS293" s="13"/>
      <c r="AT293" s="12"/>
      <c r="AU293" s="12"/>
      <c r="AV293" s="12"/>
      <c r="AW293" s="12"/>
    </row>
    <row r="294" spans="1:49" ht="13.5">
      <c r="A294" s="261"/>
      <c r="B294" s="261"/>
      <c r="C294" s="261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3"/>
      <c r="AK294" s="12"/>
      <c r="AL294" s="12"/>
      <c r="AM294" s="12"/>
      <c r="AN294" s="12"/>
      <c r="AO294" s="12"/>
      <c r="AP294" s="12"/>
      <c r="AQ294" s="12"/>
      <c r="AR294" s="12"/>
      <c r="AS294" s="13"/>
      <c r="AT294" s="12"/>
      <c r="AU294" s="12"/>
      <c r="AV294" s="12"/>
      <c r="AW294" s="12"/>
    </row>
    <row r="295" spans="1:49" ht="13.5">
      <c r="A295" s="261"/>
      <c r="B295" s="261"/>
      <c r="C295" s="261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3"/>
      <c r="AK295" s="12"/>
      <c r="AL295" s="12"/>
      <c r="AM295" s="12"/>
      <c r="AN295" s="12"/>
      <c r="AO295" s="12"/>
      <c r="AP295" s="12"/>
      <c r="AQ295" s="12"/>
      <c r="AR295" s="12"/>
      <c r="AS295" s="13"/>
      <c r="AT295" s="12"/>
      <c r="AU295" s="12"/>
      <c r="AV295" s="12"/>
      <c r="AW295" s="12"/>
    </row>
    <row r="296" spans="1:49" ht="13.5">
      <c r="A296" s="261"/>
      <c r="B296" s="261"/>
      <c r="C296" s="261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3"/>
      <c r="AK296" s="12"/>
      <c r="AL296" s="12"/>
      <c r="AM296" s="12"/>
      <c r="AN296" s="12"/>
      <c r="AO296" s="12"/>
      <c r="AP296" s="12"/>
      <c r="AQ296" s="12"/>
      <c r="AR296" s="12"/>
      <c r="AS296" s="13"/>
      <c r="AT296" s="12"/>
      <c r="AU296" s="12"/>
      <c r="AV296" s="12"/>
      <c r="AW296" s="12"/>
    </row>
    <row r="297" spans="1:49" ht="13.5">
      <c r="A297" s="261"/>
      <c r="B297" s="261"/>
      <c r="C297" s="261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3"/>
      <c r="AK297" s="12"/>
      <c r="AL297" s="12"/>
      <c r="AM297" s="12"/>
      <c r="AN297" s="12"/>
      <c r="AO297" s="12"/>
      <c r="AP297" s="12"/>
      <c r="AQ297" s="12"/>
      <c r="AR297" s="12"/>
      <c r="AS297" s="13"/>
      <c r="AT297" s="12"/>
      <c r="AU297" s="12"/>
      <c r="AV297" s="12"/>
      <c r="AW297" s="12"/>
    </row>
    <row r="298" spans="1:49" ht="13.5">
      <c r="A298" s="261"/>
      <c r="B298" s="261"/>
      <c r="C298" s="261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3"/>
      <c r="AK298" s="12"/>
      <c r="AL298" s="12"/>
      <c r="AM298" s="12"/>
      <c r="AN298" s="12"/>
      <c r="AO298" s="12"/>
      <c r="AP298" s="12"/>
      <c r="AQ298" s="12"/>
      <c r="AR298" s="12"/>
      <c r="AS298" s="13"/>
      <c r="AT298" s="12"/>
      <c r="AU298" s="12"/>
      <c r="AV298" s="12"/>
      <c r="AW298" s="12"/>
    </row>
    <row r="299" spans="1:49" ht="13.5">
      <c r="A299" s="261"/>
      <c r="B299" s="261"/>
      <c r="C299" s="261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3"/>
      <c r="AK299" s="12"/>
      <c r="AL299" s="12"/>
      <c r="AM299" s="12"/>
      <c r="AN299" s="12"/>
      <c r="AO299" s="12"/>
      <c r="AP299" s="12"/>
      <c r="AQ299" s="12"/>
      <c r="AR299" s="12"/>
      <c r="AS299" s="13"/>
      <c r="AT299" s="12"/>
      <c r="AU299" s="12"/>
      <c r="AV299" s="12"/>
      <c r="AW299" s="12"/>
    </row>
    <row r="300" spans="1:49" ht="13.5">
      <c r="A300" s="261"/>
      <c r="B300" s="261"/>
      <c r="C300" s="261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3"/>
      <c r="AK300" s="12"/>
      <c r="AL300" s="12"/>
      <c r="AM300" s="12"/>
      <c r="AN300" s="12"/>
      <c r="AO300" s="12"/>
      <c r="AP300" s="12"/>
      <c r="AQ300" s="12"/>
      <c r="AR300" s="12"/>
      <c r="AS300" s="13"/>
      <c r="AT300" s="12"/>
      <c r="AU300" s="12"/>
      <c r="AV300" s="12"/>
      <c r="AW300" s="12"/>
    </row>
  </sheetData>
  <sheetProtection/>
  <mergeCells count="33">
    <mergeCell ref="A2:A6"/>
    <mergeCell ref="B2:B6"/>
    <mergeCell ref="C2:C6"/>
    <mergeCell ref="D2:E2"/>
    <mergeCell ref="E3:E4"/>
    <mergeCell ref="N2:N4"/>
    <mergeCell ref="W4:W5"/>
    <mergeCell ref="G2:J2"/>
    <mergeCell ref="K2:M2"/>
    <mergeCell ref="G3:G4"/>
    <mergeCell ref="H3:H4"/>
    <mergeCell ref="I3:I4"/>
    <mergeCell ref="K3:K5"/>
    <mergeCell ref="F3:F4"/>
    <mergeCell ref="AS2:AS5"/>
    <mergeCell ref="AT2:AW2"/>
    <mergeCell ref="AU3:AU4"/>
    <mergeCell ref="AV3:AV4"/>
    <mergeCell ref="AT3:AT4"/>
    <mergeCell ref="AN3:AN4"/>
    <mergeCell ref="AP3:AP4"/>
    <mergeCell ref="AQ3:AQ4"/>
    <mergeCell ref="L3:L5"/>
    <mergeCell ref="AJ2:AJ5"/>
    <mergeCell ref="M3:M5"/>
    <mergeCell ref="O3:O4"/>
    <mergeCell ref="AK2:AR2"/>
    <mergeCell ref="P3:P4"/>
    <mergeCell ref="AO3:AO4"/>
    <mergeCell ref="AK3:AK4"/>
    <mergeCell ref="AL3:AL4"/>
    <mergeCell ref="AM3:AM4"/>
    <mergeCell ref="Q3:X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　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K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K30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34" width="10.59765625" style="6" customWidth="1"/>
    <col min="35" max="16384" width="9" style="6" customWidth="1"/>
  </cols>
  <sheetData>
    <row r="1" spans="1:34" ht="24.75" customHeight="1">
      <c r="A1" s="1" t="s">
        <v>66</v>
      </c>
      <c r="B1" s="2"/>
      <c r="C1" s="1"/>
      <c r="D1" s="14"/>
      <c r="E1" s="15"/>
      <c r="F1" s="15"/>
      <c r="G1" s="15"/>
      <c r="H1" s="14"/>
      <c r="I1" s="16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115" s="24" customFormat="1" ht="19.5" customHeight="1">
      <c r="A2" s="345" t="s">
        <v>21</v>
      </c>
      <c r="B2" s="347" t="s">
        <v>302</v>
      </c>
      <c r="C2" s="349" t="s">
        <v>303</v>
      </c>
      <c r="D2" s="320" t="s">
        <v>22</v>
      </c>
      <c r="E2" s="321"/>
      <c r="F2" s="307"/>
      <c r="G2" s="17" t="s">
        <v>23</v>
      </c>
      <c r="H2" s="18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20"/>
      <c r="AH2" s="349" t="s">
        <v>24</v>
      </c>
      <c r="AI2" s="21" t="s">
        <v>25</v>
      </c>
      <c r="AJ2" s="22"/>
      <c r="AK2" s="22"/>
      <c r="AL2" s="23"/>
      <c r="AM2" s="21" t="s">
        <v>26</v>
      </c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3"/>
    </row>
    <row r="3" spans="1:115" s="24" customFormat="1" ht="19.5" customHeight="1">
      <c r="A3" s="346"/>
      <c r="B3" s="348"/>
      <c r="C3" s="350"/>
      <c r="D3" s="25"/>
      <c r="E3" s="26"/>
      <c r="F3" s="27" t="s">
        <v>27</v>
      </c>
      <c r="G3" s="8" t="s">
        <v>7</v>
      </c>
      <c r="H3" s="11" t="s">
        <v>28</v>
      </c>
      <c r="I3" s="28"/>
      <c r="J3" s="28"/>
      <c r="K3" s="28"/>
      <c r="L3" s="28"/>
      <c r="M3" s="28"/>
      <c r="N3" s="19"/>
      <c r="O3" s="19"/>
      <c r="P3" s="19"/>
      <c r="Q3" s="28"/>
      <c r="R3" s="19"/>
      <c r="S3" s="19"/>
      <c r="T3" s="19"/>
      <c r="U3" s="28"/>
      <c r="V3" s="19"/>
      <c r="W3" s="19"/>
      <c r="X3" s="19"/>
      <c r="Y3" s="28"/>
      <c r="Z3" s="19"/>
      <c r="AA3" s="19"/>
      <c r="AB3" s="19"/>
      <c r="AC3" s="28"/>
      <c r="AD3" s="19"/>
      <c r="AE3" s="19"/>
      <c r="AF3" s="29"/>
      <c r="AG3" s="20" t="s">
        <v>29</v>
      </c>
      <c r="AH3" s="350"/>
      <c r="AI3" s="346" t="s">
        <v>30</v>
      </c>
      <c r="AJ3" s="345" t="s">
        <v>31</v>
      </c>
      <c r="AK3" s="345" t="s">
        <v>32</v>
      </c>
      <c r="AL3" s="345" t="s">
        <v>33</v>
      </c>
      <c r="AM3" s="346" t="s">
        <v>30</v>
      </c>
      <c r="AN3" s="314" t="s">
        <v>34</v>
      </c>
      <c r="AO3" s="315"/>
      <c r="AP3" s="315"/>
      <c r="AQ3" s="315"/>
      <c r="AR3" s="315"/>
      <c r="AS3" s="315"/>
      <c r="AT3" s="315"/>
      <c r="AU3" s="315"/>
      <c r="AV3" s="315"/>
      <c r="AW3" s="315"/>
      <c r="AX3" s="315"/>
      <c r="AY3" s="315"/>
      <c r="AZ3" s="315"/>
      <c r="BA3" s="315"/>
      <c r="BB3" s="315"/>
      <c r="BC3" s="315"/>
      <c r="BD3" s="315"/>
      <c r="BE3" s="315"/>
      <c r="BF3" s="315"/>
      <c r="BG3" s="315"/>
      <c r="BH3" s="315"/>
      <c r="BI3" s="315"/>
      <c r="BJ3" s="315"/>
      <c r="BK3" s="315"/>
      <c r="BL3" s="315"/>
      <c r="BM3" s="315"/>
      <c r="BN3" s="315"/>
      <c r="BO3" s="315"/>
      <c r="BP3" s="315"/>
      <c r="BQ3" s="315"/>
      <c r="BR3" s="315"/>
      <c r="BS3" s="315"/>
      <c r="BT3" s="315"/>
      <c r="BU3" s="315"/>
      <c r="BV3" s="315"/>
      <c r="BW3" s="315"/>
      <c r="BX3" s="315"/>
      <c r="BY3" s="315"/>
      <c r="BZ3" s="315"/>
      <c r="CA3" s="315"/>
      <c r="CB3" s="315"/>
      <c r="CC3" s="315"/>
      <c r="CD3" s="315"/>
      <c r="CE3" s="315"/>
      <c r="CF3" s="315"/>
      <c r="CG3" s="315"/>
      <c r="CH3" s="315"/>
      <c r="CI3" s="315"/>
      <c r="CJ3" s="315"/>
      <c r="CK3" s="315"/>
      <c r="CL3" s="315"/>
      <c r="CM3" s="315"/>
      <c r="CN3" s="315"/>
      <c r="CO3" s="315"/>
      <c r="CP3" s="315"/>
      <c r="CQ3" s="315"/>
      <c r="CR3" s="315"/>
      <c r="CS3" s="315"/>
      <c r="CT3" s="315"/>
      <c r="CU3" s="315"/>
      <c r="CV3" s="315"/>
      <c r="CW3" s="315"/>
      <c r="CX3" s="315"/>
      <c r="CY3" s="299"/>
      <c r="CZ3" s="310" t="s">
        <v>35</v>
      </c>
      <c r="DA3" s="311"/>
      <c r="DB3" s="311"/>
      <c r="DC3" s="312"/>
      <c r="DD3" s="310" t="s">
        <v>36</v>
      </c>
      <c r="DE3" s="311"/>
      <c r="DF3" s="311"/>
      <c r="DG3" s="311"/>
      <c r="DH3" s="311"/>
      <c r="DI3" s="311"/>
      <c r="DJ3" s="311"/>
      <c r="DK3" s="312"/>
    </row>
    <row r="4" spans="1:115" s="24" customFormat="1" ht="19.5" customHeight="1">
      <c r="A4" s="346"/>
      <c r="B4" s="348"/>
      <c r="C4" s="350"/>
      <c r="D4" s="8" t="s">
        <v>7</v>
      </c>
      <c r="E4" s="349" t="s">
        <v>37</v>
      </c>
      <c r="F4" s="349" t="s">
        <v>38</v>
      </c>
      <c r="G4" s="10"/>
      <c r="H4" s="8" t="s">
        <v>7</v>
      </c>
      <c r="I4" s="351" t="s">
        <v>39</v>
      </c>
      <c r="J4" s="352"/>
      <c r="K4" s="352"/>
      <c r="L4" s="316"/>
      <c r="M4" s="351" t="s">
        <v>40</v>
      </c>
      <c r="N4" s="352"/>
      <c r="O4" s="352"/>
      <c r="P4" s="316"/>
      <c r="Q4" s="351" t="s">
        <v>41</v>
      </c>
      <c r="R4" s="352"/>
      <c r="S4" s="352"/>
      <c r="T4" s="316"/>
      <c r="U4" s="351" t="s">
        <v>42</v>
      </c>
      <c r="V4" s="352"/>
      <c r="W4" s="352"/>
      <c r="X4" s="316"/>
      <c r="Y4" s="351" t="s">
        <v>43</v>
      </c>
      <c r="Z4" s="352"/>
      <c r="AA4" s="352"/>
      <c r="AB4" s="316"/>
      <c r="AC4" s="351" t="s">
        <v>44</v>
      </c>
      <c r="AD4" s="352"/>
      <c r="AE4" s="352"/>
      <c r="AF4" s="316"/>
      <c r="AG4" s="10"/>
      <c r="AH4" s="309"/>
      <c r="AI4" s="346"/>
      <c r="AJ4" s="346"/>
      <c r="AK4" s="346"/>
      <c r="AL4" s="346"/>
      <c r="AM4" s="346"/>
      <c r="AN4" s="310" t="s">
        <v>45</v>
      </c>
      <c r="AO4" s="311"/>
      <c r="AP4" s="311"/>
      <c r="AQ4" s="311"/>
      <c r="AR4" s="311"/>
      <c r="AS4" s="311"/>
      <c r="AT4" s="311"/>
      <c r="AU4" s="312"/>
      <c r="AV4" s="310" t="s">
        <v>46</v>
      </c>
      <c r="AW4" s="311"/>
      <c r="AX4" s="311"/>
      <c r="AY4" s="311"/>
      <c r="AZ4" s="311"/>
      <c r="BA4" s="311"/>
      <c r="BB4" s="311"/>
      <c r="BC4" s="312"/>
      <c r="BD4" s="310" t="s">
        <v>47</v>
      </c>
      <c r="BE4" s="311"/>
      <c r="BF4" s="311"/>
      <c r="BG4" s="311"/>
      <c r="BH4" s="311"/>
      <c r="BI4" s="311"/>
      <c r="BJ4" s="311"/>
      <c r="BK4" s="312"/>
      <c r="BL4" s="310" t="s">
        <v>48</v>
      </c>
      <c r="BM4" s="311"/>
      <c r="BN4" s="311"/>
      <c r="BO4" s="311"/>
      <c r="BP4" s="311"/>
      <c r="BQ4" s="311"/>
      <c r="BR4" s="311"/>
      <c r="BS4" s="312"/>
      <c r="BT4" s="310" t="s">
        <v>49</v>
      </c>
      <c r="BU4" s="311"/>
      <c r="BV4" s="311"/>
      <c r="BW4" s="311"/>
      <c r="BX4" s="311"/>
      <c r="BY4" s="311"/>
      <c r="BZ4" s="311"/>
      <c r="CA4" s="312"/>
      <c r="CB4" s="310" t="s">
        <v>50</v>
      </c>
      <c r="CC4" s="311"/>
      <c r="CD4" s="311"/>
      <c r="CE4" s="311"/>
      <c r="CF4" s="311"/>
      <c r="CG4" s="311"/>
      <c r="CH4" s="311"/>
      <c r="CI4" s="312"/>
      <c r="CJ4" s="310" t="s">
        <v>51</v>
      </c>
      <c r="CK4" s="311"/>
      <c r="CL4" s="311"/>
      <c r="CM4" s="311"/>
      <c r="CN4" s="311"/>
      <c r="CO4" s="311"/>
      <c r="CP4" s="311"/>
      <c r="CQ4" s="312"/>
      <c r="CR4" s="310" t="s">
        <v>52</v>
      </c>
      <c r="CS4" s="311"/>
      <c r="CT4" s="311"/>
      <c r="CU4" s="311"/>
      <c r="CV4" s="311"/>
      <c r="CW4" s="311"/>
      <c r="CX4" s="311"/>
      <c r="CY4" s="312"/>
      <c r="CZ4" s="309" t="s">
        <v>53</v>
      </c>
      <c r="DA4" s="313" t="s">
        <v>54</v>
      </c>
      <c r="DB4" s="313" t="s">
        <v>55</v>
      </c>
      <c r="DC4" s="313" t="s">
        <v>56</v>
      </c>
      <c r="DD4" s="309" t="s">
        <v>53</v>
      </c>
      <c r="DE4" s="313" t="s">
        <v>57</v>
      </c>
      <c r="DF4" s="313" t="s">
        <v>58</v>
      </c>
      <c r="DG4" s="313" t="s">
        <v>59</v>
      </c>
      <c r="DH4" s="313" t="s">
        <v>54</v>
      </c>
      <c r="DI4" s="313" t="s">
        <v>55</v>
      </c>
      <c r="DJ4" s="313" t="s">
        <v>60</v>
      </c>
      <c r="DK4" s="313" t="s">
        <v>56</v>
      </c>
    </row>
    <row r="5" spans="1:115" s="24" customFormat="1" ht="19.5" customHeight="1">
      <c r="A5" s="346"/>
      <c r="B5" s="348"/>
      <c r="C5" s="350"/>
      <c r="D5" s="30"/>
      <c r="E5" s="308"/>
      <c r="F5" s="309"/>
      <c r="G5" s="10"/>
      <c r="H5" s="30"/>
      <c r="I5" s="8" t="s">
        <v>7</v>
      </c>
      <c r="J5" s="7" t="s">
        <v>61</v>
      </c>
      <c r="K5" s="7" t="s">
        <v>62</v>
      </c>
      <c r="L5" s="7" t="s">
        <v>63</v>
      </c>
      <c r="M5" s="8" t="s">
        <v>7</v>
      </c>
      <c r="N5" s="7" t="s">
        <v>61</v>
      </c>
      <c r="O5" s="7" t="s">
        <v>62</v>
      </c>
      <c r="P5" s="7" t="s">
        <v>63</v>
      </c>
      <c r="Q5" s="8" t="s">
        <v>7</v>
      </c>
      <c r="R5" s="7" t="s">
        <v>61</v>
      </c>
      <c r="S5" s="7" t="s">
        <v>62</v>
      </c>
      <c r="T5" s="7" t="s">
        <v>63</v>
      </c>
      <c r="U5" s="8" t="s">
        <v>7</v>
      </c>
      <c r="V5" s="7" t="s">
        <v>61</v>
      </c>
      <c r="W5" s="7" t="s">
        <v>62</v>
      </c>
      <c r="X5" s="7" t="s">
        <v>63</v>
      </c>
      <c r="Y5" s="8" t="s">
        <v>7</v>
      </c>
      <c r="Z5" s="7" t="s">
        <v>61</v>
      </c>
      <c r="AA5" s="7" t="s">
        <v>62</v>
      </c>
      <c r="AB5" s="7" t="s">
        <v>63</v>
      </c>
      <c r="AC5" s="8" t="s">
        <v>7</v>
      </c>
      <c r="AD5" s="7" t="s">
        <v>61</v>
      </c>
      <c r="AE5" s="7" t="s">
        <v>62</v>
      </c>
      <c r="AF5" s="7" t="s">
        <v>63</v>
      </c>
      <c r="AG5" s="10"/>
      <c r="AH5" s="309"/>
      <c r="AI5" s="30"/>
      <c r="AJ5" s="30"/>
      <c r="AK5" s="30"/>
      <c r="AL5" s="30"/>
      <c r="AM5" s="30"/>
      <c r="AN5" s="10" t="s">
        <v>53</v>
      </c>
      <c r="AO5" s="9" t="s">
        <v>57</v>
      </c>
      <c r="AP5" s="9" t="s">
        <v>58</v>
      </c>
      <c r="AQ5" s="9" t="s">
        <v>59</v>
      </c>
      <c r="AR5" s="9" t="s">
        <v>54</v>
      </c>
      <c r="AS5" s="9" t="s">
        <v>55</v>
      </c>
      <c r="AT5" s="9" t="s">
        <v>60</v>
      </c>
      <c r="AU5" s="9" t="s">
        <v>56</v>
      </c>
      <c r="AV5" s="10" t="s">
        <v>53</v>
      </c>
      <c r="AW5" s="9" t="s">
        <v>57</v>
      </c>
      <c r="AX5" s="9" t="s">
        <v>58</v>
      </c>
      <c r="AY5" s="9" t="s">
        <v>59</v>
      </c>
      <c r="AZ5" s="9" t="s">
        <v>54</v>
      </c>
      <c r="BA5" s="9" t="s">
        <v>55</v>
      </c>
      <c r="BB5" s="9" t="s">
        <v>60</v>
      </c>
      <c r="BC5" s="9" t="s">
        <v>56</v>
      </c>
      <c r="BD5" s="10" t="s">
        <v>53</v>
      </c>
      <c r="BE5" s="9" t="s">
        <v>57</v>
      </c>
      <c r="BF5" s="9" t="s">
        <v>58</v>
      </c>
      <c r="BG5" s="9" t="s">
        <v>59</v>
      </c>
      <c r="BH5" s="9" t="s">
        <v>54</v>
      </c>
      <c r="BI5" s="9" t="s">
        <v>55</v>
      </c>
      <c r="BJ5" s="9" t="s">
        <v>60</v>
      </c>
      <c r="BK5" s="9" t="s">
        <v>56</v>
      </c>
      <c r="BL5" s="10" t="s">
        <v>53</v>
      </c>
      <c r="BM5" s="9" t="s">
        <v>57</v>
      </c>
      <c r="BN5" s="9" t="s">
        <v>58</v>
      </c>
      <c r="BO5" s="9" t="s">
        <v>59</v>
      </c>
      <c r="BP5" s="9" t="s">
        <v>54</v>
      </c>
      <c r="BQ5" s="9" t="s">
        <v>55</v>
      </c>
      <c r="BR5" s="9" t="s">
        <v>60</v>
      </c>
      <c r="BS5" s="9" t="s">
        <v>56</v>
      </c>
      <c r="BT5" s="10" t="s">
        <v>53</v>
      </c>
      <c r="BU5" s="9" t="s">
        <v>57</v>
      </c>
      <c r="BV5" s="9" t="s">
        <v>58</v>
      </c>
      <c r="BW5" s="9" t="s">
        <v>59</v>
      </c>
      <c r="BX5" s="9" t="s">
        <v>54</v>
      </c>
      <c r="BY5" s="9" t="s">
        <v>55</v>
      </c>
      <c r="BZ5" s="9" t="s">
        <v>60</v>
      </c>
      <c r="CA5" s="9" t="s">
        <v>56</v>
      </c>
      <c r="CB5" s="10" t="s">
        <v>53</v>
      </c>
      <c r="CC5" s="9" t="s">
        <v>57</v>
      </c>
      <c r="CD5" s="9" t="s">
        <v>58</v>
      </c>
      <c r="CE5" s="9" t="s">
        <v>59</v>
      </c>
      <c r="CF5" s="9" t="s">
        <v>54</v>
      </c>
      <c r="CG5" s="9" t="s">
        <v>55</v>
      </c>
      <c r="CH5" s="9" t="s">
        <v>60</v>
      </c>
      <c r="CI5" s="9" t="s">
        <v>56</v>
      </c>
      <c r="CJ5" s="10" t="s">
        <v>53</v>
      </c>
      <c r="CK5" s="9" t="s">
        <v>57</v>
      </c>
      <c r="CL5" s="9" t="s">
        <v>58</v>
      </c>
      <c r="CM5" s="9" t="s">
        <v>59</v>
      </c>
      <c r="CN5" s="9" t="s">
        <v>54</v>
      </c>
      <c r="CO5" s="9" t="s">
        <v>55</v>
      </c>
      <c r="CP5" s="9" t="s">
        <v>60</v>
      </c>
      <c r="CQ5" s="9" t="s">
        <v>56</v>
      </c>
      <c r="CR5" s="10" t="s">
        <v>53</v>
      </c>
      <c r="CS5" s="9" t="s">
        <v>57</v>
      </c>
      <c r="CT5" s="9" t="s">
        <v>58</v>
      </c>
      <c r="CU5" s="9" t="s">
        <v>59</v>
      </c>
      <c r="CV5" s="9" t="s">
        <v>54</v>
      </c>
      <c r="CW5" s="9" t="s">
        <v>55</v>
      </c>
      <c r="CX5" s="9" t="s">
        <v>60</v>
      </c>
      <c r="CY5" s="9" t="s">
        <v>56</v>
      </c>
      <c r="CZ5" s="309"/>
      <c r="DA5" s="309"/>
      <c r="DB5" s="309"/>
      <c r="DC5" s="309"/>
      <c r="DD5" s="309"/>
      <c r="DE5" s="309"/>
      <c r="DF5" s="309"/>
      <c r="DG5" s="309"/>
      <c r="DH5" s="309"/>
      <c r="DI5" s="309"/>
      <c r="DJ5" s="309"/>
      <c r="DK5" s="309"/>
    </row>
    <row r="6" spans="1:115" s="24" customFormat="1" ht="16.5" customHeight="1">
      <c r="A6" s="317"/>
      <c r="B6" s="318"/>
      <c r="C6" s="319"/>
      <c r="D6" s="8" t="s">
        <v>64</v>
      </c>
      <c r="E6" s="10" t="s">
        <v>65</v>
      </c>
      <c r="F6" s="10" t="s">
        <v>65</v>
      </c>
      <c r="G6" s="10" t="s">
        <v>65</v>
      </c>
      <c r="H6" s="8" t="s">
        <v>65</v>
      </c>
      <c r="I6" s="8" t="s">
        <v>65</v>
      </c>
      <c r="J6" s="265" t="s">
        <v>65</v>
      </c>
      <c r="K6" s="265" t="s">
        <v>65</v>
      </c>
      <c r="L6" s="265" t="s">
        <v>65</v>
      </c>
      <c r="M6" s="8" t="s">
        <v>65</v>
      </c>
      <c r="N6" s="265" t="s">
        <v>65</v>
      </c>
      <c r="O6" s="265" t="s">
        <v>65</v>
      </c>
      <c r="P6" s="265" t="s">
        <v>65</v>
      </c>
      <c r="Q6" s="8" t="s">
        <v>65</v>
      </c>
      <c r="R6" s="265" t="s">
        <v>65</v>
      </c>
      <c r="S6" s="265" t="s">
        <v>65</v>
      </c>
      <c r="T6" s="265" t="s">
        <v>65</v>
      </c>
      <c r="U6" s="8" t="s">
        <v>65</v>
      </c>
      <c r="V6" s="265" t="s">
        <v>65</v>
      </c>
      <c r="W6" s="265" t="s">
        <v>65</v>
      </c>
      <c r="X6" s="265" t="s">
        <v>65</v>
      </c>
      <c r="Y6" s="8" t="s">
        <v>65</v>
      </c>
      <c r="Z6" s="265" t="s">
        <v>65</v>
      </c>
      <c r="AA6" s="265" t="s">
        <v>65</v>
      </c>
      <c r="AB6" s="265" t="s">
        <v>65</v>
      </c>
      <c r="AC6" s="8" t="s">
        <v>65</v>
      </c>
      <c r="AD6" s="265" t="s">
        <v>65</v>
      </c>
      <c r="AE6" s="265" t="s">
        <v>65</v>
      </c>
      <c r="AF6" s="265" t="s">
        <v>65</v>
      </c>
      <c r="AG6" s="10" t="s">
        <v>65</v>
      </c>
      <c r="AH6" s="10" t="s">
        <v>65</v>
      </c>
      <c r="AI6" s="30"/>
      <c r="AJ6" s="10" t="s">
        <v>65</v>
      </c>
      <c r="AK6" s="10" t="s">
        <v>65</v>
      </c>
      <c r="AL6" s="10" t="s">
        <v>65</v>
      </c>
      <c r="AM6" s="10" t="s">
        <v>65</v>
      </c>
      <c r="AN6" s="10" t="s">
        <v>65</v>
      </c>
      <c r="AO6" s="10" t="s">
        <v>65</v>
      </c>
      <c r="AP6" s="10" t="s">
        <v>65</v>
      </c>
      <c r="AQ6" s="10" t="s">
        <v>65</v>
      </c>
      <c r="AR6" s="10" t="s">
        <v>65</v>
      </c>
      <c r="AS6" s="10" t="s">
        <v>65</v>
      </c>
      <c r="AT6" s="10" t="s">
        <v>65</v>
      </c>
      <c r="AU6" s="10" t="s">
        <v>65</v>
      </c>
      <c r="AV6" s="10" t="s">
        <v>65</v>
      </c>
      <c r="AW6" s="10" t="s">
        <v>65</v>
      </c>
      <c r="AX6" s="10" t="s">
        <v>65</v>
      </c>
      <c r="AY6" s="10" t="s">
        <v>65</v>
      </c>
      <c r="AZ6" s="10" t="s">
        <v>65</v>
      </c>
      <c r="BA6" s="10" t="s">
        <v>65</v>
      </c>
      <c r="BB6" s="10" t="s">
        <v>65</v>
      </c>
      <c r="BC6" s="10" t="s">
        <v>65</v>
      </c>
      <c r="BD6" s="10" t="s">
        <v>65</v>
      </c>
      <c r="BE6" s="10" t="s">
        <v>65</v>
      </c>
      <c r="BF6" s="10" t="s">
        <v>65</v>
      </c>
      <c r="BG6" s="10" t="s">
        <v>65</v>
      </c>
      <c r="BH6" s="10" t="s">
        <v>65</v>
      </c>
      <c r="BI6" s="10" t="s">
        <v>65</v>
      </c>
      <c r="BJ6" s="10" t="s">
        <v>65</v>
      </c>
      <c r="BK6" s="10" t="s">
        <v>65</v>
      </c>
      <c r="BL6" s="10" t="s">
        <v>65</v>
      </c>
      <c r="BM6" s="10" t="s">
        <v>65</v>
      </c>
      <c r="BN6" s="10" t="s">
        <v>65</v>
      </c>
      <c r="BO6" s="10" t="s">
        <v>65</v>
      </c>
      <c r="BP6" s="10" t="s">
        <v>65</v>
      </c>
      <c r="BQ6" s="10" t="s">
        <v>65</v>
      </c>
      <c r="BR6" s="10" t="s">
        <v>65</v>
      </c>
      <c r="BS6" s="10" t="s">
        <v>65</v>
      </c>
      <c r="BT6" s="10" t="s">
        <v>65</v>
      </c>
      <c r="BU6" s="10" t="s">
        <v>65</v>
      </c>
      <c r="BV6" s="10" t="s">
        <v>65</v>
      </c>
      <c r="BW6" s="10" t="s">
        <v>65</v>
      </c>
      <c r="BX6" s="10" t="s">
        <v>65</v>
      </c>
      <c r="BY6" s="10" t="s">
        <v>65</v>
      </c>
      <c r="BZ6" s="10" t="s">
        <v>65</v>
      </c>
      <c r="CA6" s="10" t="s">
        <v>65</v>
      </c>
      <c r="CB6" s="10" t="s">
        <v>65</v>
      </c>
      <c r="CC6" s="10" t="s">
        <v>65</v>
      </c>
      <c r="CD6" s="10" t="s">
        <v>65</v>
      </c>
      <c r="CE6" s="10" t="s">
        <v>65</v>
      </c>
      <c r="CF6" s="10" t="s">
        <v>65</v>
      </c>
      <c r="CG6" s="10" t="s">
        <v>65</v>
      </c>
      <c r="CH6" s="10" t="s">
        <v>65</v>
      </c>
      <c r="CI6" s="10" t="s">
        <v>65</v>
      </c>
      <c r="CJ6" s="10" t="s">
        <v>65</v>
      </c>
      <c r="CK6" s="10" t="s">
        <v>65</v>
      </c>
      <c r="CL6" s="10" t="s">
        <v>65</v>
      </c>
      <c r="CM6" s="10" t="s">
        <v>65</v>
      </c>
      <c r="CN6" s="10" t="s">
        <v>65</v>
      </c>
      <c r="CO6" s="10" t="s">
        <v>65</v>
      </c>
      <c r="CP6" s="10" t="s">
        <v>65</v>
      </c>
      <c r="CQ6" s="10" t="s">
        <v>65</v>
      </c>
      <c r="CR6" s="10" t="s">
        <v>65</v>
      </c>
      <c r="CS6" s="10" t="s">
        <v>65</v>
      </c>
      <c r="CT6" s="10" t="s">
        <v>65</v>
      </c>
      <c r="CU6" s="10" t="s">
        <v>65</v>
      </c>
      <c r="CV6" s="10" t="s">
        <v>65</v>
      </c>
      <c r="CW6" s="10" t="s">
        <v>65</v>
      </c>
      <c r="CX6" s="10" t="s">
        <v>65</v>
      </c>
      <c r="CY6" s="10" t="s">
        <v>65</v>
      </c>
      <c r="CZ6" s="10" t="s">
        <v>65</v>
      </c>
      <c r="DA6" s="10" t="s">
        <v>65</v>
      </c>
      <c r="DB6" s="10" t="s">
        <v>65</v>
      </c>
      <c r="DC6" s="10" t="s">
        <v>65</v>
      </c>
      <c r="DD6" s="10" t="s">
        <v>65</v>
      </c>
      <c r="DE6" s="10" t="s">
        <v>65</v>
      </c>
      <c r="DF6" s="10" t="s">
        <v>65</v>
      </c>
      <c r="DG6" s="10" t="s">
        <v>65</v>
      </c>
      <c r="DH6" s="10" t="s">
        <v>65</v>
      </c>
      <c r="DI6" s="10" t="s">
        <v>65</v>
      </c>
      <c r="DJ6" s="10" t="s">
        <v>65</v>
      </c>
      <c r="DK6" s="10" t="s">
        <v>65</v>
      </c>
    </row>
    <row r="7" spans="1:115" s="267" customFormat="1" ht="13.5">
      <c r="A7" s="280" t="str">
        <f>A8</f>
        <v>広島県</v>
      </c>
      <c r="B7" s="280">
        <f>INT(B8/1000)*1000</f>
        <v>34000</v>
      </c>
      <c r="C7" s="280" t="s">
        <v>354</v>
      </c>
      <c r="D7" s="278">
        <f>SUM(D8:D200)</f>
        <v>1049758</v>
      </c>
      <c r="E7" s="278">
        <f>SUM(E8:E200)</f>
        <v>666516</v>
      </c>
      <c r="F7" s="278">
        <f aca="true" t="shared" si="0" ref="F7:BQ7">SUM(F8:F200)</f>
        <v>383242</v>
      </c>
      <c r="G7" s="278">
        <f t="shared" si="0"/>
        <v>1049758</v>
      </c>
      <c r="H7" s="278">
        <f t="shared" si="0"/>
        <v>939870</v>
      </c>
      <c r="I7" s="278">
        <f t="shared" si="0"/>
        <v>170</v>
      </c>
      <c r="J7" s="278">
        <f t="shared" si="0"/>
        <v>156</v>
      </c>
      <c r="K7" s="278">
        <f t="shared" si="0"/>
        <v>0</v>
      </c>
      <c r="L7" s="278">
        <f t="shared" si="0"/>
        <v>14</v>
      </c>
      <c r="M7" s="278">
        <f t="shared" si="0"/>
        <v>735040</v>
      </c>
      <c r="N7" s="278">
        <f t="shared" si="0"/>
        <v>223041</v>
      </c>
      <c r="O7" s="278">
        <f t="shared" si="0"/>
        <v>230496</v>
      </c>
      <c r="P7" s="278">
        <f t="shared" si="0"/>
        <v>281503</v>
      </c>
      <c r="Q7" s="278">
        <f t="shared" si="0"/>
        <v>53600</v>
      </c>
      <c r="R7" s="278">
        <f t="shared" si="0"/>
        <v>8838</v>
      </c>
      <c r="S7" s="278">
        <f t="shared" si="0"/>
        <v>20557</v>
      </c>
      <c r="T7" s="278">
        <f t="shared" si="0"/>
        <v>24205</v>
      </c>
      <c r="U7" s="278">
        <f t="shared" si="0"/>
        <v>132677</v>
      </c>
      <c r="V7" s="278">
        <f t="shared" si="0"/>
        <v>28093</v>
      </c>
      <c r="W7" s="278">
        <f t="shared" si="0"/>
        <v>100493</v>
      </c>
      <c r="X7" s="278">
        <f t="shared" si="0"/>
        <v>4091</v>
      </c>
      <c r="Y7" s="278">
        <f t="shared" si="0"/>
        <v>1442</v>
      </c>
      <c r="Z7" s="278">
        <f t="shared" si="0"/>
        <v>121</v>
      </c>
      <c r="AA7" s="278">
        <f t="shared" si="0"/>
        <v>1308</v>
      </c>
      <c r="AB7" s="278">
        <f t="shared" si="0"/>
        <v>13</v>
      </c>
      <c r="AC7" s="278">
        <f t="shared" si="0"/>
        <v>16941</v>
      </c>
      <c r="AD7" s="278">
        <f t="shared" si="0"/>
        <v>3095</v>
      </c>
      <c r="AE7" s="278">
        <f t="shared" si="0"/>
        <v>9109</v>
      </c>
      <c r="AF7" s="278">
        <f t="shared" si="0"/>
        <v>4737</v>
      </c>
      <c r="AG7" s="278">
        <f t="shared" si="0"/>
        <v>109888</v>
      </c>
      <c r="AH7" s="278">
        <f t="shared" si="0"/>
        <v>117</v>
      </c>
      <c r="AI7" s="278">
        <f t="shared" si="0"/>
        <v>80</v>
      </c>
      <c r="AJ7" s="278">
        <f t="shared" si="0"/>
        <v>28</v>
      </c>
      <c r="AK7" s="278">
        <f t="shared" si="0"/>
        <v>52</v>
      </c>
      <c r="AL7" s="278">
        <f t="shared" si="0"/>
        <v>0</v>
      </c>
      <c r="AM7" s="278">
        <f t="shared" si="0"/>
        <v>1049758</v>
      </c>
      <c r="AN7" s="278">
        <f t="shared" si="0"/>
        <v>672909</v>
      </c>
      <c r="AO7" s="278">
        <f t="shared" si="0"/>
        <v>50</v>
      </c>
      <c r="AP7" s="278">
        <f t="shared" si="0"/>
        <v>611224</v>
      </c>
      <c r="AQ7" s="278">
        <f t="shared" si="0"/>
        <v>21</v>
      </c>
      <c r="AR7" s="278">
        <f t="shared" si="0"/>
        <v>0</v>
      </c>
      <c r="AS7" s="278">
        <f t="shared" si="0"/>
        <v>0</v>
      </c>
      <c r="AT7" s="278">
        <f t="shared" si="0"/>
        <v>2291</v>
      </c>
      <c r="AU7" s="278">
        <f t="shared" si="0"/>
        <v>59323</v>
      </c>
      <c r="AV7" s="278">
        <f t="shared" si="0"/>
        <v>60328</v>
      </c>
      <c r="AW7" s="278">
        <f t="shared" si="0"/>
        <v>0</v>
      </c>
      <c r="AX7" s="278">
        <f t="shared" si="0"/>
        <v>0</v>
      </c>
      <c r="AY7" s="278">
        <f t="shared" si="0"/>
        <v>17547</v>
      </c>
      <c r="AZ7" s="278">
        <f t="shared" si="0"/>
        <v>11958</v>
      </c>
      <c r="BA7" s="278">
        <f t="shared" si="0"/>
        <v>41</v>
      </c>
      <c r="BB7" s="278">
        <f t="shared" si="0"/>
        <v>10919</v>
      </c>
      <c r="BC7" s="278">
        <f t="shared" si="0"/>
        <v>19863</v>
      </c>
      <c r="BD7" s="278">
        <f t="shared" si="0"/>
        <v>1579</v>
      </c>
      <c r="BE7" s="278">
        <f t="shared" si="0"/>
        <v>0</v>
      </c>
      <c r="BF7" s="278">
        <f t="shared" si="0"/>
        <v>0</v>
      </c>
      <c r="BG7" s="278">
        <f t="shared" si="0"/>
        <v>0</v>
      </c>
      <c r="BH7" s="278">
        <f t="shared" si="0"/>
        <v>0</v>
      </c>
      <c r="BI7" s="278">
        <f t="shared" si="0"/>
        <v>0</v>
      </c>
      <c r="BJ7" s="278">
        <f t="shared" si="0"/>
        <v>0</v>
      </c>
      <c r="BK7" s="278">
        <f t="shared" si="0"/>
        <v>1579</v>
      </c>
      <c r="BL7" s="278">
        <f t="shared" si="0"/>
        <v>0</v>
      </c>
      <c r="BM7" s="278">
        <f t="shared" si="0"/>
        <v>0</v>
      </c>
      <c r="BN7" s="278">
        <f t="shared" si="0"/>
        <v>0</v>
      </c>
      <c r="BO7" s="278">
        <f t="shared" si="0"/>
        <v>0</v>
      </c>
      <c r="BP7" s="278">
        <f t="shared" si="0"/>
        <v>0</v>
      </c>
      <c r="BQ7" s="278">
        <f t="shared" si="0"/>
        <v>0</v>
      </c>
      <c r="BR7" s="278">
        <f aca="true" t="shared" si="1" ref="BR7:DK7">SUM(BR8:BR200)</f>
        <v>0</v>
      </c>
      <c r="BS7" s="278">
        <f t="shared" si="1"/>
        <v>0</v>
      </c>
      <c r="BT7" s="278">
        <f t="shared" si="1"/>
        <v>0</v>
      </c>
      <c r="BU7" s="278">
        <f t="shared" si="1"/>
        <v>0</v>
      </c>
      <c r="BV7" s="278">
        <f t="shared" si="1"/>
        <v>0</v>
      </c>
      <c r="BW7" s="278">
        <f t="shared" si="1"/>
        <v>0</v>
      </c>
      <c r="BX7" s="278">
        <f t="shared" si="1"/>
        <v>0</v>
      </c>
      <c r="BY7" s="278">
        <f t="shared" si="1"/>
        <v>0</v>
      </c>
      <c r="BZ7" s="278">
        <f t="shared" si="1"/>
        <v>0</v>
      </c>
      <c r="CA7" s="278">
        <f t="shared" si="1"/>
        <v>0</v>
      </c>
      <c r="CB7" s="278">
        <f t="shared" si="1"/>
        <v>135632</v>
      </c>
      <c r="CC7" s="278">
        <f t="shared" si="1"/>
        <v>0</v>
      </c>
      <c r="CD7" s="278">
        <f t="shared" si="1"/>
        <v>123816</v>
      </c>
      <c r="CE7" s="278">
        <f t="shared" si="1"/>
        <v>0</v>
      </c>
      <c r="CF7" s="278">
        <f t="shared" si="1"/>
        <v>0</v>
      </c>
      <c r="CG7" s="278">
        <f t="shared" si="1"/>
        <v>0</v>
      </c>
      <c r="CH7" s="278">
        <f t="shared" si="1"/>
        <v>3032</v>
      </c>
      <c r="CI7" s="278">
        <f t="shared" si="1"/>
        <v>8784</v>
      </c>
      <c r="CJ7" s="278">
        <f t="shared" si="1"/>
        <v>115907</v>
      </c>
      <c r="CK7" s="278">
        <f t="shared" si="1"/>
        <v>112</v>
      </c>
      <c r="CL7" s="278">
        <f t="shared" si="1"/>
        <v>0</v>
      </c>
      <c r="CM7" s="278">
        <f t="shared" si="1"/>
        <v>4021</v>
      </c>
      <c r="CN7" s="278">
        <f t="shared" si="1"/>
        <v>105420</v>
      </c>
      <c r="CO7" s="278">
        <f t="shared" si="1"/>
        <v>483</v>
      </c>
      <c r="CP7" s="278">
        <f t="shared" si="1"/>
        <v>699</v>
      </c>
      <c r="CQ7" s="278">
        <f t="shared" si="1"/>
        <v>5172</v>
      </c>
      <c r="CR7" s="278">
        <f t="shared" si="1"/>
        <v>0</v>
      </c>
      <c r="CS7" s="278">
        <f t="shared" si="1"/>
        <v>0</v>
      </c>
      <c r="CT7" s="278">
        <f t="shared" si="1"/>
        <v>0</v>
      </c>
      <c r="CU7" s="278">
        <f t="shared" si="1"/>
        <v>0</v>
      </c>
      <c r="CV7" s="278">
        <f t="shared" si="1"/>
        <v>0</v>
      </c>
      <c r="CW7" s="278">
        <f t="shared" si="1"/>
        <v>0</v>
      </c>
      <c r="CX7" s="278">
        <f t="shared" si="1"/>
        <v>0</v>
      </c>
      <c r="CY7" s="278">
        <f t="shared" si="1"/>
        <v>0</v>
      </c>
      <c r="CZ7" s="278">
        <f t="shared" si="1"/>
        <v>16204</v>
      </c>
      <c r="DA7" s="278">
        <f t="shared" si="1"/>
        <v>15283</v>
      </c>
      <c r="DB7" s="278">
        <f t="shared" si="1"/>
        <v>224</v>
      </c>
      <c r="DC7" s="278">
        <f t="shared" si="1"/>
        <v>697</v>
      </c>
      <c r="DD7" s="278">
        <f t="shared" si="1"/>
        <v>47199</v>
      </c>
      <c r="DE7" s="278">
        <f t="shared" si="1"/>
        <v>8</v>
      </c>
      <c r="DF7" s="278">
        <f t="shared" si="1"/>
        <v>0</v>
      </c>
      <c r="DG7" s="278">
        <f t="shared" si="1"/>
        <v>32011</v>
      </c>
      <c r="DH7" s="278">
        <f t="shared" si="1"/>
        <v>16</v>
      </c>
      <c r="DI7" s="278">
        <f t="shared" si="1"/>
        <v>694</v>
      </c>
      <c r="DJ7" s="278">
        <f t="shared" si="1"/>
        <v>0</v>
      </c>
      <c r="DK7" s="278">
        <f t="shared" si="1"/>
        <v>14470</v>
      </c>
    </row>
    <row r="8" spans="1:115" s="267" customFormat="1" ht="13.5">
      <c r="A8" s="415" t="s">
        <v>388</v>
      </c>
      <c r="B8" s="415">
        <v>34100</v>
      </c>
      <c r="C8" s="415" t="s">
        <v>402</v>
      </c>
      <c r="D8" s="297">
        <f aca="true" t="shared" si="2" ref="D8:D30">SUM(E8:F8)</f>
        <v>404845</v>
      </c>
      <c r="E8" s="416">
        <v>235216</v>
      </c>
      <c r="F8" s="416">
        <v>169629</v>
      </c>
      <c r="G8" s="297">
        <f aca="true" t="shared" si="3" ref="G8:G30">SUM(H8,AG8)</f>
        <v>404845</v>
      </c>
      <c r="H8" s="297">
        <f aca="true" t="shared" si="4" ref="H8:H30">SUM(I8,M8,Q8,U8,Y8,AC8)</f>
        <v>381717</v>
      </c>
      <c r="I8" s="297">
        <f aca="true" t="shared" si="5" ref="I8:I30">SUM(J8:L8)</f>
        <v>0</v>
      </c>
      <c r="J8" s="416"/>
      <c r="K8" s="416"/>
      <c r="L8" s="416"/>
      <c r="M8" s="297">
        <f aca="true" t="shared" si="6" ref="M8:M30">SUM(N8:P8)</f>
        <v>290510</v>
      </c>
      <c r="N8" s="416">
        <v>95469</v>
      </c>
      <c r="O8" s="416">
        <v>62795</v>
      </c>
      <c r="P8" s="416">
        <v>132246</v>
      </c>
      <c r="Q8" s="297">
        <f aca="true" t="shared" si="7" ref="Q8:Q30">SUM(R8:T8)</f>
        <v>26271</v>
      </c>
      <c r="R8" s="416">
        <v>69</v>
      </c>
      <c r="S8" s="416">
        <v>7331</v>
      </c>
      <c r="T8" s="416">
        <v>18871</v>
      </c>
      <c r="U8" s="297">
        <f aca="true" t="shared" si="8" ref="U8:U30">SUM(V8:X8)</f>
        <v>60598</v>
      </c>
      <c r="V8" s="416">
        <v>10571</v>
      </c>
      <c r="W8" s="416">
        <v>49401</v>
      </c>
      <c r="X8" s="416">
        <v>626</v>
      </c>
      <c r="Y8" s="297">
        <f aca="true" t="shared" si="9" ref="Y8:Y30">SUM(Z8:AB8)</f>
        <v>289</v>
      </c>
      <c r="Z8" s="416"/>
      <c r="AA8" s="416">
        <v>289</v>
      </c>
      <c r="AB8" s="416"/>
      <c r="AC8" s="297">
        <f aca="true" t="shared" si="10" ref="AC8:AC30">SUM(AD8:AF8)</f>
        <v>4049</v>
      </c>
      <c r="AD8" s="416"/>
      <c r="AE8" s="416">
        <v>2145</v>
      </c>
      <c r="AF8" s="416">
        <v>1904</v>
      </c>
      <c r="AG8" s="416">
        <v>23128</v>
      </c>
      <c r="AH8" s="416"/>
      <c r="AI8" s="297">
        <f aca="true" t="shared" si="11" ref="AI8:AI30">SUM(AJ8:AL8)</f>
        <v>40</v>
      </c>
      <c r="AJ8" s="416"/>
      <c r="AK8" s="416">
        <v>40</v>
      </c>
      <c r="AL8" s="416"/>
      <c r="AM8" s="297">
        <f aca="true" t="shared" si="12" ref="AM8:AM30">SUM(AN8,AV8,BD8,BL8,BT8,CB8,CJ8,CR8,CZ8,DD8)</f>
        <v>404845</v>
      </c>
      <c r="AN8" s="297">
        <f aca="true" t="shared" si="13" ref="AN8:AN30">SUM(AO8:AU8)</f>
        <v>300637</v>
      </c>
      <c r="AO8" s="416"/>
      <c r="AP8" s="416">
        <v>290510</v>
      </c>
      <c r="AQ8" s="416"/>
      <c r="AR8" s="416"/>
      <c r="AS8" s="416"/>
      <c r="AT8" s="416"/>
      <c r="AU8" s="416">
        <v>10127</v>
      </c>
      <c r="AV8" s="297">
        <f aca="true" t="shared" si="14" ref="AV8:AV30">SUM(AW8:BC8)</f>
        <v>11319</v>
      </c>
      <c r="AW8" s="416"/>
      <c r="AX8" s="416"/>
      <c r="AY8" s="416"/>
      <c r="AZ8" s="416"/>
      <c r="BA8" s="416"/>
      <c r="BB8" s="416">
        <v>4049</v>
      </c>
      <c r="BC8" s="416">
        <v>7270</v>
      </c>
      <c r="BD8" s="297">
        <f aca="true" t="shared" si="15" ref="BD8:BD30">SUM(BE8:BK8)</f>
        <v>1579</v>
      </c>
      <c r="BE8" s="416"/>
      <c r="BF8" s="416"/>
      <c r="BG8" s="416"/>
      <c r="BH8" s="416"/>
      <c r="BI8" s="416"/>
      <c r="BJ8" s="416"/>
      <c r="BK8" s="416">
        <v>1579</v>
      </c>
      <c r="BL8" s="297">
        <f aca="true" t="shared" si="16" ref="BL8:BL30">SUM(BM8:BS8)</f>
        <v>0</v>
      </c>
      <c r="BM8" s="416"/>
      <c r="BN8" s="416"/>
      <c r="BO8" s="416"/>
      <c r="BP8" s="416"/>
      <c r="BQ8" s="416"/>
      <c r="BR8" s="416"/>
      <c r="BS8" s="416"/>
      <c r="BT8" s="297">
        <f aca="true" t="shared" si="17" ref="BT8:BT30">SUM(BU8:CA8)</f>
        <v>0</v>
      </c>
      <c r="BU8" s="416"/>
      <c r="BV8" s="416"/>
      <c r="BW8" s="416"/>
      <c r="BX8" s="416"/>
      <c r="BY8" s="416"/>
      <c r="BZ8" s="416"/>
      <c r="CA8" s="416"/>
      <c r="CB8" s="297">
        <f aca="true" t="shared" si="18" ref="CB8:CB30">SUM(CC8:CI8)</f>
        <v>0</v>
      </c>
      <c r="CC8" s="416"/>
      <c r="CD8" s="416"/>
      <c r="CE8" s="416"/>
      <c r="CF8" s="416"/>
      <c r="CG8" s="416"/>
      <c r="CH8" s="416"/>
      <c r="CI8" s="416"/>
      <c r="CJ8" s="297">
        <f aca="true" t="shared" si="19" ref="CJ8:CJ30">SUM(CK8:CQ8)</f>
        <v>61576</v>
      </c>
      <c r="CK8" s="416"/>
      <c r="CL8" s="416"/>
      <c r="CM8" s="416"/>
      <c r="CN8" s="416">
        <v>60598</v>
      </c>
      <c r="CO8" s="416">
        <v>289</v>
      </c>
      <c r="CP8" s="416"/>
      <c r="CQ8" s="416">
        <v>689</v>
      </c>
      <c r="CR8" s="297">
        <f aca="true" t="shared" si="20" ref="CR8:CR30">SUM(CS8:CY8)</f>
        <v>0</v>
      </c>
      <c r="CS8" s="416"/>
      <c r="CT8" s="416"/>
      <c r="CU8" s="416"/>
      <c r="CV8" s="416"/>
      <c r="CW8" s="416"/>
      <c r="CX8" s="416"/>
      <c r="CY8" s="416"/>
      <c r="CZ8" s="297">
        <f aca="true" t="shared" si="21" ref="CZ8:CZ30">SUM(DA8:DC8)</f>
        <v>0</v>
      </c>
      <c r="DA8" s="416"/>
      <c r="DB8" s="416"/>
      <c r="DC8" s="416"/>
      <c r="DD8" s="297">
        <f aca="true" t="shared" si="22" ref="DD8:DD30">SUM(DE8:DK8)</f>
        <v>29734</v>
      </c>
      <c r="DE8" s="416"/>
      <c r="DF8" s="416"/>
      <c r="DG8" s="416">
        <v>26271</v>
      </c>
      <c r="DH8" s="416"/>
      <c r="DI8" s="416"/>
      <c r="DJ8" s="416"/>
      <c r="DK8" s="416">
        <v>3463</v>
      </c>
    </row>
    <row r="9" spans="1:115" s="267" customFormat="1" ht="13.5">
      <c r="A9" s="415" t="s">
        <v>388</v>
      </c>
      <c r="B9" s="415">
        <v>34202</v>
      </c>
      <c r="C9" s="415" t="s">
        <v>404</v>
      </c>
      <c r="D9" s="297">
        <f t="shared" si="2"/>
        <v>120569</v>
      </c>
      <c r="E9" s="416">
        <v>75881</v>
      </c>
      <c r="F9" s="416">
        <v>44688</v>
      </c>
      <c r="G9" s="297">
        <f t="shared" si="3"/>
        <v>120569</v>
      </c>
      <c r="H9" s="297">
        <f t="shared" si="4"/>
        <v>79069</v>
      </c>
      <c r="I9" s="297">
        <f t="shared" si="5"/>
        <v>0</v>
      </c>
      <c r="J9" s="416"/>
      <c r="K9" s="416"/>
      <c r="L9" s="416"/>
      <c r="M9" s="297">
        <f t="shared" si="6"/>
        <v>62590</v>
      </c>
      <c r="N9" s="416">
        <v>38677</v>
      </c>
      <c r="O9" s="416">
        <v>3276</v>
      </c>
      <c r="P9" s="416">
        <v>20637</v>
      </c>
      <c r="Q9" s="297">
        <f t="shared" si="7"/>
        <v>4451</v>
      </c>
      <c r="R9" s="416">
        <v>2649</v>
      </c>
      <c r="S9" s="416">
        <v>259</v>
      </c>
      <c r="T9" s="416">
        <v>1543</v>
      </c>
      <c r="U9" s="297">
        <f t="shared" si="8"/>
        <v>10027</v>
      </c>
      <c r="V9" s="416">
        <v>836</v>
      </c>
      <c r="W9" s="416">
        <v>9191</v>
      </c>
      <c r="X9" s="416"/>
      <c r="Y9" s="297">
        <f t="shared" si="9"/>
        <v>139</v>
      </c>
      <c r="Z9" s="416">
        <v>6</v>
      </c>
      <c r="AA9" s="416">
        <v>133</v>
      </c>
      <c r="AB9" s="416"/>
      <c r="AC9" s="297">
        <f t="shared" si="10"/>
        <v>1862</v>
      </c>
      <c r="AD9" s="416">
        <v>1481</v>
      </c>
      <c r="AE9" s="416">
        <v>146</v>
      </c>
      <c r="AF9" s="416">
        <v>235</v>
      </c>
      <c r="AG9" s="416">
        <v>41500</v>
      </c>
      <c r="AH9" s="416"/>
      <c r="AI9" s="297">
        <f t="shared" si="11"/>
        <v>0</v>
      </c>
      <c r="AJ9" s="416"/>
      <c r="AK9" s="416"/>
      <c r="AL9" s="416"/>
      <c r="AM9" s="297">
        <f t="shared" si="12"/>
        <v>120569</v>
      </c>
      <c r="AN9" s="297">
        <f t="shared" si="13"/>
        <v>91668</v>
      </c>
      <c r="AO9" s="416"/>
      <c r="AP9" s="416">
        <v>62590</v>
      </c>
      <c r="AQ9" s="416"/>
      <c r="AR9" s="416"/>
      <c r="AS9" s="416"/>
      <c r="AT9" s="416"/>
      <c r="AU9" s="416">
        <v>29078</v>
      </c>
      <c r="AV9" s="297">
        <f t="shared" si="14"/>
        <v>11222</v>
      </c>
      <c r="AW9" s="416"/>
      <c r="AX9" s="416"/>
      <c r="AY9" s="416">
        <v>4451</v>
      </c>
      <c r="AZ9" s="416"/>
      <c r="BA9" s="416"/>
      <c r="BB9" s="416">
        <v>1862</v>
      </c>
      <c r="BC9" s="416">
        <v>4909</v>
      </c>
      <c r="BD9" s="297">
        <f t="shared" si="15"/>
        <v>0</v>
      </c>
      <c r="BE9" s="416"/>
      <c r="BF9" s="416"/>
      <c r="BG9" s="416"/>
      <c r="BH9" s="416"/>
      <c r="BI9" s="416"/>
      <c r="BJ9" s="416"/>
      <c r="BK9" s="416"/>
      <c r="BL9" s="297">
        <f t="shared" si="16"/>
        <v>0</v>
      </c>
      <c r="BM9" s="416"/>
      <c r="BN9" s="416"/>
      <c r="BO9" s="416"/>
      <c r="BP9" s="416"/>
      <c r="BQ9" s="416"/>
      <c r="BR9" s="416"/>
      <c r="BS9" s="416"/>
      <c r="BT9" s="297">
        <f t="shared" si="17"/>
        <v>0</v>
      </c>
      <c r="BU9" s="416"/>
      <c r="BV9" s="416"/>
      <c r="BW9" s="416"/>
      <c r="BX9" s="416"/>
      <c r="BY9" s="416"/>
      <c r="BZ9" s="416"/>
      <c r="CA9" s="416"/>
      <c r="CB9" s="297">
        <f t="shared" si="18"/>
        <v>0</v>
      </c>
      <c r="CC9" s="416"/>
      <c r="CD9" s="416"/>
      <c r="CE9" s="416"/>
      <c r="CF9" s="416"/>
      <c r="CG9" s="416"/>
      <c r="CH9" s="416"/>
      <c r="CI9" s="416"/>
      <c r="CJ9" s="297">
        <f t="shared" si="19"/>
        <v>10166</v>
      </c>
      <c r="CK9" s="416"/>
      <c r="CL9" s="416"/>
      <c r="CM9" s="416"/>
      <c r="CN9" s="416">
        <v>10027</v>
      </c>
      <c r="CO9" s="416">
        <v>139</v>
      </c>
      <c r="CP9" s="416"/>
      <c r="CQ9" s="416"/>
      <c r="CR9" s="297">
        <f t="shared" si="20"/>
        <v>0</v>
      </c>
      <c r="CS9" s="416"/>
      <c r="CT9" s="416"/>
      <c r="CU9" s="416"/>
      <c r="CV9" s="416"/>
      <c r="CW9" s="416"/>
      <c r="CX9" s="416"/>
      <c r="CY9" s="416"/>
      <c r="CZ9" s="297">
        <f t="shared" si="21"/>
        <v>0</v>
      </c>
      <c r="DA9" s="416"/>
      <c r="DB9" s="416"/>
      <c r="DC9" s="416"/>
      <c r="DD9" s="297">
        <f t="shared" si="22"/>
        <v>7513</v>
      </c>
      <c r="DE9" s="416"/>
      <c r="DF9" s="416"/>
      <c r="DG9" s="416"/>
      <c r="DH9" s="416"/>
      <c r="DI9" s="416"/>
      <c r="DJ9" s="416"/>
      <c r="DK9" s="416">
        <v>7513</v>
      </c>
    </row>
    <row r="10" spans="1:115" s="267" customFormat="1" ht="13.5">
      <c r="A10" s="415" t="s">
        <v>388</v>
      </c>
      <c r="B10" s="415">
        <v>34203</v>
      </c>
      <c r="C10" s="415" t="s">
        <v>405</v>
      </c>
      <c r="D10" s="297">
        <f t="shared" si="2"/>
        <v>10590</v>
      </c>
      <c r="E10" s="416">
        <v>8446</v>
      </c>
      <c r="F10" s="416">
        <v>2144</v>
      </c>
      <c r="G10" s="297">
        <f t="shared" si="3"/>
        <v>10590</v>
      </c>
      <c r="H10" s="297">
        <f t="shared" si="4"/>
        <v>9367</v>
      </c>
      <c r="I10" s="297">
        <f t="shared" si="5"/>
        <v>0</v>
      </c>
      <c r="J10" s="416"/>
      <c r="K10" s="416"/>
      <c r="L10" s="416"/>
      <c r="M10" s="297">
        <f t="shared" si="6"/>
        <v>6891</v>
      </c>
      <c r="N10" s="416"/>
      <c r="O10" s="416">
        <v>5536</v>
      </c>
      <c r="P10" s="416">
        <v>1355</v>
      </c>
      <c r="Q10" s="297">
        <f t="shared" si="7"/>
        <v>1663</v>
      </c>
      <c r="R10" s="416"/>
      <c r="S10" s="416">
        <v>1363</v>
      </c>
      <c r="T10" s="416">
        <v>300</v>
      </c>
      <c r="U10" s="297">
        <f t="shared" si="8"/>
        <v>799</v>
      </c>
      <c r="V10" s="416"/>
      <c r="W10" s="416">
        <v>799</v>
      </c>
      <c r="X10" s="416"/>
      <c r="Y10" s="297">
        <f t="shared" si="9"/>
        <v>7</v>
      </c>
      <c r="Z10" s="416"/>
      <c r="AA10" s="416">
        <v>7</v>
      </c>
      <c r="AB10" s="416"/>
      <c r="AC10" s="297">
        <f t="shared" si="10"/>
        <v>7</v>
      </c>
      <c r="AD10" s="416"/>
      <c r="AE10" s="416">
        <v>7</v>
      </c>
      <c r="AF10" s="416"/>
      <c r="AG10" s="416">
        <v>1223</v>
      </c>
      <c r="AH10" s="416"/>
      <c r="AI10" s="297">
        <f t="shared" si="11"/>
        <v>1</v>
      </c>
      <c r="AJ10" s="416"/>
      <c r="AK10" s="416">
        <v>1</v>
      </c>
      <c r="AL10" s="416"/>
      <c r="AM10" s="297">
        <f t="shared" si="12"/>
        <v>10590</v>
      </c>
      <c r="AN10" s="297">
        <f t="shared" si="13"/>
        <v>7500</v>
      </c>
      <c r="AO10" s="416"/>
      <c r="AP10" s="416">
        <v>6891</v>
      </c>
      <c r="AQ10" s="416"/>
      <c r="AR10" s="416"/>
      <c r="AS10" s="416"/>
      <c r="AT10" s="416"/>
      <c r="AU10" s="416">
        <v>609</v>
      </c>
      <c r="AV10" s="297">
        <f t="shared" si="14"/>
        <v>2123</v>
      </c>
      <c r="AW10" s="416"/>
      <c r="AX10" s="416"/>
      <c r="AY10" s="416">
        <v>1663</v>
      </c>
      <c r="AZ10" s="416"/>
      <c r="BA10" s="416">
        <v>7</v>
      </c>
      <c r="BB10" s="416">
        <v>7</v>
      </c>
      <c r="BC10" s="416">
        <v>446</v>
      </c>
      <c r="BD10" s="297">
        <f t="shared" si="15"/>
        <v>0</v>
      </c>
      <c r="BE10" s="416"/>
      <c r="BF10" s="416"/>
      <c r="BG10" s="416"/>
      <c r="BH10" s="416"/>
      <c r="BI10" s="416"/>
      <c r="BJ10" s="416"/>
      <c r="BK10" s="416"/>
      <c r="BL10" s="297">
        <f t="shared" si="16"/>
        <v>0</v>
      </c>
      <c r="BM10" s="416"/>
      <c r="BN10" s="416"/>
      <c r="BO10" s="416"/>
      <c r="BP10" s="416"/>
      <c r="BQ10" s="416"/>
      <c r="BR10" s="416"/>
      <c r="BS10" s="416"/>
      <c r="BT10" s="297">
        <f t="shared" si="17"/>
        <v>0</v>
      </c>
      <c r="BU10" s="416"/>
      <c r="BV10" s="416"/>
      <c r="BW10" s="416"/>
      <c r="BX10" s="416"/>
      <c r="BY10" s="416"/>
      <c r="BZ10" s="416"/>
      <c r="CA10" s="416"/>
      <c r="CB10" s="297">
        <f t="shared" si="18"/>
        <v>0</v>
      </c>
      <c r="CC10" s="416"/>
      <c r="CD10" s="416"/>
      <c r="CE10" s="416"/>
      <c r="CF10" s="416"/>
      <c r="CG10" s="416"/>
      <c r="CH10" s="416"/>
      <c r="CI10" s="416"/>
      <c r="CJ10" s="297">
        <f t="shared" si="19"/>
        <v>0</v>
      </c>
      <c r="CK10" s="416"/>
      <c r="CL10" s="416"/>
      <c r="CM10" s="416"/>
      <c r="CN10" s="416"/>
      <c r="CO10" s="416"/>
      <c r="CP10" s="416"/>
      <c r="CQ10" s="416"/>
      <c r="CR10" s="297">
        <f t="shared" si="20"/>
        <v>0</v>
      </c>
      <c r="CS10" s="416"/>
      <c r="CT10" s="416"/>
      <c r="CU10" s="416"/>
      <c r="CV10" s="416"/>
      <c r="CW10" s="416"/>
      <c r="CX10" s="416"/>
      <c r="CY10" s="416"/>
      <c r="CZ10" s="297">
        <f t="shared" si="21"/>
        <v>967</v>
      </c>
      <c r="DA10" s="416">
        <v>799</v>
      </c>
      <c r="DB10" s="416"/>
      <c r="DC10" s="416">
        <v>168</v>
      </c>
      <c r="DD10" s="297">
        <f t="shared" si="22"/>
        <v>0</v>
      </c>
      <c r="DE10" s="416"/>
      <c r="DF10" s="416"/>
      <c r="DG10" s="416"/>
      <c r="DH10" s="416"/>
      <c r="DI10" s="416"/>
      <c r="DJ10" s="416"/>
      <c r="DK10" s="416"/>
    </row>
    <row r="11" spans="1:115" s="267" customFormat="1" ht="13.5">
      <c r="A11" s="415" t="s">
        <v>388</v>
      </c>
      <c r="B11" s="415">
        <v>34204</v>
      </c>
      <c r="C11" s="415" t="s">
        <v>406</v>
      </c>
      <c r="D11" s="297">
        <f t="shared" si="2"/>
        <v>39225</v>
      </c>
      <c r="E11" s="416">
        <v>22370</v>
      </c>
      <c r="F11" s="416">
        <v>16855</v>
      </c>
      <c r="G11" s="297">
        <f t="shared" si="3"/>
        <v>39225</v>
      </c>
      <c r="H11" s="297">
        <f t="shared" si="4"/>
        <v>33628</v>
      </c>
      <c r="I11" s="297">
        <f t="shared" si="5"/>
        <v>0</v>
      </c>
      <c r="J11" s="416"/>
      <c r="K11" s="416"/>
      <c r="L11" s="416"/>
      <c r="M11" s="297">
        <f t="shared" si="6"/>
        <v>29753</v>
      </c>
      <c r="N11" s="416">
        <v>4592</v>
      </c>
      <c r="O11" s="416">
        <v>11277</v>
      </c>
      <c r="P11" s="416">
        <v>13884</v>
      </c>
      <c r="Q11" s="297">
        <f t="shared" si="7"/>
        <v>1414</v>
      </c>
      <c r="R11" s="416">
        <v>354</v>
      </c>
      <c r="S11" s="416">
        <v>841</v>
      </c>
      <c r="T11" s="416">
        <v>219</v>
      </c>
      <c r="U11" s="297">
        <f t="shared" si="8"/>
        <v>2202</v>
      </c>
      <c r="V11" s="416">
        <v>551</v>
      </c>
      <c r="W11" s="416">
        <v>1310</v>
      </c>
      <c r="X11" s="416">
        <v>341</v>
      </c>
      <c r="Y11" s="297">
        <f t="shared" si="9"/>
        <v>4</v>
      </c>
      <c r="Z11" s="416">
        <v>4</v>
      </c>
      <c r="AA11" s="416"/>
      <c r="AB11" s="416"/>
      <c r="AC11" s="297">
        <f t="shared" si="10"/>
        <v>255</v>
      </c>
      <c r="AD11" s="416">
        <v>64</v>
      </c>
      <c r="AE11" s="416">
        <v>151</v>
      </c>
      <c r="AF11" s="416">
        <v>40</v>
      </c>
      <c r="AG11" s="416">
        <v>5597</v>
      </c>
      <c r="AH11" s="416"/>
      <c r="AI11" s="297">
        <f t="shared" si="11"/>
        <v>4</v>
      </c>
      <c r="AJ11" s="416">
        <v>4</v>
      </c>
      <c r="AK11" s="416"/>
      <c r="AL11" s="416"/>
      <c r="AM11" s="297">
        <f t="shared" si="12"/>
        <v>39225</v>
      </c>
      <c r="AN11" s="297">
        <f t="shared" si="13"/>
        <v>33660</v>
      </c>
      <c r="AO11" s="416"/>
      <c r="AP11" s="416">
        <v>29195</v>
      </c>
      <c r="AQ11" s="416"/>
      <c r="AR11" s="416"/>
      <c r="AS11" s="416"/>
      <c r="AT11" s="416"/>
      <c r="AU11" s="416">
        <v>4465</v>
      </c>
      <c r="AV11" s="297">
        <f t="shared" si="14"/>
        <v>255</v>
      </c>
      <c r="AW11" s="416"/>
      <c r="AX11" s="416"/>
      <c r="AY11" s="416"/>
      <c r="AZ11" s="416"/>
      <c r="BA11" s="416"/>
      <c r="BB11" s="416">
        <v>255</v>
      </c>
      <c r="BC11" s="416"/>
      <c r="BD11" s="297">
        <f t="shared" si="15"/>
        <v>0</v>
      </c>
      <c r="BE11" s="416"/>
      <c r="BF11" s="416"/>
      <c r="BG11" s="416"/>
      <c r="BH11" s="416"/>
      <c r="BI11" s="416"/>
      <c r="BJ11" s="416"/>
      <c r="BK11" s="416"/>
      <c r="BL11" s="297">
        <f t="shared" si="16"/>
        <v>0</v>
      </c>
      <c r="BM11" s="416"/>
      <c r="BN11" s="416"/>
      <c r="BO11" s="416"/>
      <c r="BP11" s="416"/>
      <c r="BQ11" s="416"/>
      <c r="BR11" s="416"/>
      <c r="BS11" s="416"/>
      <c r="BT11" s="297">
        <f t="shared" si="17"/>
        <v>0</v>
      </c>
      <c r="BU11" s="416"/>
      <c r="BV11" s="416"/>
      <c r="BW11" s="416"/>
      <c r="BX11" s="416"/>
      <c r="BY11" s="416"/>
      <c r="BZ11" s="416"/>
      <c r="CA11" s="416"/>
      <c r="CB11" s="297">
        <f t="shared" si="18"/>
        <v>558</v>
      </c>
      <c r="CC11" s="416"/>
      <c r="CD11" s="416">
        <v>558</v>
      </c>
      <c r="CE11" s="416"/>
      <c r="CF11" s="416"/>
      <c r="CG11" s="416"/>
      <c r="CH11" s="416"/>
      <c r="CI11" s="416"/>
      <c r="CJ11" s="297">
        <f t="shared" si="19"/>
        <v>4748</v>
      </c>
      <c r="CK11" s="416"/>
      <c r="CL11" s="416"/>
      <c r="CM11" s="416">
        <v>1414</v>
      </c>
      <c r="CN11" s="416">
        <v>2202</v>
      </c>
      <c r="CO11" s="416"/>
      <c r="CP11" s="416"/>
      <c r="CQ11" s="416">
        <v>1132</v>
      </c>
      <c r="CR11" s="297">
        <f t="shared" si="20"/>
        <v>0</v>
      </c>
      <c r="CS11" s="416"/>
      <c r="CT11" s="416"/>
      <c r="CU11" s="416"/>
      <c r="CV11" s="416"/>
      <c r="CW11" s="416"/>
      <c r="CX11" s="416"/>
      <c r="CY11" s="416"/>
      <c r="CZ11" s="297">
        <f t="shared" si="21"/>
        <v>4</v>
      </c>
      <c r="DA11" s="416"/>
      <c r="DB11" s="416">
        <v>4</v>
      </c>
      <c r="DC11" s="416"/>
      <c r="DD11" s="297">
        <f t="shared" si="22"/>
        <v>0</v>
      </c>
      <c r="DE11" s="416"/>
      <c r="DF11" s="416"/>
      <c r="DG11" s="416"/>
      <c r="DH11" s="416"/>
      <c r="DI11" s="416"/>
      <c r="DJ11" s="416"/>
      <c r="DK11" s="416"/>
    </row>
    <row r="12" spans="1:115" s="267" customFormat="1" ht="13.5">
      <c r="A12" s="415" t="s">
        <v>388</v>
      </c>
      <c r="B12" s="415">
        <v>34205</v>
      </c>
      <c r="C12" s="415" t="s">
        <v>407</v>
      </c>
      <c r="D12" s="297">
        <f t="shared" si="2"/>
        <v>61904</v>
      </c>
      <c r="E12" s="416">
        <v>40289</v>
      </c>
      <c r="F12" s="416">
        <v>21615</v>
      </c>
      <c r="G12" s="297">
        <f t="shared" si="3"/>
        <v>61904</v>
      </c>
      <c r="H12" s="297">
        <f t="shared" si="4"/>
        <v>58369</v>
      </c>
      <c r="I12" s="297">
        <f t="shared" si="5"/>
        <v>0</v>
      </c>
      <c r="J12" s="416"/>
      <c r="K12" s="416"/>
      <c r="L12" s="416"/>
      <c r="M12" s="297">
        <f t="shared" si="6"/>
        <v>42857</v>
      </c>
      <c r="N12" s="416">
        <v>12325</v>
      </c>
      <c r="O12" s="416">
        <v>13989</v>
      </c>
      <c r="P12" s="416">
        <v>16543</v>
      </c>
      <c r="Q12" s="297">
        <f t="shared" si="7"/>
        <v>4099</v>
      </c>
      <c r="R12" s="416">
        <v>1176</v>
      </c>
      <c r="S12" s="416">
        <v>1386</v>
      </c>
      <c r="T12" s="416">
        <v>1537</v>
      </c>
      <c r="U12" s="297">
        <f t="shared" si="8"/>
        <v>10761</v>
      </c>
      <c r="V12" s="416">
        <v>3200</v>
      </c>
      <c r="W12" s="416">
        <v>7561</v>
      </c>
      <c r="X12" s="416"/>
      <c r="Y12" s="297">
        <f t="shared" si="9"/>
        <v>611</v>
      </c>
      <c r="Z12" s="416">
        <v>35</v>
      </c>
      <c r="AA12" s="416">
        <v>576</v>
      </c>
      <c r="AB12" s="416"/>
      <c r="AC12" s="297">
        <f t="shared" si="10"/>
        <v>41</v>
      </c>
      <c r="AD12" s="416">
        <v>39</v>
      </c>
      <c r="AE12" s="416">
        <v>2</v>
      </c>
      <c r="AF12" s="416"/>
      <c r="AG12" s="416">
        <v>3535</v>
      </c>
      <c r="AH12" s="416"/>
      <c r="AI12" s="297">
        <f t="shared" si="11"/>
        <v>0</v>
      </c>
      <c r="AJ12" s="416"/>
      <c r="AK12" s="416"/>
      <c r="AL12" s="416"/>
      <c r="AM12" s="297">
        <f t="shared" si="12"/>
        <v>61904</v>
      </c>
      <c r="AN12" s="297">
        <f t="shared" si="13"/>
        <v>43743</v>
      </c>
      <c r="AO12" s="416"/>
      <c r="AP12" s="416">
        <v>42183</v>
      </c>
      <c r="AQ12" s="416"/>
      <c r="AR12" s="416"/>
      <c r="AS12" s="416"/>
      <c r="AT12" s="416"/>
      <c r="AU12" s="416">
        <v>1560</v>
      </c>
      <c r="AV12" s="297">
        <f t="shared" si="14"/>
        <v>3863</v>
      </c>
      <c r="AW12" s="416"/>
      <c r="AX12" s="416"/>
      <c r="AY12" s="416">
        <v>1954</v>
      </c>
      <c r="AZ12" s="416"/>
      <c r="BA12" s="416"/>
      <c r="BB12" s="416">
        <v>32</v>
      </c>
      <c r="BC12" s="416">
        <v>1877</v>
      </c>
      <c r="BD12" s="297">
        <f t="shared" si="15"/>
        <v>0</v>
      </c>
      <c r="BE12" s="416"/>
      <c r="BF12" s="416"/>
      <c r="BG12" s="416"/>
      <c r="BH12" s="416"/>
      <c r="BI12" s="416"/>
      <c r="BJ12" s="416"/>
      <c r="BK12" s="416"/>
      <c r="BL12" s="297">
        <f t="shared" si="16"/>
        <v>0</v>
      </c>
      <c r="BM12" s="416"/>
      <c r="BN12" s="416"/>
      <c r="BO12" s="416"/>
      <c r="BP12" s="416"/>
      <c r="BQ12" s="416"/>
      <c r="BR12" s="416"/>
      <c r="BS12" s="416"/>
      <c r="BT12" s="297">
        <f t="shared" si="17"/>
        <v>0</v>
      </c>
      <c r="BU12" s="416"/>
      <c r="BV12" s="416"/>
      <c r="BW12" s="416"/>
      <c r="BX12" s="416"/>
      <c r="BY12" s="416"/>
      <c r="BZ12" s="416"/>
      <c r="CA12" s="416"/>
      <c r="CB12" s="297">
        <f t="shared" si="18"/>
        <v>674</v>
      </c>
      <c r="CC12" s="416"/>
      <c r="CD12" s="416">
        <v>674</v>
      </c>
      <c r="CE12" s="416"/>
      <c r="CF12" s="416"/>
      <c r="CG12" s="416"/>
      <c r="CH12" s="416"/>
      <c r="CI12" s="416"/>
      <c r="CJ12" s="297">
        <f t="shared" si="19"/>
        <v>3035</v>
      </c>
      <c r="CK12" s="416"/>
      <c r="CL12" s="416"/>
      <c r="CM12" s="416">
        <v>323</v>
      </c>
      <c r="CN12" s="416">
        <v>2605</v>
      </c>
      <c r="CO12" s="416"/>
      <c r="CP12" s="416">
        <v>9</v>
      </c>
      <c r="CQ12" s="416">
        <v>98</v>
      </c>
      <c r="CR12" s="297">
        <f t="shared" si="20"/>
        <v>0</v>
      </c>
      <c r="CS12" s="416"/>
      <c r="CT12" s="416"/>
      <c r="CU12" s="416"/>
      <c r="CV12" s="416"/>
      <c r="CW12" s="416"/>
      <c r="CX12" s="416"/>
      <c r="CY12" s="416"/>
      <c r="CZ12" s="297">
        <f t="shared" si="21"/>
        <v>8245</v>
      </c>
      <c r="DA12" s="416">
        <v>8156</v>
      </c>
      <c r="DB12" s="416">
        <v>89</v>
      </c>
      <c r="DC12" s="416"/>
      <c r="DD12" s="297">
        <f t="shared" si="22"/>
        <v>2344</v>
      </c>
      <c r="DE12" s="416"/>
      <c r="DF12" s="416"/>
      <c r="DG12" s="416">
        <v>1822</v>
      </c>
      <c r="DH12" s="416"/>
      <c r="DI12" s="416">
        <v>522</v>
      </c>
      <c r="DJ12" s="416"/>
      <c r="DK12" s="416"/>
    </row>
    <row r="13" spans="1:115" s="267" customFormat="1" ht="13.5">
      <c r="A13" s="415" t="s">
        <v>388</v>
      </c>
      <c r="B13" s="415">
        <v>34207</v>
      </c>
      <c r="C13" s="415" t="s">
        <v>408</v>
      </c>
      <c r="D13" s="297">
        <f t="shared" si="2"/>
        <v>173077</v>
      </c>
      <c r="E13" s="416">
        <v>122500</v>
      </c>
      <c r="F13" s="416">
        <v>50577</v>
      </c>
      <c r="G13" s="297">
        <f t="shared" si="3"/>
        <v>173077</v>
      </c>
      <c r="H13" s="297">
        <f t="shared" si="4"/>
        <v>166789</v>
      </c>
      <c r="I13" s="297">
        <f t="shared" si="5"/>
        <v>0</v>
      </c>
      <c r="J13" s="416"/>
      <c r="K13" s="416"/>
      <c r="L13" s="416"/>
      <c r="M13" s="297">
        <f t="shared" si="6"/>
        <v>137880</v>
      </c>
      <c r="N13" s="416">
        <v>58406</v>
      </c>
      <c r="O13" s="416">
        <v>39529</v>
      </c>
      <c r="P13" s="416">
        <v>39945</v>
      </c>
      <c r="Q13" s="297">
        <f t="shared" si="7"/>
        <v>8060</v>
      </c>
      <c r="R13" s="416">
        <v>3418</v>
      </c>
      <c r="S13" s="416">
        <v>3249</v>
      </c>
      <c r="T13" s="416">
        <v>1393</v>
      </c>
      <c r="U13" s="297">
        <f t="shared" si="8"/>
        <v>17768</v>
      </c>
      <c r="V13" s="416">
        <v>8039</v>
      </c>
      <c r="W13" s="416">
        <v>7994</v>
      </c>
      <c r="X13" s="416">
        <v>1735</v>
      </c>
      <c r="Y13" s="297">
        <f t="shared" si="9"/>
        <v>0</v>
      </c>
      <c r="Z13" s="416"/>
      <c r="AA13" s="416"/>
      <c r="AB13" s="416"/>
      <c r="AC13" s="297">
        <f t="shared" si="10"/>
        <v>3081</v>
      </c>
      <c r="AD13" s="416">
        <v>1135</v>
      </c>
      <c r="AE13" s="416">
        <v>730</v>
      </c>
      <c r="AF13" s="416">
        <v>1216</v>
      </c>
      <c r="AG13" s="416">
        <v>6288</v>
      </c>
      <c r="AH13" s="416"/>
      <c r="AI13" s="297">
        <f t="shared" si="11"/>
        <v>0</v>
      </c>
      <c r="AJ13" s="416"/>
      <c r="AK13" s="416"/>
      <c r="AL13" s="416"/>
      <c r="AM13" s="297">
        <f t="shared" si="12"/>
        <v>173077</v>
      </c>
      <c r="AN13" s="297">
        <f t="shared" si="13"/>
        <v>55629</v>
      </c>
      <c r="AO13" s="416"/>
      <c r="AP13" s="416">
        <v>54282</v>
      </c>
      <c r="AQ13" s="416"/>
      <c r="AR13" s="416"/>
      <c r="AS13" s="416"/>
      <c r="AT13" s="416">
        <v>65</v>
      </c>
      <c r="AU13" s="416">
        <v>1282</v>
      </c>
      <c r="AV13" s="297">
        <f t="shared" si="14"/>
        <v>16785</v>
      </c>
      <c r="AW13" s="416"/>
      <c r="AX13" s="416"/>
      <c r="AY13" s="416">
        <v>6965</v>
      </c>
      <c r="AZ13" s="416">
        <v>8768</v>
      </c>
      <c r="BA13" s="416"/>
      <c r="BB13" s="416"/>
      <c r="BC13" s="416">
        <v>1052</v>
      </c>
      <c r="BD13" s="297">
        <f t="shared" si="15"/>
        <v>0</v>
      </c>
      <c r="BE13" s="416"/>
      <c r="BF13" s="416"/>
      <c r="BG13" s="416"/>
      <c r="BH13" s="416"/>
      <c r="BI13" s="416"/>
      <c r="BJ13" s="416"/>
      <c r="BK13" s="416"/>
      <c r="BL13" s="297">
        <f t="shared" si="16"/>
        <v>0</v>
      </c>
      <c r="BM13" s="416"/>
      <c r="BN13" s="416"/>
      <c r="BO13" s="416"/>
      <c r="BP13" s="416"/>
      <c r="BQ13" s="416"/>
      <c r="BR13" s="416"/>
      <c r="BS13" s="416"/>
      <c r="BT13" s="297">
        <f t="shared" si="17"/>
        <v>0</v>
      </c>
      <c r="BU13" s="416"/>
      <c r="BV13" s="416"/>
      <c r="BW13" s="416"/>
      <c r="BX13" s="416"/>
      <c r="BY13" s="416"/>
      <c r="BZ13" s="416"/>
      <c r="CA13" s="416"/>
      <c r="CB13" s="297">
        <f t="shared" si="18"/>
        <v>90489</v>
      </c>
      <c r="CC13" s="416"/>
      <c r="CD13" s="416">
        <v>83598</v>
      </c>
      <c r="CE13" s="416"/>
      <c r="CF13" s="416"/>
      <c r="CG13" s="416"/>
      <c r="CH13" s="416">
        <v>3016</v>
      </c>
      <c r="CI13" s="416">
        <v>3875</v>
      </c>
      <c r="CJ13" s="297">
        <f t="shared" si="19"/>
        <v>9851</v>
      </c>
      <c r="CK13" s="416"/>
      <c r="CL13" s="416"/>
      <c r="CM13" s="416">
        <v>1055</v>
      </c>
      <c r="CN13" s="416">
        <v>8717</v>
      </c>
      <c r="CO13" s="416"/>
      <c r="CP13" s="416"/>
      <c r="CQ13" s="416">
        <v>79</v>
      </c>
      <c r="CR13" s="297">
        <f t="shared" si="20"/>
        <v>0</v>
      </c>
      <c r="CS13" s="416"/>
      <c r="CT13" s="416"/>
      <c r="CU13" s="416"/>
      <c r="CV13" s="416"/>
      <c r="CW13" s="416"/>
      <c r="CX13" s="416"/>
      <c r="CY13" s="416"/>
      <c r="CZ13" s="297">
        <f t="shared" si="21"/>
        <v>283</v>
      </c>
      <c r="DA13" s="416">
        <v>283</v>
      </c>
      <c r="DB13" s="416"/>
      <c r="DC13" s="416"/>
      <c r="DD13" s="297">
        <f t="shared" si="22"/>
        <v>40</v>
      </c>
      <c r="DE13" s="416"/>
      <c r="DF13" s="416"/>
      <c r="DG13" s="416">
        <v>40</v>
      </c>
      <c r="DH13" s="416"/>
      <c r="DI13" s="416"/>
      <c r="DJ13" s="416"/>
      <c r="DK13" s="416"/>
    </row>
    <row r="14" spans="1:115" s="267" customFormat="1" ht="13.5">
      <c r="A14" s="415" t="s">
        <v>388</v>
      </c>
      <c r="B14" s="415">
        <v>34208</v>
      </c>
      <c r="C14" s="415" t="s">
        <v>409</v>
      </c>
      <c r="D14" s="297">
        <f t="shared" si="2"/>
        <v>14996</v>
      </c>
      <c r="E14" s="416">
        <v>10900</v>
      </c>
      <c r="F14" s="416">
        <v>4096</v>
      </c>
      <c r="G14" s="297">
        <f t="shared" si="3"/>
        <v>14996</v>
      </c>
      <c r="H14" s="297">
        <f t="shared" si="4"/>
        <v>12570</v>
      </c>
      <c r="I14" s="297">
        <f t="shared" si="5"/>
        <v>0</v>
      </c>
      <c r="J14" s="416"/>
      <c r="K14" s="416"/>
      <c r="L14" s="416"/>
      <c r="M14" s="297">
        <f t="shared" si="6"/>
        <v>8295</v>
      </c>
      <c r="N14" s="416"/>
      <c r="O14" s="416">
        <v>6685</v>
      </c>
      <c r="P14" s="416">
        <v>1610</v>
      </c>
      <c r="Q14" s="297">
        <f t="shared" si="7"/>
        <v>789</v>
      </c>
      <c r="R14" s="416"/>
      <c r="S14" s="416">
        <v>729</v>
      </c>
      <c r="T14" s="416">
        <v>60</v>
      </c>
      <c r="U14" s="297">
        <f t="shared" si="8"/>
        <v>3486</v>
      </c>
      <c r="V14" s="416"/>
      <c r="W14" s="416">
        <v>3486</v>
      </c>
      <c r="X14" s="416"/>
      <c r="Y14" s="297">
        <f t="shared" si="9"/>
        <v>0</v>
      </c>
      <c r="Z14" s="416"/>
      <c r="AA14" s="416"/>
      <c r="AB14" s="416"/>
      <c r="AC14" s="297">
        <f t="shared" si="10"/>
        <v>0</v>
      </c>
      <c r="AD14" s="416"/>
      <c r="AE14" s="416"/>
      <c r="AF14" s="416"/>
      <c r="AG14" s="416">
        <v>2426</v>
      </c>
      <c r="AH14" s="416"/>
      <c r="AI14" s="297">
        <f t="shared" si="11"/>
        <v>0</v>
      </c>
      <c r="AJ14" s="416"/>
      <c r="AK14" s="416"/>
      <c r="AL14" s="416"/>
      <c r="AM14" s="297">
        <f t="shared" si="12"/>
        <v>14996</v>
      </c>
      <c r="AN14" s="297">
        <f t="shared" si="13"/>
        <v>0</v>
      </c>
      <c r="AO14" s="416"/>
      <c r="AP14" s="416"/>
      <c r="AQ14" s="416"/>
      <c r="AR14" s="416"/>
      <c r="AS14" s="416"/>
      <c r="AT14" s="416"/>
      <c r="AU14" s="416"/>
      <c r="AV14" s="297">
        <f t="shared" si="14"/>
        <v>0</v>
      </c>
      <c r="AW14" s="416"/>
      <c r="AX14" s="416"/>
      <c r="AY14" s="416"/>
      <c r="AZ14" s="416"/>
      <c r="BA14" s="416"/>
      <c r="BB14" s="416"/>
      <c r="BC14" s="416"/>
      <c r="BD14" s="297">
        <f t="shared" si="15"/>
        <v>0</v>
      </c>
      <c r="BE14" s="416"/>
      <c r="BF14" s="416"/>
      <c r="BG14" s="416"/>
      <c r="BH14" s="416"/>
      <c r="BI14" s="416"/>
      <c r="BJ14" s="416"/>
      <c r="BK14" s="416"/>
      <c r="BL14" s="297">
        <f t="shared" si="16"/>
        <v>0</v>
      </c>
      <c r="BM14" s="416"/>
      <c r="BN14" s="416"/>
      <c r="BO14" s="416"/>
      <c r="BP14" s="416"/>
      <c r="BQ14" s="416"/>
      <c r="BR14" s="416"/>
      <c r="BS14" s="416"/>
      <c r="BT14" s="297">
        <f t="shared" si="17"/>
        <v>0</v>
      </c>
      <c r="BU14" s="416"/>
      <c r="BV14" s="416"/>
      <c r="BW14" s="416"/>
      <c r="BX14" s="416"/>
      <c r="BY14" s="416"/>
      <c r="BZ14" s="416"/>
      <c r="CA14" s="416"/>
      <c r="CB14" s="297">
        <f t="shared" si="18"/>
        <v>9188</v>
      </c>
      <c r="CC14" s="416"/>
      <c r="CD14" s="416">
        <v>8295</v>
      </c>
      <c r="CE14" s="416"/>
      <c r="CF14" s="416"/>
      <c r="CG14" s="416"/>
      <c r="CH14" s="416"/>
      <c r="CI14" s="416">
        <v>893</v>
      </c>
      <c r="CJ14" s="297">
        <f t="shared" si="19"/>
        <v>3700</v>
      </c>
      <c r="CK14" s="416"/>
      <c r="CL14" s="416"/>
      <c r="CM14" s="416"/>
      <c r="CN14" s="416">
        <v>3486</v>
      </c>
      <c r="CO14" s="416"/>
      <c r="CP14" s="416"/>
      <c r="CQ14" s="416">
        <v>214</v>
      </c>
      <c r="CR14" s="297">
        <f t="shared" si="20"/>
        <v>0</v>
      </c>
      <c r="CS14" s="416"/>
      <c r="CT14" s="416"/>
      <c r="CU14" s="416"/>
      <c r="CV14" s="416"/>
      <c r="CW14" s="416"/>
      <c r="CX14" s="416"/>
      <c r="CY14" s="416"/>
      <c r="CZ14" s="297">
        <f t="shared" si="21"/>
        <v>0</v>
      </c>
      <c r="DA14" s="416"/>
      <c r="DB14" s="416"/>
      <c r="DC14" s="416"/>
      <c r="DD14" s="297">
        <f t="shared" si="22"/>
        <v>2108</v>
      </c>
      <c r="DE14" s="416"/>
      <c r="DF14" s="416"/>
      <c r="DG14" s="416">
        <v>789</v>
      </c>
      <c r="DH14" s="416"/>
      <c r="DI14" s="416"/>
      <c r="DJ14" s="416"/>
      <c r="DK14" s="416">
        <v>1319</v>
      </c>
    </row>
    <row r="15" spans="1:115" s="267" customFormat="1" ht="13.5">
      <c r="A15" s="415" t="s">
        <v>388</v>
      </c>
      <c r="B15" s="415">
        <v>34209</v>
      </c>
      <c r="C15" s="415" t="s">
        <v>410</v>
      </c>
      <c r="D15" s="297">
        <f t="shared" si="2"/>
        <v>18929</v>
      </c>
      <c r="E15" s="416">
        <v>14154</v>
      </c>
      <c r="F15" s="416">
        <v>4775</v>
      </c>
      <c r="G15" s="297">
        <f t="shared" si="3"/>
        <v>18929</v>
      </c>
      <c r="H15" s="297">
        <f t="shared" si="4"/>
        <v>17309</v>
      </c>
      <c r="I15" s="297">
        <f t="shared" si="5"/>
        <v>0</v>
      </c>
      <c r="J15" s="416"/>
      <c r="K15" s="416"/>
      <c r="L15" s="416"/>
      <c r="M15" s="297">
        <f t="shared" si="6"/>
        <v>11661</v>
      </c>
      <c r="N15" s="416">
        <v>1828</v>
      </c>
      <c r="O15" s="416">
        <v>5445</v>
      </c>
      <c r="P15" s="416">
        <v>4388</v>
      </c>
      <c r="Q15" s="297">
        <f t="shared" si="7"/>
        <v>728</v>
      </c>
      <c r="R15" s="416">
        <v>212</v>
      </c>
      <c r="S15" s="416">
        <v>510</v>
      </c>
      <c r="T15" s="416">
        <v>6</v>
      </c>
      <c r="U15" s="297">
        <f t="shared" si="8"/>
        <v>4110</v>
      </c>
      <c r="V15" s="416">
        <v>1115</v>
      </c>
      <c r="W15" s="416">
        <v>2908</v>
      </c>
      <c r="X15" s="416">
        <v>87</v>
      </c>
      <c r="Y15" s="297">
        <f t="shared" si="9"/>
        <v>172</v>
      </c>
      <c r="Z15" s="416">
        <v>49</v>
      </c>
      <c r="AA15" s="416">
        <v>123</v>
      </c>
      <c r="AB15" s="416"/>
      <c r="AC15" s="297">
        <f t="shared" si="10"/>
        <v>638</v>
      </c>
      <c r="AD15" s="416">
        <v>212</v>
      </c>
      <c r="AE15" s="416">
        <v>380</v>
      </c>
      <c r="AF15" s="416">
        <v>46</v>
      </c>
      <c r="AG15" s="416">
        <v>1620</v>
      </c>
      <c r="AH15" s="416"/>
      <c r="AI15" s="297">
        <f t="shared" si="11"/>
        <v>1</v>
      </c>
      <c r="AJ15" s="416">
        <v>1</v>
      </c>
      <c r="AK15" s="416"/>
      <c r="AL15" s="416"/>
      <c r="AM15" s="297">
        <f t="shared" si="12"/>
        <v>18929</v>
      </c>
      <c r="AN15" s="297">
        <f t="shared" si="13"/>
        <v>12135</v>
      </c>
      <c r="AO15" s="416"/>
      <c r="AP15" s="416">
        <v>11661</v>
      </c>
      <c r="AQ15" s="416"/>
      <c r="AR15" s="416"/>
      <c r="AS15" s="416"/>
      <c r="AT15" s="416"/>
      <c r="AU15" s="416">
        <v>474</v>
      </c>
      <c r="AV15" s="297">
        <f t="shared" si="14"/>
        <v>2163</v>
      </c>
      <c r="AW15" s="416"/>
      <c r="AX15" s="416"/>
      <c r="AY15" s="416">
        <v>728</v>
      </c>
      <c r="AZ15" s="416"/>
      <c r="BA15" s="416"/>
      <c r="BB15" s="416">
        <v>638</v>
      </c>
      <c r="BC15" s="416">
        <v>797</v>
      </c>
      <c r="BD15" s="297">
        <f t="shared" si="15"/>
        <v>0</v>
      </c>
      <c r="BE15" s="416"/>
      <c r="BF15" s="416"/>
      <c r="BG15" s="416"/>
      <c r="BH15" s="416"/>
      <c r="BI15" s="416"/>
      <c r="BJ15" s="416"/>
      <c r="BK15" s="416"/>
      <c r="BL15" s="297">
        <f t="shared" si="16"/>
        <v>0</v>
      </c>
      <c r="BM15" s="416"/>
      <c r="BN15" s="416"/>
      <c r="BO15" s="416"/>
      <c r="BP15" s="416"/>
      <c r="BQ15" s="416"/>
      <c r="BR15" s="416"/>
      <c r="BS15" s="416"/>
      <c r="BT15" s="297">
        <f t="shared" si="17"/>
        <v>0</v>
      </c>
      <c r="BU15" s="416"/>
      <c r="BV15" s="416"/>
      <c r="BW15" s="416"/>
      <c r="BX15" s="416"/>
      <c r="BY15" s="416"/>
      <c r="BZ15" s="416"/>
      <c r="CA15" s="416"/>
      <c r="CB15" s="297">
        <f t="shared" si="18"/>
        <v>0</v>
      </c>
      <c r="CC15" s="416"/>
      <c r="CD15" s="416"/>
      <c r="CE15" s="416"/>
      <c r="CF15" s="416"/>
      <c r="CG15" s="416"/>
      <c r="CH15" s="416"/>
      <c r="CI15" s="416"/>
      <c r="CJ15" s="297">
        <f t="shared" si="19"/>
        <v>1661</v>
      </c>
      <c r="CK15" s="416"/>
      <c r="CL15" s="416"/>
      <c r="CM15" s="416"/>
      <c r="CN15" s="416">
        <v>1629</v>
      </c>
      <c r="CO15" s="416"/>
      <c r="CP15" s="416"/>
      <c r="CQ15" s="416">
        <v>32</v>
      </c>
      <c r="CR15" s="297">
        <f t="shared" si="20"/>
        <v>0</v>
      </c>
      <c r="CS15" s="416"/>
      <c r="CT15" s="416"/>
      <c r="CU15" s="416"/>
      <c r="CV15" s="416"/>
      <c r="CW15" s="416"/>
      <c r="CX15" s="416"/>
      <c r="CY15" s="416"/>
      <c r="CZ15" s="297">
        <f t="shared" si="21"/>
        <v>2771</v>
      </c>
      <c r="DA15" s="416">
        <v>2481</v>
      </c>
      <c r="DB15" s="416"/>
      <c r="DC15" s="416">
        <v>290</v>
      </c>
      <c r="DD15" s="297">
        <f t="shared" si="22"/>
        <v>199</v>
      </c>
      <c r="DE15" s="416"/>
      <c r="DF15" s="416"/>
      <c r="DG15" s="416"/>
      <c r="DH15" s="416"/>
      <c r="DI15" s="416">
        <v>172</v>
      </c>
      <c r="DJ15" s="416"/>
      <c r="DK15" s="416">
        <v>27</v>
      </c>
    </row>
    <row r="16" spans="1:115" s="267" customFormat="1" ht="13.5">
      <c r="A16" s="415" t="s">
        <v>388</v>
      </c>
      <c r="B16" s="415">
        <v>34210</v>
      </c>
      <c r="C16" s="415" t="s">
        <v>411</v>
      </c>
      <c r="D16" s="297">
        <f t="shared" si="2"/>
        <v>10869</v>
      </c>
      <c r="E16" s="416">
        <v>7104</v>
      </c>
      <c r="F16" s="416">
        <v>3765</v>
      </c>
      <c r="G16" s="297">
        <f t="shared" si="3"/>
        <v>10869</v>
      </c>
      <c r="H16" s="297">
        <f t="shared" si="4"/>
        <v>7104</v>
      </c>
      <c r="I16" s="297">
        <f t="shared" si="5"/>
        <v>0</v>
      </c>
      <c r="J16" s="416"/>
      <c r="K16" s="416"/>
      <c r="L16" s="416"/>
      <c r="M16" s="297">
        <f t="shared" si="6"/>
        <v>4969</v>
      </c>
      <c r="N16" s="416">
        <v>3436</v>
      </c>
      <c r="O16" s="416">
        <v>1095</v>
      </c>
      <c r="P16" s="416">
        <v>438</v>
      </c>
      <c r="Q16" s="297">
        <f t="shared" si="7"/>
        <v>154</v>
      </c>
      <c r="R16" s="416">
        <v>150</v>
      </c>
      <c r="S16" s="416">
        <v>3</v>
      </c>
      <c r="T16" s="416">
        <v>1</v>
      </c>
      <c r="U16" s="297">
        <f t="shared" si="8"/>
        <v>1922</v>
      </c>
      <c r="V16" s="416">
        <v>1118</v>
      </c>
      <c r="W16" s="416">
        <v>716</v>
      </c>
      <c r="X16" s="416">
        <v>88</v>
      </c>
      <c r="Y16" s="297">
        <f t="shared" si="9"/>
        <v>4</v>
      </c>
      <c r="Z16" s="416"/>
      <c r="AA16" s="416">
        <v>4</v>
      </c>
      <c r="AB16" s="416"/>
      <c r="AC16" s="297">
        <f t="shared" si="10"/>
        <v>55</v>
      </c>
      <c r="AD16" s="416"/>
      <c r="AE16" s="416">
        <v>27</v>
      </c>
      <c r="AF16" s="416">
        <v>28</v>
      </c>
      <c r="AG16" s="416">
        <v>3765</v>
      </c>
      <c r="AH16" s="416"/>
      <c r="AI16" s="297">
        <f t="shared" si="11"/>
        <v>0</v>
      </c>
      <c r="AJ16" s="416"/>
      <c r="AK16" s="416"/>
      <c r="AL16" s="416"/>
      <c r="AM16" s="297">
        <f t="shared" si="12"/>
        <v>10869</v>
      </c>
      <c r="AN16" s="297">
        <f t="shared" si="13"/>
        <v>6108</v>
      </c>
      <c r="AO16" s="416"/>
      <c r="AP16" s="416">
        <v>3436</v>
      </c>
      <c r="AQ16" s="416"/>
      <c r="AR16" s="416"/>
      <c r="AS16" s="416"/>
      <c r="AT16" s="416"/>
      <c r="AU16" s="416">
        <v>2672</v>
      </c>
      <c r="AV16" s="297">
        <f t="shared" si="14"/>
        <v>0</v>
      </c>
      <c r="AW16" s="416"/>
      <c r="AX16" s="416"/>
      <c r="AY16" s="416"/>
      <c r="AZ16" s="416"/>
      <c r="BA16" s="416"/>
      <c r="BB16" s="416"/>
      <c r="BC16" s="416"/>
      <c r="BD16" s="297">
        <f t="shared" si="15"/>
        <v>0</v>
      </c>
      <c r="BE16" s="416"/>
      <c r="BF16" s="416"/>
      <c r="BG16" s="416"/>
      <c r="BH16" s="416"/>
      <c r="BI16" s="416"/>
      <c r="BJ16" s="416"/>
      <c r="BK16" s="416"/>
      <c r="BL16" s="297">
        <f t="shared" si="16"/>
        <v>0</v>
      </c>
      <c r="BM16" s="416"/>
      <c r="BN16" s="416"/>
      <c r="BO16" s="416"/>
      <c r="BP16" s="416"/>
      <c r="BQ16" s="416"/>
      <c r="BR16" s="416"/>
      <c r="BS16" s="416"/>
      <c r="BT16" s="297">
        <f t="shared" si="17"/>
        <v>0</v>
      </c>
      <c r="BU16" s="416"/>
      <c r="BV16" s="416"/>
      <c r="BW16" s="416"/>
      <c r="BX16" s="416"/>
      <c r="BY16" s="416"/>
      <c r="BZ16" s="416"/>
      <c r="CA16" s="416"/>
      <c r="CB16" s="297">
        <f t="shared" si="18"/>
        <v>1825</v>
      </c>
      <c r="CC16" s="416"/>
      <c r="CD16" s="416">
        <v>1533</v>
      </c>
      <c r="CE16" s="416"/>
      <c r="CF16" s="416"/>
      <c r="CG16" s="416"/>
      <c r="CH16" s="416"/>
      <c r="CI16" s="416">
        <v>292</v>
      </c>
      <c r="CJ16" s="297">
        <f t="shared" si="19"/>
        <v>2936</v>
      </c>
      <c r="CK16" s="416"/>
      <c r="CL16" s="416"/>
      <c r="CM16" s="416">
        <v>154</v>
      </c>
      <c r="CN16" s="416">
        <v>1922</v>
      </c>
      <c r="CO16" s="416">
        <v>4</v>
      </c>
      <c r="CP16" s="416">
        <v>55</v>
      </c>
      <c r="CQ16" s="416">
        <v>801</v>
      </c>
      <c r="CR16" s="297">
        <f t="shared" si="20"/>
        <v>0</v>
      </c>
      <c r="CS16" s="416"/>
      <c r="CT16" s="416"/>
      <c r="CU16" s="416"/>
      <c r="CV16" s="416"/>
      <c r="CW16" s="416"/>
      <c r="CX16" s="416"/>
      <c r="CY16" s="416"/>
      <c r="CZ16" s="297">
        <f t="shared" si="21"/>
        <v>0</v>
      </c>
      <c r="DA16" s="416"/>
      <c r="DB16" s="416"/>
      <c r="DC16" s="416"/>
      <c r="DD16" s="297">
        <f t="shared" si="22"/>
        <v>0</v>
      </c>
      <c r="DE16" s="416"/>
      <c r="DF16" s="416"/>
      <c r="DG16" s="416"/>
      <c r="DH16" s="416"/>
      <c r="DI16" s="416"/>
      <c r="DJ16" s="416"/>
      <c r="DK16" s="416"/>
    </row>
    <row r="17" spans="1:115" s="267" customFormat="1" ht="13.5">
      <c r="A17" s="415" t="s">
        <v>388</v>
      </c>
      <c r="B17" s="415">
        <v>34211</v>
      </c>
      <c r="C17" s="415" t="s">
        <v>412</v>
      </c>
      <c r="D17" s="297">
        <f t="shared" si="2"/>
        <v>10409</v>
      </c>
      <c r="E17" s="416">
        <v>8259</v>
      </c>
      <c r="F17" s="416">
        <v>2150</v>
      </c>
      <c r="G17" s="297">
        <f t="shared" si="3"/>
        <v>10409</v>
      </c>
      <c r="H17" s="297">
        <f t="shared" si="4"/>
        <v>7195</v>
      </c>
      <c r="I17" s="297">
        <f t="shared" si="5"/>
        <v>0</v>
      </c>
      <c r="J17" s="416"/>
      <c r="K17" s="416"/>
      <c r="L17" s="416"/>
      <c r="M17" s="297">
        <f t="shared" si="6"/>
        <v>5628</v>
      </c>
      <c r="N17" s="416">
        <v>3024</v>
      </c>
      <c r="O17" s="416">
        <v>2604</v>
      </c>
      <c r="P17" s="416"/>
      <c r="Q17" s="297">
        <f t="shared" si="7"/>
        <v>313</v>
      </c>
      <c r="R17" s="416">
        <v>172</v>
      </c>
      <c r="S17" s="416">
        <v>141</v>
      </c>
      <c r="T17" s="416"/>
      <c r="U17" s="297">
        <f t="shared" si="8"/>
        <v>1230</v>
      </c>
      <c r="V17" s="416">
        <v>700</v>
      </c>
      <c r="W17" s="416">
        <v>530</v>
      </c>
      <c r="X17" s="416"/>
      <c r="Y17" s="297">
        <f t="shared" si="9"/>
        <v>7</v>
      </c>
      <c r="Z17" s="416">
        <v>7</v>
      </c>
      <c r="AA17" s="416"/>
      <c r="AB17" s="416"/>
      <c r="AC17" s="297">
        <f t="shared" si="10"/>
        <v>17</v>
      </c>
      <c r="AD17" s="416">
        <v>17</v>
      </c>
      <c r="AE17" s="416"/>
      <c r="AF17" s="416"/>
      <c r="AG17" s="416">
        <v>3214</v>
      </c>
      <c r="AH17" s="416"/>
      <c r="AI17" s="297">
        <f t="shared" si="11"/>
        <v>0</v>
      </c>
      <c r="AJ17" s="416"/>
      <c r="AK17" s="416"/>
      <c r="AL17" s="416"/>
      <c r="AM17" s="297">
        <f t="shared" si="12"/>
        <v>10409</v>
      </c>
      <c r="AN17" s="297">
        <f t="shared" si="13"/>
        <v>0</v>
      </c>
      <c r="AO17" s="416"/>
      <c r="AP17" s="416"/>
      <c r="AQ17" s="416"/>
      <c r="AR17" s="416"/>
      <c r="AS17" s="416"/>
      <c r="AT17" s="416"/>
      <c r="AU17" s="416"/>
      <c r="AV17" s="297">
        <f t="shared" si="14"/>
        <v>0</v>
      </c>
      <c r="AW17" s="416"/>
      <c r="AX17" s="416"/>
      <c r="AY17" s="416"/>
      <c r="AZ17" s="416"/>
      <c r="BA17" s="416"/>
      <c r="BB17" s="416"/>
      <c r="BC17" s="416"/>
      <c r="BD17" s="297">
        <f t="shared" si="15"/>
        <v>0</v>
      </c>
      <c r="BE17" s="416"/>
      <c r="BF17" s="416"/>
      <c r="BG17" s="416"/>
      <c r="BH17" s="416"/>
      <c r="BI17" s="416"/>
      <c r="BJ17" s="416"/>
      <c r="BK17" s="416"/>
      <c r="BL17" s="297">
        <f t="shared" si="16"/>
        <v>0</v>
      </c>
      <c r="BM17" s="416"/>
      <c r="BN17" s="416"/>
      <c r="BO17" s="416"/>
      <c r="BP17" s="416"/>
      <c r="BQ17" s="416"/>
      <c r="BR17" s="416"/>
      <c r="BS17" s="416"/>
      <c r="BT17" s="297">
        <f t="shared" si="17"/>
        <v>0</v>
      </c>
      <c r="BU17" s="416"/>
      <c r="BV17" s="416"/>
      <c r="BW17" s="416"/>
      <c r="BX17" s="416"/>
      <c r="BY17" s="416"/>
      <c r="BZ17" s="416"/>
      <c r="CA17" s="416"/>
      <c r="CB17" s="297">
        <f t="shared" si="18"/>
        <v>8041</v>
      </c>
      <c r="CC17" s="416"/>
      <c r="CD17" s="416">
        <v>5628</v>
      </c>
      <c r="CE17" s="416"/>
      <c r="CF17" s="416"/>
      <c r="CG17" s="416"/>
      <c r="CH17" s="416">
        <v>16</v>
      </c>
      <c r="CI17" s="416">
        <v>2397</v>
      </c>
      <c r="CJ17" s="297">
        <f t="shared" si="19"/>
        <v>2368</v>
      </c>
      <c r="CK17" s="416"/>
      <c r="CL17" s="416"/>
      <c r="CM17" s="416">
        <v>313</v>
      </c>
      <c r="CN17" s="416">
        <v>1230</v>
      </c>
      <c r="CO17" s="416">
        <v>7</v>
      </c>
      <c r="CP17" s="416">
        <v>1</v>
      </c>
      <c r="CQ17" s="416">
        <v>817</v>
      </c>
      <c r="CR17" s="297">
        <f t="shared" si="20"/>
        <v>0</v>
      </c>
      <c r="CS17" s="416"/>
      <c r="CT17" s="416"/>
      <c r="CU17" s="416"/>
      <c r="CV17" s="416"/>
      <c r="CW17" s="416"/>
      <c r="CX17" s="416"/>
      <c r="CY17" s="416"/>
      <c r="CZ17" s="297">
        <f t="shared" si="21"/>
        <v>0</v>
      </c>
      <c r="DA17" s="416"/>
      <c r="DB17" s="416"/>
      <c r="DC17" s="416"/>
      <c r="DD17" s="297">
        <f t="shared" si="22"/>
        <v>0</v>
      </c>
      <c r="DE17" s="416"/>
      <c r="DF17" s="416"/>
      <c r="DG17" s="416"/>
      <c r="DH17" s="416"/>
      <c r="DI17" s="416"/>
      <c r="DJ17" s="416"/>
      <c r="DK17" s="416"/>
    </row>
    <row r="18" spans="1:115" s="267" customFormat="1" ht="13.5">
      <c r="A18" s="415" t="s">
        <v>388</v>
      </c>
      <c r="B18" s="415">
        <v>34212</v>
      </c>
      <c r="C18" s="415" t="s">
        <v>413</v>
      </c>
      <c r="D18" s="297">
        <f t="shared" si="2"/>
        <v>67951</v>
      </c>
      <c r="E18" s="416">
        <v>39761</v>
      </c>
      <c r="F18" s="416">
        <v>28190</v>
      </c>
      <c r="G18" s="297">
        <f t="shared" si="3"/>
        <v>67951</v>
      </c>
      <c r="H18" s="297">
        <f t="shared" si="4"/>
        <v>62707</v>
      </c>
      <c r="I18" s="297">
        <f t="shared" si="5"/>
        <v>0</v>
      </c>
      <c r="J18" s="416"/>
      <c r="K18" s="416"/>
      <c r="L18" s="416"/>
      <c r="M18" s="297">
        <f t="shared" si="6"/>
        <v>49851</v>
      </c>
      <c r="N18" s="416"/>
      <c r="O18" s="416">
        <v>24487</v>
      </c>
      <c r="P18" s="416">
        <v>25364</v>
      </c>
      <c r="Q18" s="297">
        <f t="shared" si="7"/>
        <v>1645</v>
      </c>
      <c r="R18" s="416"/>
      <c r="S18" s="416">
        <v>1539</v>
      </c>
      <c r="T18" s="416">
        <v>106</v>
      </c>
      <c r="U18" s="297">
        <f t="shared" si="8"/>
        <v>8699</v>
      </c>
      <c r="V18" s="416"/>
      <c r="W18" s="416">
        <v>7706</v>
      </c>
      <c r="X18" s="416">
        <v>993</v>
      </c>
      <c r="Y18" s="297">
        <f t="shared" si="9"/>
        <v>76</v>
      </c>
      <c r="Z18" s="416"/>
      <c r="AA18" s="416">
        <v>66</v>
      </c>
      <c r="AB18" s="416">
        <v>10</v>
      </c>
      <c r="AC18" s="297">
        <f t="shared" si="10"/>
        <v>2436</v>
      </c>
      <c r="AD18" s="416"/>
      <c r="AE18" s="416">
        <v>1934</v>
      </c>
      <c r="AF18" s="416">
        <v>502</v>
      </c>
      <c r="AG18" s="416">
        <v>5244</v>
      </c>
      <c r="AH18" s="416"/>
      <c r="AI18" s="297">
        <f t="shared" si="11"/>
        <v>8</v>
      </c>
      <c r="AJ18" s="416"/>
      <c r="AK18" s="416">
        <v>8</v>
      </c>
      <c r="AL18" s="416"/>
      <c r="AM18" s="297">
        <f t="shared" si="12"/>
        <v>67951</v>
      </c>
      <c r="AN18" s="297">
        <f t="shared" si="13"/>
        <v>54152</v>
      </c>
      <c r="AO18" s="416"/>
      <c r="AP18" s="416">
        <v>49851</v>
      </c>
      <c r="AQ18" s="416"/>
      <c r="AR18" s="416"/>
      <c r="AS18" s="416"/>
      <c r="AT18" s="416">
        <v>921</v>
      </c>
      <c r="AU18" s="416">
        <v>3380</v>
      </c>
      <c r="AV18" s="297">
        <f t="shared" si="14"/>
        <v>6959</v>
      </c>
      <c r="AW18" s="416"/>
      <c r="AX18" s="416"/>
      <c r="AY18" s="416">
        <v>1144</v>
      </c>
      <c r="AZ18" s="416">
        <v>3190</v>
      </c>
      <c r="BA18" s="416"/>
      <c r="BB18" s="416">
        <v>1515</v>
      </c>
      <c r="BC18" s="416">
        <v>1110</v>
      </c>
      <c r="BD18" s="297">
        <f t="shared" si="15"/>
        <v>0</v>
      </c>
      <c r="BE18" s="416"/>
      <c r="BF18" s="416"/>
      <c r="BG18" s="416"/>
      <c r="BH18" s="416"/>
      <c r="BI18" s="416"/>
      <c r="BJ18" s="416"/>
      <c r="BK18" s="416"/>
      <c r="BL18" s="297">
        <f t="shared" si="16"/>
        <v>0</v>
      </c>
      <c r="BM18" s="416"/>
      <c r="BN18" s="416"/>
      <c r="BO18" s="416"/>
      <c r="BP18" s="416"/>
      <c r="BQ18" s="416"/>
      <c r="BR18" s="416"/>
      <c r="BS18" s="416"/>
      <c r="BT18" s="297">
        <f t="shared" si="17"/>
        <v>0</v>
      </c>
      <c r="BU18" s="416"/>
      <c r="BV18" s="416"/>
      <c r="BW18" s="416"/>
      <c r="BX18" s="416"/>
      <c r="BY18" s="416"/>
      <c r="BZ18" s="416"/>
      <c r="CA18" s="416"/>
      <c r="CB18" s="297">
        <f t="shared" si="18"/>
        <v>0</v>
      </c>
      <c r="CC18" s="416"/>
      <c r="CD18" s="416"/>
      <c r="CE18" s="416"/>
      <c r="CF18" s="416"/>
      <c r="CG18" s="416"/>
      <c r="CH18" s="416"/>
      <c r="CI18" s="416"/>
      <c r="CJ18" s="297">
        <f t="shared" si="19"/>
        <v>2239</v>
      </c>
      <c r="CK18" s="416"/>
      <c r="CL18" s="416"/>
      <c r="CM18" s="416"/>
      <c r="CN18" s="416">
        <v>2236</v>
      </c>
      <c r="CO18" s="416"/>
      <c r="CP18" s="416"/>
      <c r="CQ18" s="416">
        <v>3</v>
      </c>
      <c r="CR18" s="297">
        <f t="shared" si="20"/>
        <v>0</v>
      </c>
      <c r="CS18" s="416"/>
      <c r="CT18" s="416"/>
      <c r="CU18" s="416"/>
      <c r="CV18" s="416"/>
      <c r="CW18" s="416"/>
      <c r="CX18" s="416"/>
      <c r="CY18" s="416"/>
      <c r="CZ18" s="297">
        <f t="shared" si="21"/>
        <v>3349</v>
      </c>
      <c r="DA18" s="416">
        <v>3273</v>
      </c>
      <c r="DB18" s="416">
        <v>76</v>
      </c>
      <c r="DC18" s="416"/>
      <c r="DD18" s="297">
        <f t="shared" si="22"/>
        <v>1252</v>
      </c>
      <c r="DE18" s="416"/>
      <c r="DF18" s="416"/>
      <c r="DG18" s="416">
        <v>501</v>
      </c>
      <c r="DH18" s="416"/>
      <c r="DI18" s="416"/>
      <c r="DJ18" s="416"/>
      <c r="DK18" s="416">
        <v>751</v>
      </c>
    </row>
    <row r="19" spans="1:115" s="267" customFormat="1" ht="13.5">
      <c r="A19" s="415" t="s">
        <v>388</v>
      </c>
      <c r="B19" s="415">
        <v>34213</v>
      </c>
      <c r="C19" s="415" t="s">
        <v>414</v>
      </c>
      <c r="D19" s="297">
        <f t="shared" si="2"/>
        <v>40011</v>
      </c>
      <c r="E19" s="416">
        <v>27017</v>
      </c>
      <c r="F19" s="416">
        <v>12994</v>
      </c>
      <c r="G19" s="297">
        <f t="shared" si="3"/>
        <v>40011</v>
      </c>
      <c r="H19" s="297">
        <f t="shared" si="4"/>
        <v>35341</v>
      </c>
      <c r="I19" s="297">
        <f t="shared" si="5"/>
        <v>0</v>
      </c>
      <c r="J19" s="416"/>
      <c r="K19" s="416"/>
      <c r="L19" s="416"/>
      <c r="M19" s="297">
        <f t="shared" si="6"/>
        <v>29799</v>
      </c>
      <c r="N19" s="416">
        <v>64</v>
      </c>
      <c r="O19" s="416">
        <v>21171</v>
      </c>
      <c r="P19" s="416">
        <v>8564</v>
      </c>
      <c r="Q19" s="297">
        <f t="shared" si="7"/>
        <v>800</v>
      </c>
      <c r="R19" s="416">
        <v>10</v>
      </c>
      <c r="S19" s="416">
        <v>700</v>
      </c>
      <c r="T19" s="416">
        <v>90</v>
      </c>
      <c r="U19" s="297">
        <f t="shared" si="8"/>
        <v>3238</v>
      </c>
      <c r="V19" s="416">
        <v>12</v>
      </c>
      <c r="W19" s="416">
        <v>3124</v>
      </c>
      <c r="X19" s="416">
        <v>102</v>
      </c>
      <c r="Y19" s="297">
        <f t="shared" si="9"/>
        <v>34</v>
      </c>
      <c r="Z19" s="416">
        <v>6</v>
      </c>
      <c r="AA19" s="416">
        <v>26</v>
      </c>
      <c r="AB19" s="416">
        <v>2</v>
      </c>
      <c r="AC19" s="297">
        <f t="shared" si="10"/>
        <v>1470</v>
      </c>
      <c r="AD19" s="416">
        <v>38</v>
      </c>
      <c r="AE19" s="416">
        <v>815</v>
      </c>
      <c r="AF19" s="416">
        <v>617</v>
      </c>
      <c r="AG19" s="416">
        <v>4670</v>
      </c>
      <c r="AH19" s="416">
        <v>6</v>
      </c>
      <c r="AI19" s="297">
        <f t="shared" si="11"/>
        <v>5</v>
      </c>
      <c r="AJ19" s="416">
        <v>4</v>
      </c>
      <c r="AK19" s="416">
        <v>1</v>
      </c>
      <c r="AL19" s="416"/>
      <c r="AM19" s="297">
        <f t="shared" si="12"/>
        <v>40011</v>
      </c>
      <c r="AN19" s="297">
        <f t="shared" si="13"/>
        <v>11200</v>
      </c>
      <c r="AO19" s="416"/>
      <c r="AP19" s="416">
        <v>9494</v>
      </c>
      <c r="AQ19" s="416"/>
      <c r="AR19" s="416"/>
      <c r="AS19" s="416"/>
      <c r="AT19" s="416"/>
      <c r="AU19" s="416">
        <v>1706</v>
      </c>
      <c r="AV19" s="297">
        <f t="shared" si="14"/>
        <v>2593</v>
      </c>
      <c r="AW19" s="416"/>
      <c r="AX19" s="416"/>
      <c r="AY19" s="416"/>
      <c r="AZ19" s="416"/>
      <c r="BA19" s="416">
        <v>34</v>
      </c>
      <c r="BB19" s="416">
        <v>1470</v>
      </c>
      <c r="BC19" s="416">
        <v>1089</v>
      </c>
      <c r="BD19" s="297">
        <f t="shared" si="15"/>
        <v>0</v>
      </c>
      <c r="BE19" s="416"/>
      <c r="BF19" s="416"/>
      <c r="BG19" s="416"/>
      <c r="BH19" s="416"/>
      <c r="BI19" s="416"/>
      <c r="BJ19" s="416"/>
      <c r="BK19" s="416"/>
      <c r="BL19" s="297">
        <f t="shared" si="16"/>
        <v>0</v>
      </c>
      <c r="BM19" s="416"/>
      <c r="BN19" s="416"/>
      <c r="BO19" s="416"/>
      <c r="BP19" s="416"/>
      <c r="BQ19" s="416"/>
      <c r="BR19" s="416"/>
      <c r="BS19" s="416"/>
      <c r="BT19" s="297">
        <f t="shared" si="17"/>
        <v>0</v>
      </c>
      <c r="BU19" s="416"/>
      <c r="BV19" s="416"/>
      <c r="BW19" s="416"/>
      <c r="BX19" s="416"/>
      <c r="BY19" s="416"/>
      <c r="BZ19" s="416"/>
      <c r="CA19" s="416"/>
      <c r="CB19" s="297">
        <f t="shared" si="18"/>
        <v>21431</v>
      </c>
      <c r="CC19" s="416"/>
      <c r="CD19" s="416">
        <v>20305</v>
      </c>
      <c r="CE19" s="416"/>
      <c r="CF19" s="416"/>
      <c r="CG19" s="416"/>
      <c r="CH19" s="416"/>
      <c r="CI19" s="416">
        <v>1126</v>
      </c>
      <c r="CJ19" s="297">
        <f t="shared" si="19"/>
        <v>3449</v>
      </c>
      <c r="CK19" s="416"/>
      <c r="CL19" s="416"/>
      <c r="CM19" s="416"/>
      <c r="CN19" s="416">
        <v>3238</v>
      </c>
      <c r="CO19" s="416"/>
      <c r="CP19" s="416"/>
      <c r="CQ19" s="416">
        <v>211</v>
      </c>
      <c r="CR19" s="297">
        <f t="shared" si="20"/>
        <v>0</v>
      </c>
      <c r="CS19" s="416"/>
      <c r="CT19" s="416"/>
      <c r="CU19" s="416"/>
      <c r="CV19" s="416"/>
      <c r="CW19" s="416"/>
      <c r="CX19" s="416"/>
      <c r="CY19" s="416"/>
      <c r="CZ19" s="297">
        <f t="shared" si="21"/>
        <v>0</v>
      </c>
      <c r="DA19" s="416"/>
      <c r="DB19" s="416"/>
      <c r="DC19" s="416"/>
      <c r="DD19" s="297">
        <f t="shared" si="22"/>
        <v>1338</v>
      </c>
      <c r="DE19" s="416"/>
      <c r="DF19" s="416"/>
      <c r="DG19" s="416">
        <v>800</v>
      </c>
      <c r="DH19" s="416"/>
      <c r="DI19" s="416"/>
      <c r="DJ19" s="416"/>
      <c r="DK19" s="416">
        <v>538</v>
      </c>
    </row>
    <row r="20" spans="1:115" s="267" customFormat="1" ht="13.5">
      <c r="A20" s="415" t="s">
        <v>388</v>
      </c>
      <c r="B20" s="415">
        <v>34214</v>
      </c>
      <c r="C20" s="415" t="s">
        <v>415</v>
      </c>
      <c r="D20" s="297">
        <f t="shared" si="2"/>
        <v>7599</v>
      </c>
      <c r="E20" s="416">
        <v>4436</v>
      </c>
      <c r="F20" s="416">
        <v>3163</v>
      </c>
      <c r="G20" s="297">
        <f t="shared" si="3"/>
        <v>7599</v>
      </c>
      <c r="H20" s="297">
        <f t="shared" si="4"/>
        <v>5861</v>
      </c>
      <c r="I20" s="297">
        <f t="shared" si="5"/>
        <v>0</v>
      </c>
      <c r="J20" s="416"/>
      <c r="K20" s="416"/>
      <c r="L20" s="416"/>
      <c r="M20" s="297">
        <f t="shared" si="6"/>
        <v>5375</v>
      </c>
      <c r="N20" s="416">
        <v>2657</v>
      </c>
      <c r="O20" s="416"/>
      <c r="P20" s="416">
        <v>2718</v>
      </c>
      <c r="Q20" s="297">
        <f t="shared" si="7"/>
        <v>403</v>
      </c>
      <c r="R20" s="416">
        <v>389</v>
      </c>
      <c r="S20" s="416"/>
      <c r="T20" s="416">
        <v>14</v>
      </c>
      <c r="U20" s="297">
        <f t="shared" si="8"/>
        <v>30</v>
      </c>
      <c r="V20" s="416">
        <v>28</v>
      </c>
      <c r="W20" s="416"/>
      <c r="X20" s="416">
        <v>2</v>
      </c>
      <c r="Y20" s="297">
        <f t="shared" si="9"/>
        <v>0</v>
      </c>
      <c r="Z20" s="416"/>
      <c r="AA20" s="416"/>
      <c r="AB20" s="416"/>
      <c r="AC20" s="297">
        <f t="shared" si="10"/>
        <v>53</v>
      </c>
      <c r="AD20" s="416">
        <v>53</v>
      </c>
      <c r="AE20" s="416"/>
      <c r="AF20" s="416"/>
      <c r="AG20" s="416">
        <v>1738</v>
      </c>
      <c r="AH20" s="416"/>
      <c r="AI20" s="297">
        <f t="shared" si="11"/>
        <v>5</v>
      </c>
      <c r="AJ20" s="416">
        <v>5</v>
      </c>
      <c r="AK20" s="416"/>
      <c r="AL20" s="416"/>
      <c r="AM20" s="297">
        <f t="shared" si="12"/>
        <v>7599</v>
      </c>
      <c r="AN20" s="297">
        <f t="shared" si="13"/>
        <v>6476</v>
      </c>
      <c r="AO20" s="416"/>
      <c r="AP20" s="416">
        <v>5375</v>
      </c>
      <c r="AQ20" s="416"/>
      <c r="AR20" s="416"/>
      <c r="AS20" s="416"/>
      <c r="AT20" s="416"/>
      <c r="AU20" s="416">
        <v>1101</v>
      </c>
      <c r="AV20" s="297">
        <f t="shared" si="14"/>
        <v>1088</v>
      </c>
      <c r="AW20" s="416"/>
      <c r="AX20" s="416"/>
      <c r="AY20" s="416">
        <v>403</v>
      </c>
      <c r="AZ20" s="416"/>
      <c r="BA20" s="416"/>
      <c r="BB20" s="416">
        <v>53</v>
      </c>
      <c r="BC20" s="416">
        <v>632</v>
      </c>
      <c r="BD20" s="297">
        <f t="shared" si="15"/>
        <v>0</v>
      </c>
      <c r="BE20" s="416"/>
      <c r="BF20" s="416"/>
      <c r="BG20" s="416"/>
      <c r="BH20" s="416"/>
      <c r="BI20" s="416"/>
      <c r="BJ20" s="416"/>
      <c r="BK20" s="416"/>
      <c r="BL20" s="297">
        <f t="shared" si="16"/>
        <v>0</v>
      </c>
      <c r="BM20" s="416"/>
      <c r="BN20" s="416"/>
      <c r="BO20" s="416"/>
      <c r="BP20" s="416"/>
      <c r="BQ20" s="416"/>
      <c r="BR20" s="416"/>
      <c r="BS20" s="416"/>
      <c r="BT20" s="297">
        <f t="shared" si="17"/>
        <v>0</v>
      </c>
      <c r="BU20" s="416"/>
      <c r="BV20" s="416"/>
      <c r="BW20" s="416"/>
      <c r="BX20" s="416"/>
      <c r="BY20" s="416"/>
      <c r="BZ20" s="416"/>
      <c r="CA20" s="416"/>
      <c r="CB20" s="297">
        <f t="shared" si="18"/>
        <v>0</v>
      </c>
      <c r="CC20" s="416"/>
      <c r="CD20" s="416"/>
      <c r="CE20" s="416"/>
      <c r="CF20" s="416"/>
      <c r="CG20" s="416"/>
      <c r="CH20" s="416"/>
      <c r="CI20" s="416"/>
      <c r="CJ20" s="297">
        <f t="shared" si="19"/>
        <v>30</v>
      </c>
      <c r="CK20" s="416"/>
      <c r="CL20" s="416"/>
      <c r="CM20" s="416"/>
      <c r="CN20" s="416">
        <v>30</v>
      </c>
      <c r="CO20" s="416"/>
      <c r="CP20" s="416"/>
      <c r="CQ20" s="416"/>
      <c r="CR20" s="297">
        <f t="shared" si="20"/>
        <v>0</v>
      </c>
      <c r="CS20" s="416"/>
      <c r="CT20" s="416"/>
      <c r="CU20" s="416"/>
      <c r="CV20" s="416"/>
      <c r="CW20" s="416"/>
      <c r="CX20" s="416"/>
      <c r="CY20" s="416"/>
      <c r="CZ20" s="297">
        <f t="shared" si="21"/>
        <v>5</v>
      </c>
      <c r="DA20" s="416"/>
      <c r="DB20" s="416"/>
      <c r="DC20" s="416">
        <v>5</v>
      </c>
      <c r="DD20" s="297">
        <f t="shared" si="22"/>
        <v>0</v>
      </c>
      <c r="DE20" s="416"/>
      <c r="DF20" s="416"/>
      <c r="DG20" s="416"/>
      <c r="DH20" s="416"/>
      <c r="DI20" s="416"/>
      <c r="DJ20" s="416"/>
      <c r="DK20" s="416"/>
    </row>
    <row r="21" spans="1:115" s="267" customFormat="1" ht="13.5">
      <c r="A21" s="415" t="s">
        <v>388</v>
      </c>
      <c r="B21" s="415">
        <v>34215</v>
      </c>
      <c r="C21" s="415" t="s">
        <v>416</v>
      </c>
      <c r="D21" s="297">
        <f t="shared" si="2"/>
        <v>11894</v>
      </c>
      <c r="E21" s="416">
        <v>8696</v>
      </c>
      <c r="F21" s="416">
        <v>3198</v>
      </c>
      <c r="G21" s="297">
        <f t="shared" si="3"/>
        <v>11894</v>
      </c>
      <c r="H21" s="297">
        <f t="shared" si="4"/>
        <v>9961</v>
      </c>
      <c r="I21" s="297">
        <f t="shared" si="5"/>
        <v>0</v>
      </c>
      <c r="J21" s="416"/>
      <c r="K21" s="416"/>
      <c r="L21" s="416"/>
      <c r="M21" s="297">
        <f t="shared" si="6"/>
        <v>7288</v>
      </c>
      <c r="N21" s="416"/>
      <c r="O21" s="416">
        <v>6141</v>
      </c>
      <c r="P21" s="416">
        <v>1147</v>
      </c>
      <c r="Q21" s="297">
        <f t="shared" si="7"/>
        <v>1386</v>
      </c>
      <c r="R21" s="416"/>
      <c r="S21" s="416">
        <v>1359</v>
      </c>
      <c r="T21" s="416">
        <v>27</v>
      </c>
      <c r="U21" s="297">
        <f t="shared" si="8"/>
        <v>571</v>
      </c>
      <c r="V21" s="416"/>
      <c r="W21" s="416">
        <v>522</v>
      </c>
      <c r="X21" s="416">
        <v>49</v>
      </c>
      <c r="Y21" s="297">
        <f t="shared" si="9"/>
        <v>22</v>
      </c>
      <c r="Z21" s="416"/>
      <c r="AA21" s="416">
        <v>22</v>
      </c>
      <c r="AB21" s="416"/>
      <c r="AC21" s="297">
        <f t="shared" si="10"/>
        <v>694</v>
      </c>
      <c r="AD21" s="416"/>
      <c r="AE21" s="416">
        <v>652</v>
      </c>
      <c r="AF21" s="416">
        <v>42</v>
      </c>
      <c r="AG21" s="416">
        <v>1933</v>
      </c>
      <c r="AH21" s="416"/>
      <c r="AI21" s="297">
        <f t="shared" si="11"/>
        <v>0</v>
      </c>
      <c r="AJ21" s="416"/>
      <c r="AK21" s="416"/>
      <c r="AL21" s="416"/>
      <c r="AM21" s="297">
        <f t="shared" si="12"/>
        <v>11894</v>
      </c>
      <c r="AN21" s="297">
        <f t="shared" si="13"/>
        <v>8127</v>
      </c>
      <c r="AO21" s="416"/>
      <c r="AP21" s="416">
        <v>7288</v>
      </c>
      <c r="AQ21" s="416"/>
      <c r="AR21" s="416"/>
      <c r="AS21" s="416"/>
      <c r="AT21" s="416"/>
      <c r="AU21" s="416">
        <v>839</v>
      </c>
      <c r="AV21" s="297">
        <f t="shared" si="14"/>
        <v>1001</v>
      </c>
      <c r="AW21" s="416"/>
      <c r="AX21" s="416"/>
      <c r="AY21" s="416"/>
      <c r="AZ21" s="416"/>
      <c r="BA21" s="416"/>
      <c r="BB21" s="416">
        <v>694</v>
      </c>
      <c r="BC21" s="416">
        <v>307</v>
      </c>
      <c r="BD21" s="297">
        <f t="shared" si="15"/>
        <v>0</v>
      </c>
      <c r="BE21" s="416"/>
      <c r="BF21" s="416"/>
      <c r="BG21" s="416"/>
      <c r="BH21" s="416"/>
      <c r="BI21" s="416"/>
      <c r="BJ21" s="416"/>
      <c r="BK21" s="416"/>
      <c r="BL21" s="297">
        <f t="shared" si="16"/>
        <v>0</v>
      </c>
      <c r="BM21" s="416"/>
      <c r="BN21" s="416"/>
      <c r="BO21" s="416"/>
      <c r="BP21" s="416"/>
      <c r="BQ21" s="416"/>
      <c r="BR21" s="416"/>
      <c r="BS21" s="416"/>
      <c r="BT21" s="297">
        <f t="shared" si="17"/>
        <v>0</v>
      </c>
      <c r="BU21" s="416"/>
      <c r="BV21" s="416"/>
      <c r="BW21" s="416"/>
      <c r="BX21" s="416"/>
      <c r="BY21" s="416"/>
      <c r="BZ21" s="416"/>
      <c r="CA21" s="416"/>
      <c r="CB21" s="297">
        <f t="shared" si="18"/>
        <v>0</v>
      </c>
      <c r="CC21" s="416"/>
      <c r="CD21" s="416"/>
      <c r="CE21" s="416"/>
      <c r="CF21" s="416"/>
      <c r="CG21" s="416"/>
      <c r="CH21" s="416"/>
      <c r="CI21" s="416"/>
      <c r="CJ21" s="297">
        <f t="shared" si="19"/>
        <v>597</v>
      </c>
      <c r="CK21" s="416"/>
      <c r="CL21" s="416"/>
      <c r="CM21" s="416"/>
      <c r="CN21" s="416">
        <v>571</v>
      </c>
      <c r="CO21" s="416"/>
      <c r="CP21" s="416"/>
      <c r="CQ21" s="416">
        <v>26</v>
      </c>
      <c r="CR21" s="297">
        <f t="shared" si="20"/>
        <v>0</v>
      </c>
      <c r="CS21" s="416"/>
      <c r="CT21" s="416"/>
      <c r="CU21" s="416"/>
      <c r="CV21" s="416"/>
      <c r="CW21" s="416"/>
      <c r="CX21" s="416"/>
      <c r="CY21" s="416"/>
      <c r="CZ21" s="297">
        <f t="shared" si="21"/>
        <v>22</v>
      </c>
      <c r="DA21" s="416"/>
      <c r="DB21" s="416">
        <v>22</v>
      </c>
      <c r="DC21" s="416"/>
      <c r="DD21" s="297">
        <f t="shared" si="22"/>
        <v>2147</v>
      </c>
      <c r="DE21" s="416"/>
      <c r="DF21" s="416"/>
      <c r="DG21" s="416">
        <v>1386</v>
      </c>
      <c r="DH21" s="416"/>
      <c r="DI21" s="416"/>
      <c r="DJ21" s="416"/>
      <c r="DK21" s="416">
        <v>761</v>
      </c>
    </row>
    <row r="22" spans="1:115" s="267" customFormat="1" ht="13.5">
      <c r="A22" s="415" t="s">
        <v>388</v>
      </c>
      <c r="B22" s="415">
        <v>34302</v>
      </c>
      <c r="C22" s="415" t="s">
        <v>417</v>
      </c>
      <c r="D22" s="297">
        <f t="shared" si="2"/>
        <v>15915</v>
      </c>
      <c r="E22" s="416">
        <v>12003</v>
      </c>
      <c r="F22" s="416">
        <v>3912</v>
      </c>
      <c r="G22" s="297">
        <f t="shared" si="3"/>
        <v>15915</v>
      </c>
      <c r="H22" s="297">
        <f t="shared" si="4"/>
        <v>14965</v>
      </c>
      <c r="I22" s="297">
        <f t="shared" si="5"/>
        <v>0</v>
      </c>
      <c r="J22" s="416"/>
      <c r="K22" s="416"/>
      <c r="L22" s="416"/>
      <c r="M22" s="297">
        <f t="shared" si="6"/>
        <v>12594</v>
      </c>
      <c r="N22" s="416">
        <v>15</v>
      </c>
      <c r="O22" s="416">
        <v>9137</v>
      </c>
      <c r="P22" s="416">
        <v>3442</v>
      </c>
      <c r="Q22" s="297">
        <f t="shared" si="7"/>
        <v>204</v>
      </c>
      <c r="R22" s="416"/>
      <c r="S22" s="416">
        <v>204</v>
      </c>
      <c r="T22" s="416"/>
      <c r="U22" s="297">
        <f t="shared" si="8"/>
        <v>1414</v>
      </c>
      <c r="V22" s="416">
        <v>1298</v>
      </c>
      <c r="W22" s="416">
        <v>110</v>
      </c>
      <c r="X22" s="416">
        <v>6</v>
      </c>
      <c r="Y22" s="297">
        <f t="shared" si="9"/>
        <v>23</v>
      </c>
      <c r="Z22" s="416"/>
      <c r="AA22" s="416">
        <v>23</v>
      </c>
      <c r="AB22" s="416"/>
      <c r="AC22" s="297">
        <f t="shared" si="10"/>
        <v>730</v>
      </c>
      <c r="AD22" s="416"/>
      <c r="AE22" s="416">
        <v>730</v>
      </c>
      <c r="AF22" s="416"/>
      <c r="AG22" s="416">
        <v>950</v>
      </c>
      <c r="AH22" s="416"/>
      <c r="AI22" s="297">
        <f t="shared" si="11"/>
        <v>3</v>
      </c>
      <c r="AJ22" s="416">
        <v>1</v>
      </c>
      <c r="AK22" s="416">
        <v>2</v>
      </c>
      <c r="AL22" s="416"/>
      <c r="AM22" s="297">
        <f t="shared" si="12"/>
        <v>15915</v>
      </c>
      <c r="AN22" s="297">
        <f t="shared" si="13"/>
        <v>13375</v>
      </c>
      <c r="AO22" s="416"/>
      <c r="AP22" s="416">
        <v>12594</v>
      </c>
      <c r="AQ22" s="416"/>
      <c r="AR22" s="416"/>
      <c r="AS22" s="416"/>
      <c r="AT22" s="416">
        <v>593</v>
      </c>
      <c r="AU22" s="416">
        <v>188</v>
      </c>
      <c r="AV22" s="297">
        <f t="shared" si="14"/>
        <v>0</v>
      </c>
      <c r="AW22" s="416"/>
      <c r="AX22" s="416"/>
      <c r="AY22" s="416"/>
      <c r="AZ22" s="416"/>
      <c r="BA22" s="416"/>
      <c r="BB22" s="416"/>
      <c r="BC22" s="416"/>
      <c r="BD22" s="297">
        <f t="shared" si="15"/>
        <v>0</v>
      </c>
      <c r="BE22" s="416"/>
      <c r="BF22" s="416"/>
      <c r="BG22" s="416"/>
      <c r="BH22" s="416"/>
      <c r="BI22" s="416"/>
      <c r="BJ22" s="416"/>
      <c r="BK22" s="416"/>
      <c r="BL22" s="297">
        <f t="shared" si="16"/>
        <v>0</v>
      </c>
      <c r="BM22" s="416"/>
      <c r="BN22" s="416"/>
      <c r="BO22" s="416"/>
      <c r="BP22" s="416"/>
      <c r="BQ22" s="416"/>
      <c r="BR22" s="416"/>
      <c r="BS22" s="416"/>
      <c r="BT22" s="297">
        <f t="shared" si="17"/>
        <v>0</v>
      </c>
      <c r="BU22" s="416"/>
      <c r="BV22" s="416"/>
      <c r="BW22" s="416"/>
      <c r="BX22" s="416"/>
      <c r="BY22" s="416"/>
      <c r="BZ22" s="416"/>
      <c r="CA22" s="416"/>
      <c r="CB22" s="297">
        <f t="shared" si="18"/>
        <v>0</v>
      </c>
      <c r="CC22" s="416"/>
      <c r="CD22" s="416"/>
      <c r="CE22" s="416"/>
      <c r="CF22" s="416"/>
      <c r="CG22" s="416"/>
      <c r="CH22" s="416"/>
      <c r="CI22" s="416"/>
      <c r="CJ22" s="297">
        <f t="shared" si="19"/>
        <v>1940</v>
      </c>
      <c r="CK22" s="416"/>
      <c r="CL22" s="416"/>
      <c r="CM22" s="416"/>
      <c r="CN22" s="416">
        <v>1123</v>
      </c>
      <c r="CO22" s="416"/>
      <c r="CP22" s="416">
        <v>137</v>
      </c>
      <c r="CQ22" s="416">
        <v>680</v>
      </c>
      <c r="CR22" s="297">
        <f t="shared" si="20"/>
        <v>0</v>
      </c>
      <c r="CS22" s="416"/>
      <c r="CT22" s="416"/>
      <c r="CU22" s="416"/>
      <c r="CV22" s="416"/>
      <c r="CW22" s="416"/>
      <c r="CX22" s="416"/>
      <c r="CY22" s="416"/>
      <c r="CZ22" s="297">
        <f t="shared" si="21"/>
        <v>314</v>
      </c>
      <c r="DA22" s="416">
        <v>291</v>
      </c>
      <c r="DB22" s="416">
        <v>23</v>
      </c>
      <c r="DC22" s="416"/>
      <c r="DD22" s="297">
        <f t="shared" si="22"/>
        <v>286</v>
      </c>
      <c r="DE22" s="416"/>
      <c r="DF22" s="416"/>
      <c r="DG22" s="416">
        <v>204</v>
      </c>
      <c r="DH22" s="416"/>
      <c r="DI22" s="416"/>
      <c r="DJ22" s="416"/>
      <c r="DK22" s="416">
        <v>82</v>
      </c>
    </row>
    <row r="23" spans="1:115" s="267" customFormat="1" ht="13.5">
      <c r="A23" s="415" t="s">
        <v>388</v>
      </c>
      <c r="B23" s="415">
        <v>34304</v>
      </c>
      <c r="C23" s="415" t="s">
        <v>418</v>
      </c>
      <c r="D23" s="297">
        <f t="shared" si="2"/>
        <v>12386</v>
      </c>
      <c r="E23" s="416">
        <v>8175</v>
      </c>
      <c r="F23" s="416">
        <v>4211</v>
      </c>
      <c r="G23" s="297">
        <f t="shared" si="3"/>
        <v>12386</v>
      </c>
      <c r="H23" s="297">
        <f t="shared" si="4"/>
        <v>11805</v>
      </c>
      <c r="I23" s="297">
        <f t="shared" si="5"/>
        <v>170</v>
      </c>
      <c r="J23" s="416">
        <v>156</v>
      </c>
      <c r="K23" s="416"/>
      <c r="L23" s="416">
        <v>14</v>
      </c>
      <c r="M23" s="297">
        <f t="shared" si="6"/>
        <v>9461</v>
      </c>
      <c r="N23" s="416">
        <v>154</v>
      </c>
      <c r="O23" s="416">
        <v>5749</v>
      </c>
      <c r="P23" s="416">
        <v>3558</v>
      </c>
      <c r="Q23" s="297">
        <f t="shared" si="7"/>
        <v>136</v>
      </c>
      <c r="R23" s="416">
        <v>16</v>
      </c>
      <c r="S23" s="416">
        <v>120</v>
      </c>
      <c r="T23" s="416"/>
      <c r="U23" s="297">
        <f t="shared" si="8"/>
        <v>1691</v>
      </c>
      <c r="V23" s="416">
        <v>161</v>
      </c>
      <c r="W23" s="416">
        <v>1530</v>
      </c>
      <c r="X23" s="416"/>
      <c r="Y23" s="297">
        <f t="shared" si="9"/>
        <v>9</v>
      </c>
      <c r="Z23" s="416"/>
      <c r="AA23" s="416">
        <v>9</v>
      </c>
      <c r="AB23" s="416"/>
      <c r="AC23" s="297">
        <f t="shared" si="10"/>
        <v>338</v>
      </c>
      <c r="AD23" s="416"/>
      <c r="AE23" s="416">
        <v>284</v>
      </c>
      <c r="AF23" s="416">
        <v>54</v>
      </c>
      <c r="AG23" s="416">
        <v>581</v>
      </c>
      <c r="AH23" s="416"/>
      <c r="AI23" s="297">
        <f t="shared" si="11"/>
        <v>2</v>
      </c>
      <c r="AJ23" s="416">
        <v>2</v>
      </c>
      <c r="AK23" s="416"/>
      <c r="AL23" s="416"/>
      <c r="AM23" s="297">
        <f t="shared" si="12"/>
        <v>12386</v>
      </c>
      <c r="AN23" s="297">
        <f t="shared" si="13"/>
        <v>9987</v>
      </c>
      <c r="AO23" s="416">
        <v>50</v>
      </c>
      <c r="AP23" s="416">
        <v>9461</v>
      </c>
      <c r="AQ23" s="416"/>
      <c r="AR23" s="416"/>
      <c r="AS23" s="416"/>
      <c r="AT23" s="416">
        <v>244</v>
      </c>
      <c r="AU23" s="416">
        <v>232</v>
      </c>
      <c r="AV23" s="297">
        <f t="shared" si="14"/>
        <v>0</v>
      </c>
      <c r="AW23" s="416"/>
      <c r="AX23" s="416"/>
      <c r="AY23" s="416"/>
      <c r="AZ23" s="416"/>
      <c r="BA23" s="416"/>
      <c r="BB23" s="416"/>
      <c r="BC23" s="416"/>
      <c r="BD23" s="297">
        <f t="shared" si="15"/>
        <v>0</v>
      </c>
      <c r="BE23" s="416"/>
      <c r="BF23" s="416"/>
      <c r="BG23" s="416"/>
      <c r="BH23" s="416"/>
      <c r="BI23" s="416"/>
      <c r="BJ23" s="416"/>
      <c r="BK23" s="416"/>
      <c r="BL23" s="297">
        <f t="shared" si="16"/>
        <v>0</v>
      </c>
      <c r="BM23" s="416"/>
      <c r="BN23" s="416"/>
      <c r="BO23" s="416"/>
      <c r="BP23" s="416"/>
      <c r="BQ23" s="416"/>
      <c r="BR23" s="416"/>
      <c r="BS23" s="416"/>
      <c r="BT23" s="297">
        <f t="shared" si="17"/>
        <v>0</v>
      </c>
      <c r="BU23" s="416"/>
      <c r="BV23" s="416"/>
      <c r="BW23" s="416"/>
      <c r="BX23" s="416"/>
      <c r="BY23" s="416"/>
      <c r="BZ23" s="416"/>
      <c r="CA23" s="416"/>
      <c r="CB23" s="297">
        <f t="shared" si="18"/>
        <v>0</v>
      </c>
      <c r="CC23" s="416"/>
      <c r="CD23" s="416"/>
      <c r="CE23" s="416"/>
      <c r="CF23" s="416"/>
      <c r="CG23" s="416"/>
      <c r="CH23" s="416"/>
      <c r="CI23" s="416"/>
      <c r="CJ23" s="297">
        <f t="shared" si="19"/>
        <v>2035</v>
      </c>
      <c r="CK23" s="416">
        <v>112</v>
      </c>
      <c r="CL23" s="416"/>
      <c r="CM23" s="416">
        <v>27</v>
      </c>
      <c r="CN23" s="416">
        <v>1691</v>
      </c>
      <c r="CO23" s="416">
        <v>9</v>
      </c>
      <c r="CP23" s="416">
        <v>94</v>
      </c>
      <c r="CQ23" s="416">
        <v>102</v>
      </c>
      <c r="CR23" s="297">
        <f t="shared" si="20"/>
        <v>0</v>
      </c>
      <c r="CS23" s="416"/>
      <c r="CT23" s="416"/>
      <c r="CU23" s="416"/>
      <c r="CV23" s="416"/>
      <c r="CW23" s="416"/>
      <c r="CX23" s="416"/>
      <c r="CY23" s="416"/>
      <c r="CZ23" s="297">
        <f t="shared" si="21"/>
        <v>231</v>
      </c>
      <c r="DA23" s="416"/>
      <c r="DB23" s="416"/>
      <c r="DC23" s="416">
        <v>231</v>
      </c>
      <c r="DD23" s="297">
        <f t="shared" si="22"/>
        <v>133</v>
      </c>
      <c r="DE23" s="416">
        <v>8</v>
      </c>
      <c r="DF23" s="416"/>
      <c r="DG23" s="416">
        <v>109</v>
      </c>
      <c r="DH23" s="416"/>
      <c r="DI23" s="416"/>
      <c r="DJ23" s="416"/>
      <c r="DK23" s="416">
        <v>16</v>
      </c>
    </row>
    <row r="24" spans="1:115" s="267" customFormat="1" ht="13.5">
      <c r="A24" s="415" t="s">
        <v>388</v>
      </c>
      <c r="B24" s="415">
        <v>34307</v>
      </c>
      <c r="C24" s="415" t="s">
        <v>419</v>
      </c>
      <c r="D24" s="297">
        <f t="shared" si="2"/>
        <v>8009</v>
      </c>
      <c r="E24" s="416">
        <v>7305</v>
      </c>
      <c r="F24" s="416">
        <v>704</v>
      </c>
      <c r="G24" s="297">
        <f t="shared" si="3"/>
        <v>8009</v>
      </c>
      <c r="H24" s="297">
        <f t="shared" si="4"/>
        <v>7705</v>
      </c>
      <c r="I24" s="297">
        <f t="shared" si="5"/>
        <v>0</v>
      </c>
      <c r="J24" s="416"/>
      <c r="K24" s="416"/>
      <c r="L24" s="416"/>
      <c r="M24" s="297">
        <f t="shared" si="6"/>
        <v>5442</v>
      </c>
      <c r="N24" s="416"/>
      <c r="O24" s="416">
        <v>4816</v>
      </c>
      <c r="P24" s="416">
        <v>626</v>
      </c>
      <c r="Q24" s="297">
        <f t="shared" si="7"/>
        <v>95</v>
      </c>
      <c r="R24" s="416"/>
      <c r="S24" s="416">
        <v>94</v>
      </c>
      <c r="T24" s="416">
        <v>1</v>
      </c>
      <c r="U24" s="297">
        <f t="shared" si="8"/>
        <v>1574</v>
      </c>
      <c r="V24" s="416"/>
      <c r="W24" s="416">
        <v>1573</v>
      </c>
      <c r="X24" s="416">
        <v>1</v>
      </c>
      <c r="Y24" s="297">
        <f t="shared" si="9"/>
        <v>12</v>
      </c>
      <c r="Z24" s="416"/>
      <c r="AA24" s="416">
        <v>11</v>
      </c>
      <c r="AB24" s="416">
        <v>1</v>
      </c>
      <c r="AC24" s="297">
        <f t="shared" si="10"/>
        <v>582</v>
      </c>
      <c r="AD24" s="416"/>
      <c r="AE24" s="416">
        <v>565</v>
      </c>
      <c r="AF24" s="416">
        <v>17</v>
      </c>
      <c r="AG24" s="416">
        <v>304</v>
      </c>
      <c r="AH24" s="416"/>
      <c r="AI24" s="297">
        <f t="shared" si="11"/>
        <v>0</v>
      </c>
      <c r="AJ24" s="416"/>
      <c r="AK24" s="416"/>
      <c r="AL24" s="416"/>
      <c r="AM24" s="297">
        <f t="shared" si="12"/>
        <v>8009</v>
      </c>
      <c r="AN24" s="297">
        <f t="shared" si="13"/>
        <v>5976</v>
      </c>
      <c r="AO24" s="416"/>
      <c r="AP24" s="416">
        <v>5442</v>
      </c>
      <c r="AQ24" s="416">
        <v>21</v>
      </c>
      <c r="AR24" s="416"/>
      <c r="AS24" s="416"/>
      <c r="AT24" s="416">
        <v>354</v>
      </c>
      <c r="AU24" s="416">
        <v>159</v>
      </c>
      <c r="AV24" s="297">
        <f t="shared" si="14"/>
        <v>0</v>
      </c>
      <c r="AW24" s="416"/>
      <c r="AX24" s="416"/>
      <c r="AY24" s="416"/>
      <c r="AZ24" s="416"/>
      <c r="BA24" s="416"/>
      <c r="BB24" s="416"/>
      <c r="BC24" s="416"/>
      <c r="BD24" s="297">
        <f t="shared" si="15"/>
        <v>0</v>
      </c>
      <c r="BE24" s="416"/>
      <c r="BF24" s="416"/>
      <c r="BG24" s="416"/>
      <c r="BH24" s="416"/>
      <c r="BI24" s="416"/>
      <c r="BJ24" s="416"/>
      <c r="BK24" s="416"/>
      <c r="BL24" s="297">
        <f t="shared" si="16"/>
        <v>0</v>
      </c>
      <c r="BM24" s="416"/>
      <c r="BN24" s="416"/>
      <c r="BO24" s="416"/>
      <c r="BP24" s="416"/>
      <c r="BQ24" s="416"/>
      <c r="BR24" s="416"/>
      <c r="BS24" s="416"/>
      <c r="BT24" s="297">
        <f t="shared" si="17"/>
        <v>0</v>
      </c>
      <c r="BU24" s="416"/>
      <c r="BV24" s="416"/>
      <c r="BW24" s="416"/>
      <c r="BX24" s="416"/>
      <c r="BY24" s="416"/>
      <c r="BZ24" s="416"/>
      <c r="CA24" s="416"/>
      <c r="CB24" s="297">
        <f t="shared" si="18"/>
        <v>0</v>
      </c>
      <c r="CC24" s="416"/>
      <c r="CD24" s="416"/>
      <c r="CE24" s="416"/>
      <c r="CF24" s="416"/>
      <c r="CG24" s="416"/>
      <c r="CH24" s="416"/>
      <c r="CI24" s="416"/>
      <c r="CJ24" s="297">
        <f t="shared" si="19"/>
        <v>2033</v>
      </c>
      <c r="CK24" s="416"/>
      <c r="CL24" s="416"/>
      <c r="CM24" s="416">
        <v>74</v>
      </c>
      <c r="CN24" s="416">
        <v>1574</v>
      </c>
      <c r="CO24" s="416">
        <v>12</v>
      </c>
      <c r="CP24" s="416">
        <v>228</v>
      </c>
      <c r="CQ24" s="416">
        <v>145</v>
      </c>
      <c r="CR24" s="297">
        <f t="shared" si="20"/>
        <v>0</v>
      </c>
      <c r="CS24" s="416"/>
      <c r="CT24" s="416"/>
      <c r="CU24" s="416"/>
      <c r="CV24" s="416"/>
      <c r="CW24" s="416"/>
      <c r="CX24" s="416"/>
      <c r="CY24" s="416"/>
      <c r="CZ24" s="297">
        <f t="shared" si="21"/>
        <v>0</v>
      </c>
      <c r="DA24" s="416"/>
      <c r="DB24" s="416"/>
      <c r="DC24" s="416"/>
      <c r="DD24" s="297">
        <f t="shared" si="22"/>
        <v>0</v>
      </c>
      <c r="DE24" s="416"/>
      <c r="DF24" s="416"/>
      <c r="DG24" s="416"/>
      <c r="DH24" s="416"/>
      <c r="DI24" s="416"/>
      <c r="DJ24" s="416"/>
      <c r="DK24" s="416"/>
    </row>
    <row r="25" spans="1:115" s="267" customFormat="1" ht="13.5">
      <c r="A25" s="415" t="s">
        <v>388</v>
      </c>
      <c r="B25" s="415">
        <v>34309</v>
      </c>
      <c r="C25" s="415" t="s">
        <v>420</v>
      </c>
      <c r="D25" s="297">
        <f t="shared" si="2"/>
        <v>5663</v>
      </c>
      <c r="E25" s="416">
        <v>3947</v>
      </c>
      <c r="F25" s="416">
        <v>1716</v>
      </c>
      <c r="G25" s="297">
        <f t="shared" si="3"/>
        <v>5663</v>
      </c>
      <c r="H25" s="297">
        <f t="shared" si="4"/>
        <v>5557</v>
      </c>
      <c r="I25" s="297">
        <f t="shared" si="5"/>
        <v>0</v>
      </c>
      <c r="J25" s="416"/>
      <c r="K25" s="416"/>
      <c r="L25" s="416"/>
      <c r="M25" s="297">
        <f t="shared" si="6"/>
        <v>4351</v>
      </c>
      <c r="N25" s="416">
        <v>66</v>
      </c>
      <c r="O25" s="416">
        <v>2743</v>
      </c>
      <c r="P25" s="416">
        <v>1542</v>
      </c>
      <c r="Q25" s="297">
        <f t="shared" si="7"/>
        <v>77</v>
      </c>
      <c r="R25" s="416"/>
      <c r="S25" s="416">
        <v>77</v>
      </c>
      <c r="T25" s="416"/>
      <c r="U25" s="297">
        <f t="shared" si="8"/>
        <v>854</v>
      </c>
      <c r="V25" s="416">
        <v>90</v>
      </c>
      <c r="W25" s="416">
        <v>764</v>
      </c>
      <c r="X25" s="416"/>
      <c r="Y25" s="297">
        <f t="shared" si="9"/>
        <v>7</v>
      </c>
      <c r="Z25" s="416"/>
      <c r="AA25" s="416">
        <v>7</v>
      </c>
      <c r="AB25" s="416"/>
      <c r="AC25" s="297">
        <f t="shared" si="10"/>
        <v>268</v>
      </c>
      <c r="AD25" s="416"/>
      <c r="AE25" s="416">
        <v>233</v>
      </c>
      <c r="AF25" s="416">
        <v>35</v>
      </c>
      <c r="AG25" s="416">
        <v>106</v>
      </c>
      <c r="AH25" s="416"/>
      <c r="AI25" s="297">
        <f t="shared" si="11"/>
        <v>1</v>
      </c>
      <c r="AJ25" s="416">
        <v>1</v>
      </c>
      <c r="AK25" s="416"/>
      <c r="AL25" s="416"/>
      <c r="AM25" s="297">
        <f t="shared" si="12"/>
        <v>5663</v>
      </c>
      <c r="AN25" s="297">
        <f t="shared" si="13"/>
        <v>4559</v>
      </c>
      <c r="AO25" s="416"/>
      <c r="AP25" s="416">
        <v>4351</v>
      </c>
      <c r="AQ25" s="416"/>
      <c r="AR25" s="416"/>
      <c r="AS25" s="416"/>
      <c r="AT25" s="416">
        <v>114</v>
      </c>
      <c r="AU25" s="416">
        <v>94</v>
      </c>
      <c r="AV25" s="297">
        <f t="shared" si="14"/>
        <v>166</v>
      </c>
      <c r="AW25" s="416"/>
      <c r="AX25" s="416"/>
      <c r="AY25" s="416"/>
      <c r="AZ25" s="416"/>
      <c r="BA25" s="416"/>
      <c r="BB25" s="416">
        <v>154</v>
      </c>
      <c r="BC25" s="416">
        <v>12</v>
      </c>
      <c r="BD25" s="297">
        <f t="shared" si="15"/>
        <v>0</v>
      </c>
      <c r="BE25" s="416"/>
      <c r="BF25" s="416"/>
      <c r="BG25" s="416"/>
      <c r="BH25" s="416"/>
      <c r="BI25" s="416"/>
      <c r="BJ25" s="416"/>
      <c r="BK25" s="416"/>
      <c r="BL25" s="297">
        <f t="shared" si="16"/>
        <v>0</v>
      </c>
      <c r="BM25" s="416"/>
      <c r="BN25" s="416"/>
      <c r="BO25" s="416"/>
      <c r="BP25" s="416"/>
      <c r="BQ25" s="416"/>
      <c r="BR25" s="416"/>
      <c r="BS25" s="416"/>
      <c r="BT25" s="297">
        <f t="shared" si="17"/>
        <v>0</v>
      </c>
      <c r="BU25" s="416"/>
      <c r="BV25" s="416"/>
      <c r="BW25" s="416"/>
      <c r="BX25" s="416"/>
      <c r="BY25" s="416"/>
      <c r="BZ25" s="416"/>
      <c r="CA25" s="416"/>
      <c r="CB25" s="297">
        <f t="shared" si="18"/>
        <v>0</v>
      </c>
      <c r="CC25" s="416"/>
      <c r="CD25" s="416"/>
      <c r="CE25" s="416"/>
      <c r="CF25" s="416"/>
      <c r="CG25" s="416"/>
      <c r="CH25" s="416"/>
      <c r="CI25" s="416"/>
      <c r="CJ25" s="297">
        <f t="shared" si="19"/>
        <v>861</v>
      </c>
      <c r="CK25" s="416"/>
      <c r="CL25" s="416"/>
      <c r="CM25" s="416"/>
      <c r="CN25" s="416">
        <v>854</v>
      </c>
      <c r="CO25" s="416">
        <v>7</v>
      </c>
      <c r="CP25" s="416"/>
      <c r="CQ25" s="416"/>
      <c r="CR25" s="297">
        <f t="shared" si="20"/>
        <v>0</v>
      </c>
      <c r="CS25" s="416"/>
      <c r="CT25" s="416"/>
      <c r="CU25" s="416"/>
      <c r="CV25" s="416"/>
      <c r="CW25" s="416"/>
      <c r="CX25" s="416"/>
      <c r="CY25" s="416"/>
      <c r="CZ25" s="297">
        <f t="shared" si="21"/>
        <v>0</v>
      </c>
      <c r="DA25" s="416"/>
      <c r="DB25" s="416"/>
      <c r="DC25" s="416"/>
      <c r="DD25" s="297">
        <f t="shared" si="22"/>
        <v>77</v>
      </c>
      <c r="DE25" s="416"/>
      <c r="DF25" s="416"/>
      <c r="DG25" s="416">
        <v>77</v>
      </c>
      <c r="DH25" s="416"/>
      <c r="DI25" s="416"/>
      <c r="DJ25" s="416"/>
      <c r="DK25" s="416"/>
    </row>
    <row r="26" spans="1:115" s="267" customFormat="1" ht="13.5">
      <c r="A26" s="415" t="s">
        <v>388</v>
      </c>
      <c r="B26" s="415">
        <v>34368</v>
      </c>
      <c r="C26" s="415" t="s">
        <v>421</v>
      </c>
      <c r="D26" s="297">
        <f t="shared" si="2"/>
        <v>2195</v>
      </c>
      <c r="E26" s="416">
        <v>994</v>
      </c>
      <c r="F26" s="416">
        <v>1201</v>
      </c>
      <c r="G26" s="297">
        <f t="shared" si="3"/>
        <v>2195</v>
      </c>
      <c r="H26" s="297">
        <f t="shared" si="4"/>
        <v>1804</v>
      </c>
      <c r="I26" s="297">
        <f t="shared" si="5"/>
        <v>0</v>
      </c>
      <c r="J26" s="416"/>
      <c r="K26" s="416"/>
      <c r="L26" s="416"/>
      <c r="M26" s="297">
        <f t="shared" si="6"/>
        <v>1447</v>
      </c>
      <c r="N26" s="416">
        <v>610</v>
      </c>
      <c r="O26" s="416"/>
      <c r="P26" s="416">
        <v>837</v>
      </c>
      <c r="Q26" s="297">
        <f t="shared" si="7"/>
        <v>0</v>
      </c>
      <c r="R26" s="416"/>
      <c r="S26" s="416"/>
      <c r="T26" s="416"/>
      <c r="U26" s="297">
        <f t="shared" si="8"/>
        <v>322</v>
      </c>
      <c r="V26" s="416">
        <v>275</v>
      </c>
      <c r="W26" s="416"/>
      <c r="X26" s="416">
        <v>47</v>
      </c>
      <c r="Y26" s="297">
        <f t="shared" si="9"/>
        <v>6</v>
      </c>
      <c r="Z26" s="416">
        <v>6</v>
      </c>
      <c r="AA26" s="416"/>
      <c r="AB26" s="416"/>
      <c r="AC26" s="297">
        <f t="shared" si="10"/>
        <v>29</v>
      </c>
      <c r="AD26" s="416">
        <v>29</v>
      </c>
      <c r="AE26" s="416"/>
      <c r="AF26" s="416"/>
      <c r="AG26" s="416">
        <v>391</v>
      </c>
      <c r="AH26" s="416">
        <v>9</v>
      </c>
      <c r="AI26" s="297">
        <f t="shared" si="11"/>
        <v>1</v>
      </c>
      <c r="AJ26" s="416">
        <v>1</v>
      </c>
      <c r="AK26" s="416"/>
      <c r="AL26" s="416"/>
      <c r="AM26" s="297">
        <f t="shared" si="12"/>
        <v>2195</v>
      </c>
      <c r="AN26" s="297">
        <f t="shared" si="13"/>
        <v>1748</v>
      </c>
      <c r="AO26" s="416"/>
      <c r="AP26" s="416">
        <v>1447</v>
      </c>
      <c r="AQ26" s="416"/>
      <c r="AR26" s="416"/>
      <c r="AS26" s="416"/>
      <c r="AT26" s="416"/>
      <c r="AU26" s="416">
        <v>301</v>
      </c>
      <c r="AV26" s="297">
        <f t="shared" si="14"/>
        <v>0</v>
      </c>
      <c r="AW26" s="416"/>
      <c r="AX26" s="416"/>
      <c r="AY26" s="416"/>
      <c r="AZ26" s="416"/>
      <c r="BA26" s="416"/>
      <c r="BB26" s="416"/>
      <c r="BC26" s="416"/>
      <c r="BD26" s="297">
        <f t="shared" si="15"/>
        <v>0</v>
      </c>
      <c r="BE26" s="416"/>
      <c r="BF26" s="416"/>
      <c r="BG26" s="416"/>
      <c r="BH26" s="416"/>
      <c r="BI26" s="416"/>
      <c r="BJ26" s="416"/>
      <c r="BK26" s="416"/>
      <c r="BL26" s="297">
        <f t="shared" si="16"/>
        <v>0</v>
      </c>
      <c r="BM26" s="416"/>
      <c r="BN26" s="416"/>
      <c r="BO26" s="416"/>
      <c r="BP26" s="416"/>
      <c r="BQ26" s="416"/>
      <c r="BR26" s="416"/>
      <c r="BS26" s="416"/>
      <c r="BT26" s="297">
        <f t="shared" si="17"/>
        <v>0</v>
      </c>
      <c r="BU26" s="416"/>
      <c r="BV26" s="416"/>
      <c r="BW26" s="416"/>
      <c r="BX26" s="416"/>
      <c r="BY26" s="416"/>
      <c r="BZ26" s="416"/>
      <c r="CA26" s="416"/>
      <c r="CB26" s="297">
        <f t="shared" si="18"/>
        <v>0</v>
      </c>
      <c r="CC26" s="416"/>
      <c r="CD26" s="416"/>
      <c r="CE26" s="416"/>
      <c r="CF26" s="416"/>
      <c r="CG26" s="416"/>
      <c r="CH26" s="416"/>
      <c r="CI26" s="416"/>
      <c r="CJ26" s="297">
        <f t="shared" si="19"/>
        <v>447</v>
      </c>
      <c r="CK26" s="416"/>
      <c r="CL26" s="416"/>
      <c r="CM26" s="416"/>
      <c r="CN26" s="416">
        <v>322</v>
      </c>
      <c r="CO26" s="416">
        <v>6</v>
      </c>
      <c r="CP26" s="416">
        <v>29</v>
      </c>
      <c r="CQ26" s="416">
        <v>90</v>
      </c>
      <c r="CR26" s="297">
        <f t="shared" si="20"/>
        <v>0</v>
      </c>
      <c r="CS26" s="416"/>
      <c r="CT26" s="416"/>
      <c r="CU26" s="416"/>
      <c r="CV26" s="416"/>
      <c r="CW26" s="416"/>
      <c r="CX26" s="416"/>
      <c r="CY26" s="416"/>
      <c r="CZ26" s="297">
        <f t="shared" si="21"/>
        <v>0</v>
      </c>
      <c r="DA26" s="416"/>
      <c r="DB26" s="416"/>
      <c r="DC26" s="416"/>
      <c r="DD26" s="297">
        <f t="shared" si="22"/>
        <v>0</v>
      </c>
      <c r="DE26" s="416"/>
      <c r="DF26" s="416"/>
      <c r="DG26" s="416"/>
      <c r="DH26" s="416"/>
      <c r="DI26" s="416"/>
      <c r="DJ26" s="416"/>
      <c r="DK26" s="416"/>
    </row>
    <row r="27" spans="1:115" s="267" customFormat="1" ht="13.5">
      <c r="A27" s="415" t="s">
        <v>388</v>
      </c>
      <c r="B27" s="415">
        <v>34369</v>
      </c>
      <c r="C27" s="415" t="s">
        <v>422</v>
      </c>
      <c r="D27" s="297">
        <f t="shared" si="2"/>
        <v>4945</v>
      </c>
      <c r="E27" s="416">
        <v>2719</v>
      </c>
      <c r="F27" s="416">
        <v>2226</v>
      </c>
      <c r="G27" s="297">
        <f t="shared" si="3"/>
        <v>4945</v>
      </c>
      <c r="H27" s="297">
        <f t="shared" si="4"/>
        <v>3965</v>
      </c>
      <c r="I27" s="297">
        <f t="shared" si="5"/>
        <v>0</v>
      </c>
      <c r="J27" s="416"/>
      <c r="K27" s="416"/>
      <c r="L27" s="416"/>
      <c r="M27" s="297">
        <f t="shared" si="6"/>
        <v>3584</v>
      </c>
      <c r="N27" s="416">
        <v>1718</v>
      </c>
      <c r="O27" s="416"/>
      <c r="P27" s="416">
        <v>1866</v>
      </c>
      <c r="Q27" s="297">
        <f t="shared" si="7"/>
        <v>239</v>
      </c>
      <c r="R27" s="416">
        <v>223</v>
      </c>
      <c r="S27" s="416"/>
      <c r="T27" s="416">
        <v>16</v>
      </c>
      <c r="U27" s="297">
        <f t="shared" si="8"/>
        <v>113</v>
      </c>
      <c r="V27" s="416">
        <v>99</v>
      </c>
      <c r="W27" s="416"/>
      <c r="X27" s="416">
        <v>14</v>
      </c>
      <c r="Y27" s="297">
        <f t="shared" si="9"/>
        <v>2</v>
      </c>
      <c r="Z27" s="416">
        <v>2</v>
      </c>
      <c r="AA27" s="416"/>
      <c r="AB27" s="416"/>
      <c r="AC27" s="297">
        <f t="shared" si="10"/>
        <v>27</v>
      </c>
      <c r="AD27" s="416">
        <v>27</v>
      </c>
      <c r="AE27" s="416"/>
      <c r="AF27" s="416"/>
      <c r="AG27" s="416">
        <v>980</v>
      </c>
      <c r="AH27" s="416">
        <v>102</v>
      </c>
      <c r="AI27" s="297">
        <f t="shared" si="11"/>
        <v>3</v>
      </c>
      <c r="AJ27" s="416">
        <v>3</v>
      </c>
      <c r="AK27" s="416"/>
      <c r="AL27" s="416"/>
      <c r="AM27" s="297">
        <f t="shared" si="12"/>
        <v>4945</v>
      </c>
      <c r="AN27" s="297">
        <f t="shared" si="13"/>
        <v>4192</v>
      </c>
      <c r="AO27" s="416"/>
      <c r="AP27" s="416">
        <v>3584</v>
      </c>
      <c r="AQ27" s="416"/>
      <c r="AR27" s="416"/>
      <c r="AS27" s="416"/>
      <c r="AT27" s="416"/>
      <c r="AU27" s="416">
        <v>608</v>
      </c>
      <c r="AV27" s="297">
        <f t="shared" si="14"/>
        <v>619</v>
      </c>
      <c r="AW27" s="416"/>
      <c r="AX27" s="416"/>
      <c r="AY27" s="416">
        <v>239</v>
      </c>
      <c r="AZ27" s="416"/>
      <c r="BA27" s="416"/>
      <c r="BB27" s="416">
        <v>18</v>
      </c>
      <c r="BC27" s="416">
        <v>362</v>
      </c>
      <c r="BD27" s="297">
        <f t="shared" si="15"/>
        <v>0</v>
      </c>
      <c r="BE27" s="416"/>
      <c r="BF27" s="416"/>
      <c r="BG27" s="416"/>
      <c r="BH27" s="416"/>
      <c r="BI27" s="416"/>
      <c r="BJ27" s="416"/>
      <c r="BK27" s="416"/>
      <c r="BL27" s="297">
        <f t="shared" si="16"/>
        <v>0</v>
      </c>
      <c r="BM27" s="416"/>
      <c r="BN27" s="416"/>
      <c r="BO27" s="416"/>
      <c r="BP27" s="416"/>
      <c r="BQ27" s="416"/>
      <c r="BR27" s="416"/>
      <c r="BS27" s="416"/>
      <c r="BT27" s="297">
        <f t="shared" si="17"/>
        <v>0</v>
      </c>
      <c r="BU27" s="416"/>
      <c r="BV27" s="416"/>
      <c r="BW27" s="416"/>
      <c r="BX27" s="416"/>
      <c r="BY27" s="416"/>
      <c r="BZ27" s="416"/>
      <c r="CA27" s="416"/>
      <c r="CB27" s="297">
        <f t="shared" si="18"/>
        <v>0</v>
      </c>
      <c r="CC27" s="416"/>
      <c r="CD27" s="416"/>
      <c r="CE27" s="416"/>
      <c r="CF27" s="416"/>
      <c r="CG27" s="416"/>
      <c r="CH27" s="416"/>
      <c r="CI27" s="416"/>
      <c r="CJ27" s="297">
        <f t="shared" si="19"/>
        <v>131</v>
      </c>
      <c r="CK27" s="416"/>
      <c r="CL27" s="416"/>
      <c r="CM27" s="416"/>
      <c r="CN27" s="416">
        <v>113</v>
      </c>
      <c r="CO27" s="416">
        <v>2</v>
      </c>
      <c r="CP27" s="416">
        <v>9</v>
      </c>
      <c r="CQ27" s="416">
        <v>7</v>
      </c>
      <c r="CR27" s="297">
        <f t="shared" si="20"/>
        <v>0</v>
      </c>
      <c r="CS27" s="416"/>
      <c r="CT27" s="416"/>
      <c r="CU27" s="416"/>
      <c r="CV27" s="416"/>
      <c r="CW27" s="416"/>
      <c r="CX27" s="416"/>
      <c r="CY27" s="416"/>
      <c r="CZ27" s="297">
        <f t="shared" si="21"/>
        <v>3</v>
      </c>
      <c r="DA27" s="416"/>
      <c r="DB27" s="416"/>
      <c r="DC27" s="416">
        <v>3</v>
      </c>
      <c r="DD27" s="297">
        <f t="shared" si="22"/>
        <v>0</v>
      </c>
      <c r="DE27" s="416"/>
      <c r="DF27" s="416"/>
      <c r="DG27" s="416"/>
      <c r="DH27" s="416"/>
      <c r="DI27" s="416"/>
      <c r="DJ27" s="416"/>
      <c r="DK27" s="416"/>
    </row>
    <row r="28" spans="1:115" s="267" customFormat="1" ht="13.5">
      <c r="A28" s="415" t="s">
        <v>388</v>
      </c>
      <c r="B28" s="415">
        <v>34431</v>
      </c>
      <c r="C28" s="415" t="s">
        <v>423</v>
      </c>
      <c r="D28" s="297">
        <f t="shared" si="2"/>
        <v>3003</v>
      </c>
      <c r="E28" s="416">
        <v>2555</v>
      </c>
      <c r="F28" s="416">
        <v>448</v>
      </c>
      <c r="G28" s="297">
        <f t="shared" si="3"/>
        <v>3003</v>
      </c>
      <c r="H28" s="297">
        <f t="shared" si="4"/>
        <v>2555</v>
      </c>
      <c r="I28" s="297">
        <f t="shared" si="5"/>
        <v>0</v>
      </c>
      <c r="J28" s="416"/>
      <c r="K28" s="416"/>
      <c r="L28" s="416"/>
      <c r="M28" s="297">
        <f t="shared" si="6"/>
        <v>1589</v>
      </c>
      <c r="N28" s="416"/>
      <c r="O28" s="416">
        <v>1589</v>
      </c>
      <c r="P28" s="416"/>
      <c r="Q28" s="297">
        <f t="shared" si="7"/>
        <v>203</v>
      </c>
      <c r="R28" s="416"/>
      <c r="S28" s="416">
        <v>203</v>
      </c>
      <c r="T28" s="416"/>
      <c r="U28" s="297">
        <f t="shared" si="8"/>
        <v>618</v>
      </c>
      <c r="V28" s="416"/>
      <c r="W28" s="416">
        <v>618</v>
      </c>
      <c r="X28" s="416"/>
      <c r="Y28" s="297">
        <f t="shared" si="9"/>
        <v>8</v>
      </c>
      <c r="Z28" s="416"/>
      <c r="AA28" s="416">
        <v>8</v>
      </c>
      <c r="AB28" s="416"/>
      <c r="AC28" s="297">
        <f t="shared" si="10"/>
        <v>137</v>
      </c>
      <c r="AD28" s="416"/>
      <c r="AE28" s="416">
        <v>137</v>
      </c>
      <c r="AF28" s="416"/>
      <c r="AG28" s="416">
        <v>448</v>
      </c>
      <c r="AH28" s="416"/>
      <c r="AI28" s="297">
        <f t="shared" si="11"/>
        <v>0</v>
      </c>
      <c r="AJ28" s="416"/>
      <c r="AK28" s="416"/>
      <c r="AL28" s="416"/>
      <c r="AM28" s="297">
        <f t="shared" si="12"/>
        <v>3003</v>
      </c>
      <c r="AN28" s="297">
        <f t="shared" si="13"/>
        <v>2037</v>
      </c>
      <c r="AO28" s="416"/>
      <c r="AP28" s="416">
        <v>1589</v>
      </c>
      <c r="AQ28" s="416"/>
      <c r="AR28" s="416"/>
      <c r="AS28" s="416"/>
      <c r="AT28" s="416"/>
      <c r="AU28" s="416">
        <v>448</v>
      </c>
      <c r="AV28" s="297">
        <f t="shared" si="14"/>
        <v>0</v>
      </c>
      <c r="AW28" s="416"/>
      <c r="AX28" s="416"/>
      <c r="AY28" s="416"/>
      <c r="AZ28" s="416"/>
      <c r="BA28" s="416"/>
      <c r="BB28" s="416"/>
      <c r="BC28" s="416"/>
      <c r="BD28" s="297">
        <f t="shared" si="15"/>
        <v>0</v>
      </c>
      <c r="BE28" s="416"/>
      <c r="BF28" s="416"/>
      <c r="BG28" s="416"/>
      <c r="BH28" s="416"/>
      <c r="BI28" s="416"/>
      <c r="BJ28" s="416"/>
      <c r="BK28" s="416"/>
      <c r="BL28" s="297">
        <f t="shared" si="16"/>
        <v>0</v>
      </c>
      <c r="BM28" s="416"/>
      <c r="BN28" s="416"/>
      <c r="BO28" s="416"/>
      <c r="BP28" s="416"/>
      <c r="BQ28" s="416"/>
      <c r="BR28" s="416"/>
      <c r="BS28" s="416"/>
      <c r="BT28" s="297">
        <f t="shared" si="17"/>
        <v>0</v>
      </c>
      <c r="BU28" s="416"/>
      <c r="BV28" s="416"/>
      <c r="BW28" s="416"/>
      <c r="BX28" s="416"/>
      <c r="BY28" s="416"/>
      <c r="BZ28" s="416"/>
      <c r="CA28" s="416"/>
      <c r="CB28" s="297">
        <f t="shared" si="18"/>
        <v>0</v>
      </c>
      <c r="CC28" s="416"/>
      <c r="CD28" s="416"/>
      <c r="CE28" s="416"/>
      <c r="CF28" s="416"/>
      <c r="CG28" s="416"/>
      <c r="CH28" s="416"/>
      <c r="CI28" s="416"/>
      <c r="CJ28" s="297">
        <f t="shared" si="19"/>
        <v>966</v>
      </c>
      <c r="CK28" s="416"/>
      <c r="CL28" s="416"/>
      <c r="CM28" s="416">
        <v>203</v>
      </c>
      <c r="CN28" s="416">
        <v>618</v>
      </c>
      <c r="CO28" s="416">
        <v>8</v>
      </c>
      <c r="CP28" s="416">
        <v>137</v>
      </c>
      <c r="CQ28" s="416"/>
      <c r="CR28" s="297">
        <f t="shared" si="20"/>
        <v>0</v>
      </c>
      <c r="CS28" s="416"/>
      <c r="CT28" s="416"/>
      <c r="CU28" s="416"/>
      <c r="CV28" s="416"/>
      <c r="CW28" s="416"/>
      <c r="CX28" s="416"/>
      <c r="CY28" s="416"/>
      <c r="CZ28" s="297">
        <f t="shared" si="21"/>
        <v>0</v>
      </c>
      <c r="DA28" s="416"/>
      <c r="DB28" s="416"/>
      <c r="DC28" s="416"/>
      <c r="DD28" s="297">
        <f t="shared" si="22"/>
        <v>0</v>
      </c>
      <c r="DE28" s="416"/>
      <c r="DF28" s="416"/>
      <c r="DG28" s="416"/>
      <c r="DH28" s="416"/>
      <c r="DI28" s="416"/>
      <c r="DJ28" s="416"/>
      <c r="DK28" s="416"/>
    </row>
    <row r="29" spans="1:115" s="267" customFormat="1" ht="13.5">
      <c r="A29" s="415" t="s">
        <v>388</v>
      </c>
      <c r="B29" s="415">
        <v>34462</v>
      </c>
      <c r="C29" s="415" t="s">
        <v>424</v>
      </c>
      <c r="D29" s="297">
        <f t="shared" si="2"/>
        <v>2974</v>
      </c>
      <c r="E29" s="416">
        <v>2056</v>
      </c>
      <c r="F29" s="416">
        <v>918</v>
      </c>
      <c r="G29" s="297">
        <f t="shared" si="3"/>
        <v>2974</v>
      </c>
      <c r="H29" s="297">
        <f t="shared" si="4"/>
        <v>2794</v>
      </c>
      <c r="I29" s="297">
        <f t="shared" si="5"/>
        <v>0</v>
      </c>
      <c r="J29" s="416"/>
      <c r="K29" s="416"/>
      <c r="L29" s="416"/>
      <c r="M29" s="297">
        <f t="shared" si="6"/>
        <v>2222</v>
      </c>
      <c r="N29" s="416"/>
      <c r="O29" s="416">
        <v>1429</v>
      </c>
      <c r="P29" s="416">
        <v>793</v>
      </c>
      <c r="Q29" s="297">
        <f t="shared" si="7"/>
        <v>436</v>
      </c>
      <c r="R29" s="416"/>
      <c r="S29" s="416">
        <v>415</v>
      </c>
      <c r="T29" s="416">
        <v>21</v>
      </c>
      <c r="U29" s="297">
        <f t="shared" si="8"/>
        <v>110</v>
      </c>
      <c r="V29" s="416"/>
      <c r="W29" s="416">
        <v>110</v>
      </c>
      <c r="X29" s="416"/>
      <c r="Y29" s="297">
        <f t="shared" si="9"/>
        <v>0</v>
      </c>
      <c r="Z29" s="416"/>
      <c r="AA29" s="416"/>
      <c r="AB29" s="416"/>
      <c r="AC29" s="297">
        <f t="shared" si="10"/>
        <v>26</v>
      </c>
      <c r="AD29" s="416"/>
      <c r="AE29" s="416">
        <v>25</v>
      </c>
      <c r="AF29" s="416">
        <v>1</v>
      </c>
      <c r="AG29" s="416">
        <v>180</v>
      </c>
      <c r="AH29" s="416"/>
      <c r="AI29" s="297">
        <f t="shared" si="11"/>
        <v>0</v>
      </c>
      <c r="AJ29" s="416"/>
      <c r="AK29" s="416"/>
      <c r="AL29" s="416"/>
      <c r="AM29" s="297">
        <f t="shared" si="12"/>
        <v>2974</v>
      </c>
      <c r="AN29" s="297">
        <f t="shared" si="13"/>
        <v>0</v>
      </c>
      <c r="AO29" s="416"/>
      <c r="AP29" s="416"/>
      <c r="AQ29" s="416"/>
      <c r="AR29" s="416"/>
      <c r="AS29" s="416"/>
      <c r="AT29" s="416"/>
      <c r="AU29" s="416"/>
      <c r="AV29" s="297">
        <f t="shared" si="14"/>
        <v>26</v>
      </c>
      <c r="AW29" s="416"/>
      <c r="AX29" s="416"/>
      <c r="AY29" s="416"/>
      <c r="AZ29" s="416"/>
      <c r="BA29" s="416"/>
      <c r="BB29" s="416">
        <v>26</v>
      </c>
      <c r="BC29" s="416"/>
      <c r="BD29" s="297">
        <f t="shared" si="15"/>
        <v>0</v>
      </c>
      <c r="BE29" s="416"/>
      <c r="BF29" s="416"/>
      <c r="BG29" s="416"/>
      <c r="BH29" s="416"/>
      <c r="BI29" s="416"/>
      <c r="BJ29" s="416"/>
      <c r="BK29" s="416"/>
      <c r="BL29" s="297">
        <f t="shared" si="16"/>
        <v>0</v>
      </c>
      <c r="BM29" s="416"/>
      <c r="BN29" s="416"/>
      <c r="BO29" s="416"/>
      <c r="BP29" s="416"/>
      <c r="BQ29" s="416"/>
      <c r="BR29" s="416"/>
      <c r="BS29" s="416"/>
      <c r="BT29" s="297">
        <f t="shared" si="17"/>
        <v>0</v>
      </c>
      <c r="BU29" s="416"/>
      <c r="BV29" s="416"/>
      <c r="BW29" s="416"/>
      <c r="BX29" s="416"/>
      <c r="BY29" s="416"/>
      <c r="BZ29" s="416"/>
      <c r="CA29" s="416"/>
      <c r="CB29" s="297">
        <f t="shared" si="18"/>
        <v>2356</v>
      </c>
      <c r="CC29" s="416"/>
      <c r="CD29" s="416">
        <v>2222</v>
      </c>
      <c r="CE29" s="416"/>
      <c r="CF29" s="416"/>
      <c r="CG29" s="416"/>
      <c r="CH29" s="416"/>
      <c r="CI29" s="416">
        <v>134</v>
      </c>
      <c r="CJ29" s="297">
        <f t="shared" si="19"/>
        <v>592</v>
      </c>
      <c r="CK29" s="416"/>
      <c r="CL29" s="416"/>
      <c r="CM29" s="416">
        <v>436</v>
      </c>
      <c r="CN29" s="416">
        <v>110</v>
      </c>
      <c r="CO29" s="416"/>
      <c r="CP29" s="416"/>
      <c r="CQ29" s="416">
        <v>46</v>
      </c>
      <c r="CR29" s="297">
        <f t="shared" si="20"/>
        <v>0</v>
      </c>
      <c r="CS29" s="416"/>
      <c r="CT29" s="416"/>
      <c r="CU29" s="416"/>
      <c r="CV29" s="416"/>
      <c r="CW29" s="416"/>
      <c r="CX29" s="416"/>
      <c r="CY29" s="416"/>
      <c r="CZ29" s="297">
        <f t="shared" si="21"/>
        <v>0</v>
      </c>
      <c r="DA29" s="416"/>
      <c r="DB29" s="416"/>
      <c r="DC29" s="416"/>
      <c r="DD29" s="297">
        <f t="shared" si="22"/>
        <v>0</v>
      </c>
      <c r="DE29" s="416"/>
      <c r="DF29" s="416"/>
      <c r="DG29" s="416"/>
      <c r="DH29" s="416"/>
      <c r="DI29" s="416"/>
      <c r="DJ29" s="416"/>
      <c r="DK29" s="416"/>
    </row>
    <row r="30" spans="1:115" s="267" customFormat="1" ht="13.5">
      <c r="A30" s="415" t="s">
        <v>388</v>
      </c>
      <c r="B30" s="415">
        <v>34545</v>
      </c>
      <c r="C30" s="415" t="s">
        <v>425</v>
      </c>
      <c r="D30" s="297">
        <f t="shared" si="2"/>
        <v>1800</v>
      </c>
      <c r="E30" s="416">
        <v>1733</v>
      </c>
      <c r="F30" s="416">
        <v>67</v>
      </c>
      <c r="G30" s="297">
        <f t="shared" si="3"/>
        <v>1800</v>
      </c>
      <c r="H30" s="297">
        <f t="shared" si="4"/>
        <v>1733</v>
      </c>
      <c r="I30" s="297">
        <f t="shared" si="5"/>
        <v>0</v>
      </c>
      <c r="J30" s="416"/>
      <c r="K30" s="416"/>
      <c r="L30" s="416"/>
      <c r="M30" s="297">
        <f t="shared" si="6"/>
        <v>1003</v>
      </c>
      <c r="N30" s="416"/>
      <c r="O30" s="416">
        <v>1003</v>
      </c>
      <c r="P30" s="416"/>
      <c r="Q30" s="297">
        <f t="shared" si="7"/>
        <v>34</v>
      </c>
      <c r="R30" s="416"/>
      <c r="S30" s="416">
        <v>34</v>
      </c>
      <c r="T30" s="416"/>
      <c r="U30" s="297">
        <f t="shared" si="8"/>
        <v>540</v>
      </c>
      <c r="V30" s="416"/>
      <c r="W30" s="416">
        <v>540</v>
      </c>
      <c r="X30" s="416"/>
      <c r="Y30" s="297">
        <f t="shared" si="9"/>
        <v>10</v>
      </c>
      <c r="Z30" s="416">
        <v>6</v>
      </c>
      <c r="AA30" s="416">
        <v>4</v>
      </c>
      <c r="AB30" s="416"/>
      <c r="AC30" s="297">
        <f t="shared" si="10"/>
        <v>146</v>
      </c>
      <c r="AD30" s="416"/>
      <c r="AE30" s="416">
        <v>146</v>
      </c>
      <c r="AF30" s="416"/>
      <c r="AG30" s="416">
        <v>67</v>
      </c>
      <c r="AH30" s="416"/>
      <c r="AI30" s="297">
        <f t="shared" si="11"/>
        <v>6</v>
      </c>
      <c r="AJ30" s="416">
        <v>6</v>
      </c>
      <c r="AK30" s="416"/>
      <c r="AL30" s="416"/>
      <c r="AM30" s="297">
        <f t="shared" si="12"/>
        <v>1800</v>
      </c>
      <c r="AN30" s="297">
        <f t="shared" si="13"/>
        <v>0</v>
      </c>
      <c r="AO30" s="416"/>
      <c r="AP30" s="416"/>
      <c r="AQ30" s="416"/>
      <c r="AR30" s="416"/>
      <c r="AS30" s="416"/>
      <c r="AT30" s="416"/>
      <c r="AU30" s="416"/>
      <c r="AV30" s="297">
        <f t="shared" si="14"/>
        <v>146</v>
      </c>
      <c r="AW30" s="416"/>
      <c r="AX30" s="416"/>
      <c r="AY30" s="416"/>
      <c r="AZ30" s="416"/>
      <c r="BA30" s="416"/>
      <c r="BB30" s="416">
        <v>146</v>
      </c>
      <c r="BC30" s="416"/>
      <c r="BD30" s="297">
        <f t="shared" si="15"/>
        <v>0</v>
      </c>
      <c r="BE30" s="416"/>
      <c r="BF30" s="416"/>
      <c r="BG30" s="416"/>
      <c r="BH30" s="416"/>
      <c r="BI30" s="416"/>
      <c r="BJ30" s="416"/>
      <c r="BK30" s="416"/>
      <c r="BL30" s="297">
        <f t="shared" si="16"/>
        <v>0</v>
      </c>
      <c r="BM30" s="416"/>
      <c r="BN30" s="416"/>
      <c r="BO30" s="416"/>
      <c r="BP30" s="416"/>
      <c r="BQ30" s="416"/>
      <c r="BR30" s="416"/>
      <c r="BS30" s="416"/>
      <c r="BT30" s="297">
        <f t="shared" si="17"/>
        <v>0</v>
      </c>
      <c r="BU30" s="416"/>
      <c r="BV30" s="416"/>
      <c r="BW30" s="416"/>
      <c r="BX30" s="416"/>
      <c r="BY30" s="416"/>
      <c r="BZ30" s="416"/>
      <c r="CA30" s="416"/>
      <c r="CB30" s="297">
        <f t="shared" si="18"/>
        <v>1070</v>
      </c>
      <c r="CC30" s="416"/>
      <c r="CD30" s="416">
        <v>1003</v>
      </c>
      <c r="CE30" s="416"/>
      <c r="CF30" s="416"/>
      <c r="CG30" s="416"/>
      <c r="CH30" s="416"/>
      <c r="CI30" s="416">
        <v>67</v>
      </c>
      <c r="CJ30" s="297">
        <f t="shared" si="19"/>
        <v>546</v>
      </c>
      <c r="CK30" s="416"/>
      <c r="CL30" s="416"/>
      <c r="CM30" s="416">
        <v>22</v>
      </c>
      <c r="CN30" s="416">
        <v>524</v>
      </c>
      <c r="CO30" s="416"/>
      <c r="CP30" s="416"/>
      <c r="CQ30" s="416"/>
      <c r="CR30" s="297">
        <f t="shared" si="20"/>
        <v>0</v>
      </c>
      <c r="CS30" s="416"/>
      <c r="CT30" s="416"/>
      <c r="CU30" s="416"/>
      <c r="CV30" s="416"/>
      <c r="CW30" s="416"/>
      <c r="CX30" s="416"/>
      <c r="CY30" s="416"/>
      <c r="CZ30" s="297">
        <f t="shared" si="21"/>
        <v>10</v>
      </c>
      <c r="DA30" s="416"/>
      <c r="DB30" s="416">
        <v>10</v>
      </c>
      <c r="DC30" s="416"/>
      <c r="DD30" s="297">
        <f t="shared" si="22"/>
        <v>28</v>
      </c>
      <c r="DE30" s="416"/>
      <c r="DF30" s="416"/>
      <c r="DG30" s="416">
        <v>12</v>
      </c>
      <c r="DH30" s="416">
        <v>16</v>
      </c>
      <c r="DI30" s="416"/>
      <c r="DJ30" s="416"/>
      <c r="DK30" s="416"/>
    </row>
    <row r="31" spans="1:115" s="267" customFormat="1" ht="13.5">
      <c r="A31" s="266"/>
      <c r="B31" s="266"/>
      <c r="C31" s="26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</row>
    <row r="32" spans="1:115" s="267" customFormat="1" ht="13.5">
      <c r="A32" s="266"/>
      <c r="B32" s="266"/>
      <c r="C32" s="266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</row>
    <row r="33" spans="1:115" s="267" customFormat="1" ht="13.5">
      <c r="A33" s="266"/>
      <c r="B33" s="266"/>
      <c r="C33" s="26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</row>
    <row r="34" spans="1:115" s="267" customFormat="1" ht="13.5">
      <c r="A34" s="266"/>
      <c r="B34" s="266"/>
      <c r="C34" s="26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</row>
    <row r="35" spans="1:115" s="267" customFormat="1" ht="13.5">
      <c r="A35" s="266"/>
      <c r="B35" s="266"/>
      <c r="C35" s="26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</row>
    <row r="36" spans="1:115" s="267" customFormat="1" ht="13.5">
      <c r="A36" s="266"/>
      <c r="B36" s="266"/>
      <c r="C36" s="266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</row>
    <row r="37" spans="1:115" s="267" customFormat="1" ht="13.5">
      <c r="A37" s="266"/>
      <c r="B37" s="266"/>
      <c r="C37" s="26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</row>
    <row r="38" spans="1:115" s="267" customFormat="1" ht="13.5">
      <c r="A38" s="266"/>
      <c r="B38" s="266"/>
      <c r="C38" s="266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</row>
    <row r="39" spans="1:115" s="267" customFormat="1" ht="13.5">
      <c r="A39" s="266"/>
      <c r="B39" s="266"/>
      <c r="C39" s="266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</row>
    <row r="40" spans="1:115" s="267" customFormat="1" ht="13.5">
      <c r="A40" s="266"/>
      <c r="B40" s="266"/>
      <c r="C40" s="266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</row>
    <row r="41" spans="1:115" s="267" customFormat="1" ht="13.5">
      <c r="A41" s="266"/>
      <c r="B41" s="266"/>
      <c r="C41" s="266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</row>
    <row r="42" spans="1:115" s="267" customFormat="1" ht="13.5">
      <c r="A42" s="266"/>
      <c r="B42" s="266"/>
      <c r="C42" s="266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</row>
    <row r="43" spans="1:115" s="267" customFormat="1" ht="13.5">
      <c r="A43" s="266"/>
      <c r="B43" s="266"/>
      <c r="C43" s="266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</row>
    <row r="44" spans="1:115" s="267" customFormat="1" ht="13.5">
      <c r="A44" s="266"/>
      <c r="B44" s="266"/>
      <c r="C44" s="26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</row>
    <row r="45" spans="1:115" s="267" customFormat="1" ht="13.5">
      <c r="A45" s="266"/>
      <c r="B45" s="266"/>
      <c r="C45" s="266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</row>
    <row r="46" spans="1:115" s="267" customFormat="1" ht="13.5">
      <c r="A46" s="266"/>
      <c r="B46" s="266"/>
      <c r="C46" s="266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</row>
    <row r="47" spans="1:115" s="267" customFormat="1" ht="13.5">
      <c r="A47" s="266"/>
      <c r="B47" s="266"/>
      <c r="C47" s="266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</row>
    <row r="48" spans="1:115" s="267" customFormat="1" ht="13.5">
      <c r="A48" s="266"/>
      <c r="B48" s="266"/>
      <c r="C48" s="266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</row>
    <row r="49" spans="1:115" s="267" customFormat="1" ht="13.5">
      <c r="A49" s="266"/>
      <c r="B49" s="266"/>
      <c r="C49" s="266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</row>
    <row r="50" spans="1:115" s="267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</row>
    <row r="51" spans="1:115" s="267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</row>
    <row r="52" spans="1:115" s="267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</row>
    <row r="53" spans="1:115" s="267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</row>
    <row r="54" spans="1:115" s="267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</row>
    <row r="55" spans="1:115" s="267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</row>
    <row r="56" spans="1:115" s="267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</row>
    <row r="57" spans="1:115" s="267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</row>
    <row r="58" spans="1:115" s="267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</row>
    <row r="59" spans="1:115" s="267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</row>
    <row r="60" spans="1:115" s="267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</row>
    <row r="61" spans="1:115" s="267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</row>
    <row r="62" spans="1:115" s="267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</row>
    <row r="63" spans="1:115" s="267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</row>
    <row r="64" spans="1:115" s="267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</row>
    <row r="65" spans="1:115" s="267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</row>
    <row r="66" spans="1:115" s="267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</row>
    <row r="67" spans="1:115" s="267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</row>
    <row r="68" spans="1:115" s="267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</row>
    <row r="69" spans="1:115" s="267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</row>
    <row r="70" spans="1:115" s="267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</row>
    <row r="71" spans="1:115" s="267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</row>
    <row r="72" spans="1:115" s="267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</row>
    <row r="73" spans="1:115" s="267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</row>
    <row r="74" spans="1:115" s="267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</row>
    <row r="75" spans="1:115" s="267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</row>
    <row r="76" spans="1:115" s="267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</row>
    <row r="77" spans="1:115" s="267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</row>
    <row r="78" spans="1:115" s="267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</row>
    <row r="79" spans="1:115" s="267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</row>
    <row r="80" spans="1:115" s="267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</row>
    <row r="81" spans="1:115" s="267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</row>
    <row r="82" spans="1:115" s="267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</row>
    <row r="83" spans="1:115" s="267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</row>
    <row r="84" spans="1:115" s="267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</row>
    <row r="85" spans="1:115" s="267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</row>
    <row r="86" spans="1:115" s="267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</row>
    <row r="87" spans="1:115" s="267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</row>
    <row r="88" spans="1:115" s="267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</row>
    <row r="89" spans="1:115" s="267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</row>
    <row r="90" spans="1:115" s="267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</row>
    <row r="91" spans="1:115" s="267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</row>
    <row r="92" spans="1:115" s="267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</row>
    <row r="93" spans="1:115" s="267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</row>
    <row r="94" spans="1:115" s="267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</row>
    <row r="95" spans="1:115" s="267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</row>
    <row r="96" spans="1:115" s="267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</row>
    <row r="97" spans="1:115" s="267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</row>
    <row r="98" spans="1:115" s="267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</row>
    <row r="99" spans="1:115" s="267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</row>
    <row r="100" spans="1:115" s="267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</row>
    <row r="101" spans="1:115" s="267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</row>
    <row r="102" spans="1:115" s="267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</row>
    <row r="103" spans="1:115" s="267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</row>
    <row r="104" spans="1:115" s="267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</row>
    <row r="105" spans="1:115" s="267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</row>
    <row r="106" spans="1:115" s="267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</row>
    <row r="107" spans="1:115" s="267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</row>
    <row r="108" spans="1:115" s="267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</row>
    <row r="109" spans="1:115" s="267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</row>
    <row r="110" spans="1:115" s="267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</row>
    <row r="111" spans="1:115" s="267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</row>
    <row r="112" spans="1:115" s="267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</row>
    <row r="113" spans="1:115" s="267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</row>
    <row r="114" spans="1:115" s="267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</row>
    <row r="115" spans="1:115" s="267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</row>
    <row r="116" spans="1:115" s="267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</row>
    <row r="117" spans="1:115" s="267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</row>
    <row r="118" spans="1:115" s="267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</row>
    <row r="119" spans="1:115" s="267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</row>
    <row r="120" spans="1:115" s="267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</row>
    <row r="121" spans="1:115" s="267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</row>
    <row r="122" spans="1:115" s="267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</row>
    <row r="123" spans="1:115" s="267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</row>
    <row r="124" spans="1:115" s="267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</row>
    <row r="125" spans="1:115" s="267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</row>
    <row r="126" spans="1:115" s="267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</row>
    <row r="127" spans="1:115" s="267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</row>
    <row r="128" spans="1:115" s="267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</row>
    <row r="129" spans="1:115" s="267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</row>
    <row r="130" spans="1:115" s="267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</row>
    <row r="131" spans="1:115" s="267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</row>
    <row r="132" spans="1:115" s="267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</row>
    <row r="133" spans="1:115" s="267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</row>
    <row r="134" spans="1:115" s="267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</row>
    <row r="135" spans="1:115" s="267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</row>
    <row r="136" spans="1:115" s="267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</row>
    <row r="137" spans="1:115" s="267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</row>
    <row r="138" spans="1:115" s="267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</row>
    <row r="139" spans="1:115" s="267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</row>
    <row r="140" spans="1:115" s="267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</row>
    <row r="141" spans="1:115" s="267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</row>
    <row r="142" spans="1:115" s="267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</row>
    <row r="143" spans="1:115" s="267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</row>
    <row r="144" spans="1:115" s="267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</row>
    <row r="145" spans="1:115" s="267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</row>
    <row r="146" spans="1:115" s="267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</row>
    <row r="147" spans="1:115" s="267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</row>
    <row r="148" spans="1:115" s="267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</row>
    <row r="149" spans="1:115" s="267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</row>
    <row r="150" spans="1:115" s="267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</row>
    <row r="151" spans="1:115" s="267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</row>
    <row r="152" spans="1:115" s="267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</row>
    <row r="153" spans="1:115" s="267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</row>
    <row r="154" spans="1:115" s="267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</row>
    <row r="155" spans="1:115" s="267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</row>
    <row r="156" spans="1:115" s="267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</row>
    <row r="157" spans="1:115" s="267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</row>
    <row r="158" spans="1:115" s="267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</row>
    <row r="159" spans="1:115" s="267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</row>
    <row r="160" spans="1:115" s="267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</row>
    <row r="161" spans="1:115" s="267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</row>
    <row r="162" spans="1:115" s="267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</row>
    <row r="163" spans="1:115" s="267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</row>
    <row r="164" spans="1:115" s="267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</row>
    <row r="165" spans="1:115" s="267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</row>
    <row r="166" spans="1:115" s="267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</row>
    <row r="167" spans="1:115" s="267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</row>
    <row r="168" spans="1:115" s="267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</row>
    <row r="169" spans="1:115" s="267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</row>
    <row r="170" spans="1:115" s="267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</row>
    <row r="171" spans="1:115" s="267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</row>
    <row r="172" spans="1:115" s="267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</row>
    <row r="173" spans="1:115" s="267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</row>
    <row r="174" spans="1:115" s="267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</row>
    <row r="175" spans="1:115" s="267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</row>
    <row r="176" spans="1:115" s="267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</row>
    <row r="177" spans="1:115" s="267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</row>
    <row r="178" spans="1:115" s="267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</row>
    <row r="179" spans="1:115" s="267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</row>
    <row r="180" spans="1:115" s="267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</row>
    <row r="181" spans="1:115" s="267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</row>
    <row r="182" spans="1:115" s="267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</row>
    <row r="183" spans="1:115" s="267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</row>
    <row r="184" spans="1:115" s="267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</row>
    <row r="185" spans="1:115" s="267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</row>
    <row r="186" spans="1:115" s="267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</row>
    <row r="187" spans="1:115" s="267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</row>
    <row r="188" spans="1:115" s="267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</row>
    <row r="189" spans="1:115" s="267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</row>
    <row r="190" spans="1:115" s="267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</row>
    <row r="191" spans="1:115" s="267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</row>
    <row r="192" spans="1:115" s="267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</row>
    <row r="193" spans="1:115" s="267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</row>
    <row r="194" spans="1:115" s="267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</row>
    <row r="195" spans="1:115" s="267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</row>
    <row r="196" spans="1:115" s="267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</row>
    <row r="197" spans="1:115" s="267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</row>
    <row r="198" spans="1:115" s="267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</row>
    <row r="199" spans="1:115" s="267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</row>
    <row r="200" spans="1:115" s="267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</row>
    <row r="201" spans="1:115" s="267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</row>
    <row r="202" spans="1:115" s="267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</row>
    <row r="203" spans="1:115" s="267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</row>
    <row r="204" spans="1:115" s="267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</row>
    <row r="205" spans="1:115" s="267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</row>
    <row r="206" spans="1:115" s="267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</row>
    <row r="207" spans="1:115" s="267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</row>
    <row r="208" spans="1:115" s="267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</row>
    <row r="209" spans="1:115" s="267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</row>
    <row r="210" spans="1:115" s="267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</row>
    <row r="211" spans="1:115" s="267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</row>
    <row r="212" spans="1:115" s="267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</row>
    <row r="213" spans="1:115" s="267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</row>
    <row r="214" spans="1:115" s="267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</row>
    <row r="215" spans="1:115" s="267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</row>
    <row r="216" spans="1:115" s="267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</row>
    <row r="217" spans="1:115" s="267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</row>
    <row r="218" spans="1:115" s="267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</row>
    <row r="219" spans="1:115" s="267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</row>
    <row r="220" spans="1:115" s="267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</row>
    <row r="221" spans="1:115" s="267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</row>
    <row r="222" spans="1:115" s="267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</row>
    <row r="223" spans="1:115" s="267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</row>
    <row r="224" spans="1:115" s="267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</row>
    <row r="225" spans="1:115" s="267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</row>
    <row r="226" spans="1:115" s="267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</row>
    <row r="227" spans="1:115" s="267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</row>
    <row r="228" spans="1:115" s="267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</row>
    <row r="229" spans="1:115" s="267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</row>
    <row r="230" spans="1:115" s="267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</row>
    <row r="231" spans="1:115" s="267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</row>
    <row r="232" spans="1:115" s="267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</row>
    <row r="233" spans="1:115" s="267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</row>
    <row r="234" spans="1:115" s="267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</row>
    <row r="235" spans="1:115" s="267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</row>
    <row r="236" spans="1:115" s="267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</row>
    <row r="237" spans="1:115" s="267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</row>
    <row r="238" spans="1:115" s="267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</row>
    <row r="239" spans="1:115" s="267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</row>
    <row r="240" spans="1:115" s="267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</row>
    <row r="241" spans="1:115" s="267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</row>
    <row r="242" spans="1:115" s="267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</row>
    <row r="243" spans="1:115" s="267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</row>
    <row r="244" spans="1:115" s="267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</row>
    <row r="245" spans="1:115" s="267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</row>
    <row r="246" spans="1:115" s="267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</row>
    <row r="247" spans="1:115" s="267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</row>
    <row r="248" spans="1:115" s="267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</row>
    <row r="249" spans="1:115" s="267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</row>
    <row r="250" spans="1:115" s="267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</row>
    <row r="251" spans="1:115" s="267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</row>
    <row r="252" spans="1:115" s="267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</row>
    <row r="253" spans="1:115" s="267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</row>
    <row r="254" spans="1:115" s="267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</row>
    <row r="255" spans="1:115" s="267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</row>
    <row r="256" spans="1:115" s="267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</row>
    <row r="257" spans="1:115" s="267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</row>
    <row r="258" spans="1:115" s="267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</row>
    <row r="259" spans="1:115" s="267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</row>
    <row r="260" spans="1:115" s="267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</row>
    <row r="261" spans="1:115" s="267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</row>
    <row r="262" spans="1:115" s="267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</row>
    <row r="263" spans="1:115" s="267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</row>
    <row r="264" spans="1:115" s="267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</row>
    <row r="265" spans="1:115" s="267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</row>
    <row r="266" spans="1:115" s="267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</row>
    <row r="267" spans="1:115" s="267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</row>
    <row r="268" spans="1:115" s="267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</row>
    <row r="269" spans="1:115" s="267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</row>
    <row r="270" spans="1:115" s="267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</row>
    <row r="271" spans="1:115" s="267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</row>
    <row r="272" spans="1:115" s="267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</row>
    <row r="273" spans="1:115" s="267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</row>
    <row r="274" spans="1:115" s="267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</row>
    <row r="275" spans="1:115" s="267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</row>
    <row r="276" spans="1:115" s="267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</row>
    <row r="277" spans="1:115" s="267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</row>
    <row r="278" spans="1:115" s="267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</row>
    <row r="279" spans="1:115" s="267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</row>
    <row r="280" spans="1:115" s="267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</row>
    <row r="281" spans="1:115" s="267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</row>
    <row r="282" spans="1:115" s="267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</row>
    <row r="283" spans="1:115" s="267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</row>
    <row r="284" spans="1:115" s="267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</row>
    <row r="285" spans="1:115" s="267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</row>
    <row r="286" spans="1:115" s="267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</row>
    <row r="287" spans="1:115" s="267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</row>
    <row r="288" spans="1:115" s="267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</row>
    <row r="289" spans="1:115" s="267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</row>
    <row r="290" spans="1:115" s="267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</row>
    <row r="291" spans="1:115" s="267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</row>
    <row r="292" spans="1:115" s="267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</row>
    <row r="293" spans="1:115" s="267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</row>
    <row r="294" spans="1:115" s="267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</row>
    <row r="295" spans="1:115" s="267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</row>
    <row r="296" spans="1:115" s="267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</row>
    <row r="297" spans="1:115" s="267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</row>
    <row r="298" spans="1:115" s="267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</row>
    <row r="299" spans="1:115" s="267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</row>
    <row r="300" spans="1:115" s="267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</row>
  </sheetData>
  <sheetProtection/>
  <mergeCells count="41">
    <mergeCell ref="DD4:DD5"/>
    <mergeCell ref="DE4:DE5"/>
    <mergeCell ref="DK4:DK5"/>
    <mergeCell ref="DJ4:DJ5"/>
    <mergeCell ref="DG4:DG5"/>
    <mergeCell ref="DH4:DH5"/>
    <mergeCell ref="DI4:DI5"/>
    <mergeCell ref="DF4:DF5"/>
    <mergeCell ref="AL3:AL4"/>
    <mergeCell ref="AM3:AM4"/>
    <mergeCell ref="AN3:CY3"/>
    <mergeCell ref="CR4:CY4"/>
    <mergeCell ref="BL4:BS4"/>
    <mergeCell ref="DB4:DB5"/>
    <mergeCell ref="AN4:AU4"/>
    <mergeCell ref="DA4:DA5"/>
    <mergeCell ref="CZ3:DC3"/>
    <mergeCell ref="AV4:BC4"/>
    <mergeCell ref="DC4:DC5"/>
    <mergeCell ref="Q4:T4"/>
    <mergeCell ref="U4:X4"/>
    <mergeCell ref="Y4:AB4"/>
    <mergeCell ref="AJ3:AJ4"/>
    <mergeCell ref="AK3:AK4"/>
    <mergeCell ref="AC4:AF4"/>
    <mergeCell ref="DD3:DK3"/>
    <mergeCell ref="CZ4:CZ5"/>
    <mergeCell ref="BT4:CA4"/>
    <mergeCell ref="CB4:CI4"/>
    <mergeCell ref="CJ4:CQ4"/>
    <mergeCell ref="AH2:AH5"/>
    <mergeCell ref="AI3:AI4"/>
    <mergeCell ref="BD4:BK4"/>
    <mergeCell ref="I4:L4"/>
    <mergeCell ref="M4:P4"/>
    <mergeCell ref="A2:A6"/>
    <mergeCell ref="B2:B6"/>
    <mergeCell ref="C2:C6"/>
    <mergeCell ref="D2:F2"/>
    <mergeCell ref="E4:E5"/>
    <mergeCell ref="F4:F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R300"/>
  <sheetViews>
    <sheetView zoomScalePageLayoutView="0" workbookViewId="0" topLeftCell="A1">
      <pane xSplit="3" ySplit="6" topLeftCell="U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Y8" sqref="Y8:AR30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44" width="10.59765625" style="6" customWidth="1"/>
    <col min="45" max="16384" width="9" style="6" customWidth="1"/>
  </cols>
  <sheetData>
    <row r="1" spans="1:44" ht="17.25">
      <c r="A1" s="1" t="s">
        <v>87</v>
      </c>
      <c r="B1" s="2"/>
      <c r="C1" s="1"/>
      <c r="D1" s="14"/>
      <c r="E1" s="4"/>
      <c r="F1" s="14"/>
      <c r="G1" s="14"/>
      <c r="H1" s="14"/>
      <c r="I1" s="14"/>
      <c r="J1" s="14"/>
      <c r="K1" s="14"/>
      <c r="L1" s="14"/>
      <c r="M1" s="5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4"/>
      <c r="Z1" s="4"/>
      <c r="AA1" s="14"/>
      <c r="AB1" s="16"/>
      <c r="AC1" s="16"/>
      <c r="AD1" s="16"/>
      <c r="AE1" s="14"/>
      <c r="AF1" s="14"/>
      <c r="AG1" s="5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5"/>
    </row>
    <row r="2" spans="1:44" s="24" customFormat="1" ht="22.5" customHeight="1">
      <c r="A2" s="345" t="s">
        <v>21</v>
      </c>
      <c r="B2" s="347" t="s">
        <v>304</v>
      </c>
      <c r="C2" s="349" t="s">
        <v>305</v>
      </c>
      <c r="D2" s="17" t="s">
        <v>67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29"/>
      <c r="Y2" s="17" t="s">
        <v>68</v>
      </c>
      <c r="Z2" s="19"/>
      <c r="AA2" s="19"/>
      <c r="AB2" s="19"/>
      <c r="AC2" s="19"/>
      <c r="AD2" s="19"/>
      <c r="AE2" s="19"/>
      <c r="AF2" s="19"/>
      <c r="AG2" s="29"/>
      <c r="AH2" s="17" t="s">
        <v>69</v>
      </c>
      <c r="AI2" s="19"/>
      <c r="AJ2" s="19"/>
      <c r="AK2" s="19"/>
      <c r="AL2" s="19"/>
      <c r="AM2" s="19"/>
      <c r="AN2" s="19"/>
      <c r="AO2" s="19"/>
      <c r="AP2" s="19"/>
      <c r="AQ2" s="19"/>
      <c r="AR2" s="29"/>
    </row>
    <row r="3" spans="1:44" s="24" customFormat="1" ht="22.5" customHeight="1">
      <c r="A3" s="346"/>
      <c r="B3" s="348"/>
      <c r="C3" s="350"/>
      <c r="D3" s="8" t="s">
        <v>7</v>
      </c>
      <c r="E3" s="31" t="s">
        <v>70</v>
      </c>
      <c r="F3" s="351" t="s">
        <v>71</v>
      </c>
      <c r="G3" s="305"/>
      <c r="H3" s="305"/>
      <c r="I3" s="305"/>
      <c r="J3" s="305"/>
      <c r="K3" s="305"/>
      <c r="L3" s="305"/>
      <c r="M3" s="306"/>
      <c r="N3" s="349" t="s">
        <v>72</v>
      </c>
      <c r="O3" s="11" t="s">
        <v>286</v>
      </c>
      <c r="P3" s="28"/>
      <c r="Q3" s="28"/>
      <c r="R3" s="28"/>
      <c r="S3" s="28"/>
      <c r="T3" s="28"/>
      <c r="U3" s="28"/>
      <c r="V3" s="28"/>
      <c r="W3" s="28"/>
      <c r="X3" s="32"/>
      <c r="Y3" s="8" t="s">
        <v>7</v>
      </c>
      <c r="Z3" s="349" t="s">
        <v>70</v>
      </c>
      <c r="AA3" s="301" t="s">
        <v>73</v>
      </c>
      <c r="AB3" s="302"/>
      <c r="AC3" s="302"/>
      <c r="AD3" s="302"/>
      <c r="AE3" s="302"/>
      <c r="AF3" s="302"/>
      <c r="AG3" s="303"/>
      <c r="AH3" s="8" t="s">
        <v>7</v>
      </c>
      <c r="AI3" s="349" t="s">
        <v>72</v>
      </c>
      <c r="AJ3" s="349" t="s">
        <v>74</v>
      </c>
      <c r="AK3" s="11" t="s">
        <v>75</v>
      </c>
      <c r="AL3" s="19"/>
      <c r="AM3" s="19"/>
      <c r="AN3" s="19"/>
      <c r="AO3" s="19"/>
      <c r="AP3" s="19"/>
      <c r="AQ3" s="19"/>
      <c r="AR3" s="29"/>
    </row>
    <row r="4" spans="1:44" s="24" customFormat="1" ht="18.75" customHeight="1">
      <c r="A4" s="346"/>
      <c r="B4" s="348"/>
      <c r="C4" s="350"/>
      <c r="D4" s="8"/>
      <c r="E4" s="33"/>
      <c r="F4" s="25"/>
      <c r="G4" s="349" t="s">
        <v>76</v>
      </c>
      <c r="H4" s="313" t="s">
        <v>77</v>
      </c>
      <c r="I4" s="313" t="s">
        <v>78</v>
      </c>
      <c r="J4" s="313" t="s">
        <v>79</v>
      </c>
      <c r="K4" s="313" t="s">
        <v>80</v>
      </c>
      <c r="L4" s="353" t="s">
        <v>81</v>
      </c>
      <c r="M4" s="349" t="s">
        <v>82</v>
      </c>
      <c r="N4" s="350"/>
      <c r="O4" s="34"/>
      <c r="P4" s="35"/>
      <c r="Q4" s="35"/>
      <c r="R4" s="35"/>
      <c r="S4" s="35"/>
      <c r="T4" s="35"/>
      <c r="U4" s="35"/>
      <c r="V4" s="35"/>
      <c r="W4" s="35"/>
      <c r="X4" s="36"/>
      <c r="Y4" s="8"/>
      <c r="Z4" s="350"/>
      <c r="AA4" s="349" t="s">
        <v>76</v>
      </c>
      <c r="AB4" s="313" t="s">
        <v>77</v>
      </c>
      <c r="AC4" s="313" t="s">
        <v>78</v>
      </c>
      <c r="AD4" s="313" t="s">
        <v>79</v>
      </c>
      <c r="AE4" s="313" t="s">
        <v>80</v>
      </c>
      <c r="AF4" s="353" t="s">
        <v>81</v>
      </c>
      <c r="AG4" s="349" t="s">
        <v>82</v>
      </c>
      <c r="AH4" s="8"/>
      <c r="AI4" s="350"/>
      <c r="AJ4" s="350"/>
      <c r="AK4" s="34"/>
      <c r="AL4" s="349" t="s">
        <v>76</v>
      </c>
      <c r="AM4" s="313" t="s">
        <v>77</v>
      </c>
      <c r="AN4" s="313" t="s">
        <v>78</v>
      </c>
      <c r="AO4" s="313" t="s">
        <v>79</v>
      </c>
      <c r="AP4" s="313" t="s">
        <v>80</v>
      </c>
      <c r="AQ4" s="353" t="s">
        <v>81</v>
      </c>
      <c r="AR4" s="349" t="s">
        <v>82</v>
      </c>
    </row>
    <row r="5" spans="1:44" s="24" customFormat="1" ht="18.75" customHeight="1">
      <c r="A5" s="346"/>
      <c r="B5" s="348"/>
      <c r="C5" s="350"/>
      <c r="D5" s="30"/>
      <c r="E5" s="37"/>
      <c r="F5" s="8" t="s">
        <v>7</v>
      </c>
      <c r="G5" s="350"/>
      <c r="H5" s="309"/>
      <c r="I5" s="309"/>
      <c r="J5" s="309"/>
      <c r="K5" s="309"/>
      <c r="L5" s="354"/>
      <c r="M5" s="350"/>
      <c r="N5" s="300"/>
      <c r="O5" s="8" t="s">
        <v>7</v>
      </c>
      <c r="P5" s="7" t="s">
        <v>13</v>
      </c>
      <c r="Q5" s="7" t="s">
        <v>83</v>
      </c>
      <c r="R5" s="7" t="s">
        <v>14</v>
      </c>
      <c r="S5" s="9" t="s">
        <v>84</v>
      </c>
      <c r="T5" s="7" t="s">
        <v>15</v>
      </c>
      <c r="U5" s="9" t="s">
        <v>16</v>
      </c>
      <c r="V5" s="9" t="s">
        <v>250</v>
      </c>
      <c r="W5" s="9" t="s">
        <v>251</v>
      </c>
      <c r="X5" s="7" t="s">
        <v>85</v>
      </c>
      <c r="Y5" s="30"/>
      <c r="Z5" s="300"/>
      <c r="AA5" s="350"/>
      <c r="AB5" s="309"/>
      <c r="AC5" s="309"/>
      <c r="AD5" s="309"/>
      <c r="AE5" s="309"/>
      <c r="AF5" s="354"/>
      <c r="AG5" s="350"/>
      <c r="AH5" s="30"/>
      <c r="AI5" s="300"/>
      <c r="AJ5" s="300"/>
      <c r="AK5" s="8" t="s">
        <v>7</v>
      </c>
      <c r="AL5" s="350"/>
      <c r="AM5" s="309"/>
      <c r="AN5" s="309"/>
      <c r="AO5" s="309"/>
      <c r="AP5" s="309"/>
      <c r="AQ5" s="354"/>
      <c r="AR5" s="350"/>
    </row>
    <row r="6" spans="1:44" s="24" customFormat="1" ht="15.75" customHeight="1">
      <c r="A6" s="304"/>
      <c r="B6" s="318"/>
      <c r="C6" s="319"/>
      <c r="D6" s="8" t="s">
        <v>86</v>
      </c>
      <c r="E6" s="8" t="s">
        <v>65</v>
      </c>
      <c r="F6" s="8" t="s">
        <v>65</v>
      </c>
      <c r="G6" s="265" t="s">
        <v>65</v>
      </c>
      <c r="H6" s="265" t="s">
        <v>65</v>
      </c>
      <c r="I6" s="265" t="s">
        <v>65</v>
      </c>
      <c r="J6" s="265" t="s">
        <v>65</v>
      </c>
      <c r="K6" s="265" t="s">
        <v>65</v>
      </c>
      <c r="L6" s="265" t="s">
        <v>65</v>
      </c>
      <c r="M6" s="265" t="s">
        <v>65</v>
      </c>
      <c r="N6" s="268" t="s">
        <v>65</v>
      </c>
      <c r="O6" s="8" t="s">
        <v>65</v>
      </c>
      <c r="P6" s="265" t="s">
        <v>65</v>
      </c>
      <c r="Q6" s="265" t="s">
        <v>65</v>
      </c>
      <c r="R6" s="265" t="s">
        <v>65</v>
      </c>
      <c r="S6" s="265" t="s">
        <v>65</v>
      </c>
      <c r="T6" s="265" t="s">
        <v>65</v>
      </c>
      <c r="U6" s="265" t="s">
        <v>65</v>
      </c>
      <c r="V6" s="265" t="s">
        <v>65</v>
      </c>
      <c r="W6" s="265" t="s">
        <v>65</v>
      </c>
      <c r="X6" s="265" t="s">
        <v>65</v>
      </c>
      <c r="Y6" s="8" t="s">
        <v>65</v>
      </c>
      <c r="Z6" s="268" t="s">
        <v>65</v>
      </c>
      <c r="AA6" s="269" t="s">
        <v>65</v>
      </c>
      <c r="AB6" s="265" t="s">
        <v>65</v>
      </c>
      <c r="AC6" s="269" t="s">
        <v>65</v>
      </c>
      <c r="AD6" s="265" t="s">
        <v>65</v>
      </c>
      <c r="AE6" s="265" t="s">
        <v>65</v>
      </c>
      <c r="AF6" s="265" t="s">
        <v>65</v>
      </c>
      <c r="AG6" s="265" t="s">
        <v>65</v>
      </c>
      <c r="AH6" s="8" t="s">
        <v>65</v>
      </c>
      <c r="AI6" s="268" t="s">
        <v>65</v>
      </c>
      <c r="AJ6" s="268" t="s">
        <v>65</v>
      </c>
      <c r="AK6" s="8" t="s">
        <v>65</v>
      </c>
      <c r="AL6" s="10" t="s">
        <v>65</v>
      </c>
      <c r="AM6" s="10" t="s">
        <v>65</v>
      </c>
      <c r="AN6" s="10" t="s">
        <v>65</v>
      </c>
      <c r="AO6" s="10" t="s">
        <v>65</v>
      </c>
      <c r="AP6" s="10" t="s">
        <v>65</v>
      </c>
      <c r="AQ6" s="10" t="s">
        <v>65</v>
      </c>
      <c r="AR6" s="10" t="s">
        <v>65</v>
      </c>
    </row>
    <row r="7" spans="1:44" s="267" customFormat="1" ht="13.5">
      <c r="A7" s="280" t="str">
        <f>A8</f>
        <v>広島県</v>
      </c>
      <c r="B7" s="280">
        <f>INT(B8/1000)*1000</f>
        <v>34000</v>
      </c>
      <c r="C7" s="280" t="s">
        <v>354</v>
      </c>
      <c r="D7" s="278">
        <f>SUM(D8:D200)</f>
        <v>1049758</v>
      </c>
      <c r="E7" s="278">
        <f>SUM(E8:E200)</f>
        <v>672909</v>
      </c>
      <c r="F7" s="278">
        <f aca="true" t="shared" si="0" ref="F7:AR7">SUM(F8:F200)</f>
        <v>313446</v>
      </c>
      <c r="G7" s="278">
        <f t="shared" si="0"/>
        <v>60036</v>
      </c>
      <c r="H7" s="278">
        <f t="shared" si="0"/>
        <v>1579</v>
      </c>
      <c r="I7" s="278">
        <f t="shared" si="0"/>
        <v>0</v>
      </c>
      <c r="J7" s="278">
        <f t="shared" si="0"/>
        <v>0</v>
      </c>
      <c r="K7" s="278">
        <f t="shared" si="0"/>
        <v>137013</v>
      </c>
      <c r="L7" s="278">
        <f t="shared" si="0"/>
        <v>114818</v>
      </c>
      <c r="M7" s="278">
        <f t="shared" si="0"/>
        <v>0</v>
      </c>
      <c r="N7" s="278">
        <f t="shared" si="0"/>
        <v>47199</v>
      </c>
      <c r="O7" s="278">
        <f t="shared" si="0"/>
        <v>16204</v>
      </c>
      <c r="P7" s="278">
        <f t="shared" si="0"/>
        <v>12928</v>
      </c>
      <c r="Q7" s="278">
        <f t="shared" si="0"/>
        <v>526</v>
      </c>
      <c r="R7" s="278">
        <f t="shared" si="0"/>
        <v>1229</v>
      </c>
      <c r="S7" s="278">
        <f t="shared" si="0"/>
        <v>250</v>
      </c>
      <c r="T7" s="278">
        <f t="shared" si="0"/>
        <v>0</v>
      </c>
      <c r="U7" s="278">
        <f t="shared" si="0"/>
        <v>1074</v>
      </c>
      <c r="V7" s="278">
        <f t="shared" si="0"/>
        <v>0</v>
      </c>
      <c r="W7" s="278">
        <f t="shared" si="0"/>
        <v>0</v>
      </c>
      <c r="X7" s="278">
        <f t="shared" si="0"/>
        <v>197</v>
      </c>
      <c r="Y7" s="278">
        <f t="shared" si="0"/>
        <v>704136</v>
      </c>
      <c r="Z7" s="278">
        <f t="shared" si="0"/>
        <v>672909</v>
      </c>
      <c r="AA7" s="278">
        <f t="shared" si="0"/>
        <v>19844</v>
      </c>
      <c r="AB7" s="278">
        <f t="shared" si="0"/>
        <v>5</v>
      </c>
      <c r="AC7" s="278">
        <f t="shared" si="0"/>
        <v>0</v>
      </c>
      <c r="AD7" s="278">
        <f t="shared" si="0"/>
        <v>0</v>
      </c>
      <c r="AE7" s="278">
        <f t="shared" si="0"/>
        <v>0</v>
      </c>
      <c r="AF7" s="278">
        <f t="shared" si="0"/>
        <v>11378</v>
      </c>
      <c r="AG7" s="278">
        <f t="shared" si="0"/>
        <v>0</v>
      </c>
      <c r="AH7" s="278">
        <f t="shared" si="0"/>
        <v>134396</v>
      </c>
      <c r="AI7" s="278">
        <f t="shared" si="0"/>
        <v>47199</v>
      </c>
      <c r="AJ7" s="278">
        <f t="shared" si="0"/>
        <v>58694</v>
      </c>
      <c r="AK7" s="278">
        <f t="shared" si="0"/>
        <v>28503</v>
      </c>
      <c r="AL7" s="278">
        <f t="shared" si="0"/>
        <v>21781</v>
      </c>
      <c r="AM7" s="278">
        <f t="shared" si="0"/>
        <v>0</v>
      </c>
      <c r="AN7" s="278">
        <f t="shared" si="0"/>
        <v>0</v>
      </c>
      <c r="AO7" s="278">
        <f t="shared" si="0"/>
        <v>0</v>
      </c>
      <c r="AP7" s="278">
        <f t="shared" si="0"/>
        <v>1079</v>
      </c>
      <c r="AQ7" s="278">
        <f t="shared" si="0"/>
        <v>5643</v>
      </c>
      <c r="AR7" s="278">
        <f t="shared" si="0"/>
        <v>0</v>
      </c>
    </row>
    <row r="8" spans="1:44" s="267" customFormat="1" ht="13.5">
      <c r="A8" s="415" t="s">
        <v>388</v>
      </c>
      <c r="B8" s="415">
        <v>34100</v>
      </c>
      <c r="C8" s="415" t="s">
        <v>402</v>
      </c>
      <c r="D8" s="297">
        <f aca="true" t="shared" si="1" ref="D8:D30">SUM(E8:F8,N8:O8)</f>
        <v>404845</v>
      </c>
      <c r="E8" s="297">
        <f aca="true" t="shared" si="2" ref="E8:E30">Z8</f>
        <v>300637</v>
      </c>
      <c r="F8" s="297">
        <f aca="true" t="shared" si="3" ref="F8:F30">SUM(G8:M8)</f>
        <v>74474</v>
      </c>
      <c r="G8" s="278">
        <v>11319</v>
      </c>
      <c r="H8" s="278">
        <v>1579</v>
      </c>
      <c r="I8" s="278"/>
      <c r="J8" s="278"/>
      <c r="K8" s="278"/>
      <c r="L8" s="278">
        <v>61576</v>
      </c>
      <c r="M8" s="278"/>
      <c r="N8" s="297">
        <f aca="true" t="shared" si="4" ref="N8:N30">AI8</f>
        <v>29734</v>
      </c>
      <c r="O8" s="298">
        <f>'資源化量内訳'!R8</f>
        <v>0</v>
      </c>
      <c r="P8" s="298">
        <f>'資源化量内訳'!S8</f>
        <v>0</v>
      </c>
      <c r="Q8" s="298">
        <f>'資源化量内訳'!T8</f>
        <v>0</v>
      </c>
      <c r="R8" s="298">
        <f>'資源化量内訳'!U8</f>
        <v>0</v>
      </c>
      <c r="S8" s="298">
        <f>'資源化量内訳'!V8</f>
        <v>0</v>
      </c>
      <c r="T8" s="298">
        <f>'資源化量内訳'!W8</f>
        <v>0</v>
      </c>
      <c r="U8" s="298">
        <f>'資源化量内訳'!X8</f>
        <v>0</v>
      </c>
      <c r="V8" s="298">
        <f>'資源化量内訳'!Y8</f>
        <v>0</v>
      </c>
      <c r="W8" s="298">
        <f>'資源化量内訳'!Z8</f>
        <v>0</v>
      </c>
      <c r="X8" s="298">
        <f>'資源化量内訳'!AA8</f>
        <v>0</v>
      </c>
      <c r="Y8" s="297">
        <f aca="true" t="shared" si="5" ref="Y8:Y30">SUM(Z8:AG8)</f>
        <v>316508</v>
      </c>
      <c r="Z8" s="278">
        <v>300637</v>
      </c>
      <c r="AA8" s="278">
        <v>6776</v>
      </c>
      <c r="AB8" s="278">
        <v>5</v>
      </c>
      <c r="AC8" s="278"/>
      <c r="AD8" s="278"/>
      <c r="AE8" s="278"/>
      <c r="AF8" s="278">
        <v>9090</v>
      </c>
      <c r="AG8" s="278"/>
      <c r="AH8" s="297">
        <f aca="true" t="shared" si="6" ref="AH8:AH30">SUM(AI8:AK8)</f>
        <v>51721</v>
      </c>
      <c r="AI8" s="278">
        <v>29734</v>
      </c>
      <c r="AJ8" s="278">
        <v>16604</v>
      </c>
      <c r="AK8" s="297">
        <f aca="true" t="shared" si="7" ref="AK8:AK30">SUM(AL8:AR8)</f>
        <v>5383</v>
      </c>
      <c r="AL8" s="278">
        <v>2570</v>
      </c>
      <c r="AM8" s="278"/>
      <c r="AN8" s="278"/>
      <c r="AO8" s="278"/>
      <c r="AP8" s="278"/>
      <c r="AQ8" s="278">
        <v>2813</v>
      </c>
      <c r="AR8" s="278"/>
    </row>
    <row r="9" spans="1:44" s="267" customFormat="1" ht="13.5">
      <c r="A9" s="415" t="s">
        <v>388</v>
      </c>
      <c r="B9" s="415">
        <v>34202</v>
      </c>
      <c r="C9" s="415" t="s">
        <v>404</v>
      </c>
      <c r="D9" s="297">
        <f t="shared" si="1"/>
        <v>120569</v>
      </c>
      <c r="E9" s="297">
        <f t="shared" si="2"/>
        <v>91668</v>
      </c>
      <c r="F9" s="297">
        <f t="shared" si="3"/>
        <v>21388</v>
      </c>
      <c r="G9" s="278">
        <v>11222</v>
      </c>
      <c r="H9" s="278"/>
      <c r="I9" s="278"/>
      <c r="J9" s="278"/>
      <c r="K9" s="278"/>
      <c r="L9" s="278">
        <v>10166</v>
      </c>
      <c r="M9" s="278"/>
      <c r="N9" s="297">
        <f t="shared" si="4"/>
        <v>7513</v>
      </c>
      <c r="O9" s="298">
        <f>'資源化量内訳'!R9</f>
        <v>0</v>
      </c>
      <c r="P9" s="298">
        <f>'資源化量内訳'!S9</f>
        <v>0</v>
      </c>
      <c r="Q9" s="298">
        <f>'資源化量内訳'!T9</f>
        <v>0</v>
      </c>
      <c r="R9" s="298">
        <f>'資源化量内訳'!U9</f>
        <v>0</v>
      </c>
      <c r="S9" s="298">
        <f>'資源化量内訳'!V9</f>
        <v>0</v>
      </c>
      <c r="T9" s="298">
        <f>'資源化量内訳'!W9</f>
        <v>0</v>
      </c>
      <c r="U9" s="298">
        <f>'資源化量内訳'!X9</f>
        <v>0</v>
      </c>
      <c r="V9" s="298">
        <f>'資源化量内訳'!Y9</f>
        <v>0</v>
      </c>
      <c r="W9" s="298">
        <f>'資源化量内訳'!Z9</f>
        <v>0</v>
      </c>
      <c r="X9" s="298">
        <f>'資源化量内訳'!AA9</f>
        <v>0</v>
      </c>
      <c r="Y9" s="297">
        <f t="shared" si="5"/>
        <v>98428</v>
      </c>
      <c r="Z9" s="278">
        <v>91668</v>
      </c>
      <c r="AA9" s="278">
        <v>6760</v>
      </c>
      <c r="AB9" s="278"/>
      <c r="AC9" s="278"/>
      <c r="AD9" s="278"/>
      <c r="AE9" s="278"/>
      <c r="AF9" s="278"/>
      <c r="AG9" s="278"/>
      <c r="AH9" s="297">
        <f t="shared" si="6"/>
        <v>19071</v>
      </c>
      <c r="AI9" s="278">
        <v>7513</v>
      </c>
      <c r="AJ9" s="278">
        <v>9122</v>
      </c>
      <c r="AK9" s="297">
        <f t="shared" si="7"/>
        <v>2436</v>
      </c>
      <c r="AL9" s="278">
        <v>2436</v>
      </c>
      <c r="AM9" s="278"/>
      <c r="AN9" s="278"/>
      <c r="AO9" s="278"/>
      <c r="AP9" s="278"/>
      <c r="AQ9" s="278"/>
      <c r="AR9" s="278"/>
    </row>
    <row r="10" spans="1:44" s="267" customFormat="1" ht="13.5">
      <c r="A10" s="415" t="s">
        <v>388</v>
      </c>
      <c r="B10" s="415">
        <v>34203</v>
      </c>
      <c r="C10" s="415" t="s">
        <v>405</v>
      </c>
      <c r="D10" s="297">
        <f t="shared" si="1"/>
        <v>10590</v>
      </c>
      <c r="E10" s="297">
        <f t="shared" si="2"/>
        <v>7500</v>
      </c>
      <c r="F10" s="297">
        <f t="shared" si="3"/>
        <v>2123</v>
      </c>
      <c r="G10" s="278">
        <v>2123</v>
      </c>
      <c r="H10" s="278"/>
      <c r="I10" s="278"/>
      <c r="J10" s="278"/>
      <c r="K10" s="278"/>
      <c r="L10" s="278"/>
      <c r="M10" s="278"/>
      <c r="N10" s="297">
        <f t="shared" si="4"/>
        <v>0</v>
      </c>
      <c r="O10" s="298">
        <f>'資源化量内訳'!R10</f>
        <v>967</v>
      </c>
      <c r="P10" s="298">
        <f>'資源化量内訳'!S10</f>
        <v>863</v>
      </c>
      <c r="Q10" s="298">
        <f>'資源化量内訳'!T10</f>
        <v>0</v>
      </c>
      <c r="R10" s="298">
        <f>'資源化量内訳'!U10</f>
        <v>0</v>
      </c>
      <c r="S10" s="298">
        <f>'資源化量内訳'!V10</f>
        <v>0</v>
      </c>
      <c r="T10" s="298">
        <f>'資源化量内訳'!W10</f>
        <v>0</v>
      </c>
      <c r="U10" s="298">
        <f>'資源化量内訳'!X10</f>
        <v>104</v>
      </c>
      <c r="V10" s="298">
        <f>'資源化量内訳'!Y10</f>
        <v>0</v>
      </c>
      <c r="W10" s="298">
        <f>'資源化量内訳'!Z10</f>
        <v>0</v>
      </c>
      <c r="X10" s="298">
        <f>'資源化量内訳'!AA10</f>
        <v>0</v>
      </c>
      <c r="Y10" s="297">
        <f t="shared" si="5"/>
        <v>7500</v>
      </c>
      <c r="Z10" s="278">
        <v>7500</v>
      </c>
      <c r="AA10" s="278"/>
      <c r="AB10" s="278"/>
      <c r="AC10" s="278"/>
      <c r="AD10" s="278"/>
      <c r="AE10" s="278"/>
      <c r="AF10" s="278"/>
      <c r="AG10" s="278"/>
      <c r="AH10" s="297">
        <f t="shared" si="6"/>
        <v>2211</v>
      </c>
      <c r="AI10" s="278"/>
      <c r="AJ10" s="278">
        <v>662</v>
      </c>
      <c r="AK10" s="297">
        <f t="shared" si="7"/>
        <v>1549</v>
      </c>
      <c r="AL10" s="278">
        <v>1549</v>
      </c>
      <c r="AM10" s="278"/>
      <c r="AN10" s="278"/>
      <c r="AO10" s="278"/>
      <c r="AP10" s="278"/>
      <c r="AQ10" s="278"/>
      <c r="AR10" s="278"/>
    </row>
    <row r="11" spans="1:44" s="267" customFormat="1" ht="13.5">
      <c r="A11" s="415" t="s">
        <v>388</v>
      </c>
      <c r="B11" s="415">
        <v>34204</v>
      </c>
      <c r="C11" s="415" t="s">
        <v>406</v>
      </c>
      <c r="D11" s="297">
        <f t="shared" si="1"/>
        <v>39225</v>
      </c>
      <c r="E11" s="297">
        <f t="shared" si="2"/>
        <v>33660</v>
      </c>
      <c r="F11" s="297">
        <f t="shared" si="3"/>
        <v>5561</v>
      </c>
      <c r="G11" s="278">
        <v>255</v>
      </c>
      <c r="H11" s="278"/>
      <c r="I11" s="278"/>
      <c r="J11" s="278"/>
      <c r="K11" s="278">
        <v>558</v>
      </c>
      <c r="L11" s="278">
        <v>4748</v>
      </c>
      <c r="M11" s="278"/>
      <c r="N11" s="297">
        <f t="shared" si="4"/>
        <v>0</v>
      </c>
      <c r="O11" s="298">
        <f>'資源化量内訳'!R11</f>
        <v>4</v>
      </c>
      <c r="P11" s="298">
        <f>'資源化量内訳'!S11</f>
        <v>0</v>
      </c>
      <c r="Q11" s="298">
        <f>'資源化量内訳'!T11</f>
        <v>0</v>
      </c>
      <c r="R11" s="298">
        <f>'資源化量内訳'!U11</f>
        <v>0</v>
      </c>
      <c r="S11" s="298">
        <f>'資源化量内訳'!V11</f>
        <v>0</v>
      </c>
      <c r="T11" s="298">
        <f>'資源化量内訳'!W11</f>
        <v>0</v>
      </c>
      <c r="U11" s="298">
        <f>'資源化量内訳'!X11</f>
        <v>0</v>
      </c>
      <c r="V11" s="298">
        <f>'資源化量内訳'!Y11</f>
        <v>0</v>
      </c>
      <c r="W11" s="298">
        <f>'資源化量内訳'!Z11</f>
        <v>0</v>
      </c>
      <c r="X11" s="298">
        <f>'資源化量内訳'!AA11</f>
        <v>4</v>
      </c>
      <c r="Y11" s="297">
        <f t="shared" si="5"/>
        <v>35196</v>
      </c>
      <c r="Z11" s="278">
        <v>33660</v>
      </c>
      <c r="AA11" s="278">
        <v>78</v>
      </c>
      <c r="AB11" s="278"/>
      <c r="AC11" s="278"/>
      <c r="AD11" s="278"/>
      <c r="AE11" s="278"/>
      <c r="AF11" s="278">
        <v>1458</v>
      </c>
      <c r="AG11" s="278"/>
      <c r="AH11" s="297">
        <f t="shared" si="6"/>
        <v>6538</v>
      </c>
      <c r="AI11" s="278"/>
      <c r="AJ11" s="278">
        <v>5939</v>
      </c>
      <c r="AK11" s="297">
        <f t="shared" si="7"/>
        <v>599</v>
      </c>
      <c r="AL11" s="278">
        <v>31</v>
      </c>
      <c r="AM11" s="278"/>
      <c r="AN11" s="278"/>
      <c r="AO11" s="278"/>
      <c r="AP11" s="278">
        <v>2</v>
      </c>
      <c r="AQ11" s="278">
        <v>566</v>
      </c>
      <c r="AR11" s="278"/>
    </row>
    <row r="12" spans="1:44" s="267" customFormat="1" ht="13.5">
      <c r="A12" s="415" t="s">
        <v>388</v>
      </c>
      <c r="B12" s="415">
        <v>34205</v>
      </c>
      <c r="C12" s="415" t="s">
        <v>407</v>
      </c>
      <c r="D12" s="297">
        <f t="shared" si="1"/>
        <v>61904</v>
      </c>
      <c r="E12" s="297">
        <f t="shared" si="2"/>
        <v>43743</v>
      </c>
      <c r="F12" s="297">
        <f t="shared" si="3"/>
        <v>7572</v>
      </c>
      <c r="G12" s="278">
        <v>3863</v>
      </c>
      <c r="H12" s="278"/>
      <c r="I12" s="278"/>
      <c r="J12" s="278"/>
      <c r="K12" s="278">
        <v>674</v>
      </c>
      <c r="L12" s="278">
        <v>3035</v>
      </c>
      <c r="M12" s="278"/>
      <c r="N12" s="297">
        <f t="shared" si="4"/>
        <v>2344</v>
      </c>
      <c r="O12" s="298">
        <f>'資源化量内訳'!R12</f>
        <v>8245</v>
      </c>
      <c r="P12" s="298">
        <f>'資源化量内訳'!S12</f>
        <v>6046</v>
      </c>
      <c r="Q12" s="298">
        <f>'資源化量内訳'!T12</f>
        <v>278</v>
      </c>
      <c r="R12" s="298">
        <f>'資源化量内訳'!U12</f>
        <v>1229</v>
      </c>
      <c r="S12" s="298">
        <f>'資源化量内訳'!V12</f>
        <v>212</v>
      </c>
      <c r="T12" s="298">
        <f>'資源化量内訳'!W12</f>
        <v>0</v>
      </c>
      <c r="U12" s="298">
        <f>'資源化量内訳'!X12</f>
        <v>426</v>
      </c>
      <c r="V12" s="298">
        <f>'資源化量内訳'!Y12</f>
        <v>0</v>
      </c>
      <c r="W12" s="298">
        <f>'資源化量内訳'!Z12</f>
        <v>0</v>
      </c>
      <c r="X12" s="298">
        <f>'資源化量内訳'!AA12</f>
        <v>54</v>
      </c>
      <c r="Y12" s="297">
        <f t="shared" si="5"/>
        <v>46611</v>
      </c>
      <c r="Z12" s="278">
        <v>43743</v>
      </c>
      <c r="AA12" s="278">
        <v>2643</v>
      </c>
      <c r="AB12" s="278"/>
      <c r="AC12" s="278"/>
      <c r="AD12" s="278"/>
      <c r="AE12" s="278"/>
      <c r="AF12" s="278">
        <v>225</v>
      </c>
      <c r="AG12" s="278"/>
      <c r="AH12" s="297">
        <f t="shared" si="6"/>
        <v>8783</v>
      </c>
      <c r="AI12" s="278">
        <v>2344</v>
      </c>
      <c r="AJ12" s="278">
        <v>6140</v>
      </c>
      <c r="AK12" s="297">
        <f t="shared" si="7"/>
        <v>299</v>
      </c>
      <c r="AL12" s="278">
        <v>296</v>
      </c>
      <c r="AM12" s="278"/>
      <c r="AN12" s="278"/>
      <c r="AO12" s="278"/>
      <c r="AP12" s="278">
        <v>3</v>
      </c>
      <c r="AQ12" s="278"/>
      <c r="AR12" s="278"/>
    </row>
    <row r="13" spans="1:44" s="267" customFormat="1" ht="13.5">
      <c r="A13" s="415" t="s">
        <v>388</v>
      </c>
      <c r="B13" s="415">
        <v>34207</v>
      </c>
      <c r="C13" s="415" t="s">
        <v>408</v>
      </c>
      <c r="D13" s="297">
        <f t="shared" si="1"/>
        <v>173077</v>
      </c>
      <c r="E13" s="297">
        <f t="shared" si="2"/>
        <v>55629</v>
      </c>
      <c r="F13" s="297">
        <f t="shared" si="3"/>
        <v>117125</v>
      </c>
      <c r="G13" s="278">
        <v>16785</v>
      </c>
      <c r="H13" s="278"/>
      <c r="I13" s="278"/>
      <c r="J13" s="278"/>
      <c r="K13" s="278">
        <v>90489</v>
      </c>
      <c r="L13" s="278">
        <v>9851</v>
      </c>
      <c r="M13" s="278"/>
      <c r="N13" s="297">
        <f t="shared" si="4"/>
        <v>40</v>
      </c>
      <c r="O13" s="298">
        <f>'資源化量内訳'!R13</f>
        <v>283</v>
      </c>
      <c r="P13" s="298">
        <f>'資源化量内訳'!S13</f>
        <v>283</v>
      </c>
      <c r="Q13" s="298">
        <f>'資源化量内訳'!T13</f>
        <v>0</v>
      </c>
      <c r="R13" s="298">
        <f>'資源化量内訳'!U13</f>
        <v>0</v>
      </c>
      <c r="S13" s="298">
        <f>'資源化量内訳'!V13</f>
        <v>0</v>
      </c>
      <c r="T13" s="298">
        <f>'資源化量内訳'!W13</f>
        <v>0</v>
      </c>
      <c r="U13" s="298">
        <f>'資源化量内訳'!X13</f>
        <v>0</v>
      </c>
      <c r="V13" s="298">
        <f>'資源化量内訳'!Y13</f>
        <v>0</v>
      </c>
      <c r="W13" s="298">
        <f>'資源化量内訳'!Z13</f>
        <v>0</v>
      </c>
      <c r="X13" s="298">
        <f>'資源化量内訳'!AA13</f>
        <v>0</v>
      </c>
      <c r="Y13" s="297">
        <f t="shared" si="5"/>
        <v>55698</v>
      </c>
      <c r="Z13" s="278">
        <v>55629</v>
      </c>
      <c r="AA13" s="278"/>
      <c r="AB13" s="278"/>
      <c r="AC13" s="278"/>
      <c r="AD13" s="278"/>
      <c r="AE13" s="278"/>
      <c r="AF13" s="278">
        <v>69</v>
      </c>
      <c r="AG13" s="278"/>
      <c r="AH13" s="297">
        <f t="shared" si="6"/>
        <v>20509</v>
      </c>
      <c r="AI13" s="278">
        <v>40</v>
      </c>
      <c r="AJ13" s="278">
        <v>8338</v>
      </c>
      <c r="AK13" s="297">
        <f t="shared" si="7"/>
        <v>12131</v>
      </c>
      <c r="AL13" s="278">
        <v>10695</v>
      </c>
      <c r="AM13" s="278"/>
      <c r="AN13" s="278"/>
      <c r="AO13" s="278"/>
      <c r="AP13" s="278">
        <v>829</v>
      </c>
      <c r="AQ13" s="278">
        <v>607</v>
      </c>
      <c r="AR13" s="278"/>
    </row>
    <row r="14" spans="1:44" s="267" customFormat="1" ht="13.5">
      <c r="A14" s="415" t="s">
        <v>388</v>
      </c>
      <c r="B14" s="415">
        <v>34208</v>
      </c>
      <c r="C14" s="415" t="s">
        <v>409</v>
      </c>
      <c r="D14" s="297">
        <f t="shared" si="1"/>
        <v>14996</v>
      </c>
      <c r="E14" s="297">
        <f t="shared" si="2"/>
        <v>0</v>
      </c>
      <c r="F14" s="297">
        <f t="shared" si="3"/>
        <v>12888</v>
      </c>
      <c r="G14" s="278"/>
      <c r="H14" s="278"/>
      <c r="I14" s="278"/>
      <c r="J14" s="278"/>
      <c r="K14" s="278">
        <v>9188</v>
      </c>
      <c r="L14" s="278">
        <v>3700</v>
      </c>
      <c r="M14" s="278"/>
      <c r="N14" s="297">
        <f t="shared" si="4"/>
        <v>2108</v>
      </c>
      <c r="O14" s="298">
        <f>'資源化量内訳'!R14</f>
        <v>0</v>
      </c>
      <c r="P14" s="298">
        <f>'資源化量内訳'!S14</f>
        <v>0</v>
      </c>
      <c r="Q14" s="298">
        <f>'資源化量内訳'!T14</f>
        <v>0</v>
      </c>
      <c r="R14" s="298">
        <f>'資源化量内訳'!U14</f>
        <v>0</v>
      </c>
      <c r="S14" s="298">
        <f>'資源化量内訳'!V14</f>
        <v>0</v>
      </c>
      <c r="T14" s="298">
        <f>'資源化量内訳'!W14</f>
        <v>0</v>
      </c>
      <c r="U14" s="298">
        <f>'資源化量内訳'!X14</f>
        <v>0</v>
      </c>
      <c r="V14" s="298">
        <f>'資源化量内訳'!Y14</f>
        <v>0</v>
      </c>
      <c r="W14" s="298">
        <f>'資源化量内訳'!Z14</f>
        <v>0</v>
      </c>
      <c r="X14" s="298">
        <f>'資源化量内訳'!AA14</f>
        <v>0</v>
      </c>
      <c r="Y14" s="297">
        <f t="shared" si="5"/>
        <v>0</v>
      </c>
      <c r="Z14" s="278"/>
      <c r="AA14" s="278"/>
      <c r="AB14" s="278"/>
      <c r="AC14" s="278"/>
      <c r="AD14" s="278"/>
      <c r="AE14" s="278"/>
      <c r="AF14" s="278"/>
      <c r="AG14" s="278"/>
      <c r="AH14" s="297">
        <f t="shared" si="6"/>
        <v>3102</v>
      </c>
      <c r="AI14" s="278">
        <v>2108</v>
      </c>
      <c r="AJ14" s="278"/>
      <c r="AK14" s="297">
        <f t="shared" si="7"/>
        <v>994</v>
      </c>
      <c r="AL14" s="278"/>
      <c r="AM14" s="278"/>
      <c r="AN14" s="278"/>
      <c r="AO14" s="278"/>
      <c r="AP14" s="278">
        <v>190</v>
      </c>
      <c r="AQ14" s="278">
        <v>804</v>
      </c>
      <c r="AR14" s="278"/>
    </row>
    <row r="15" spans="1:44" s="267" customFormat="1" ht="13.5">
      <c r="A15" s="415" t="s">
        <v>388</v>
      </c>
      <c r="B15" s="415">
        <v>34209</v>
      </c>
      <c r="C15" s="415" t="s">
        <v>410</v>
      </c>
      <c r="D15" s="297">
        <f t="shared" si="1"/>
        <v>18929</v>
      </c>
      <c r="E15" s="297">
        <f t="shared" si="2"/>
        <v>12135</v>
      </c>
      <c r="F15" s="297">
        <f t="shared" si="3"/>
        <v>3824</v>
      </c>
      <c r="G15" s="278">
        <v>2987</v>
      </c>
      <c r="H15" s="278"/>
      <c r="I15" s="278"/>
      <c r="J15" s="278"/>
      <c r="K15" s="278"/>
      <c r="L15" s="278">
        <v>837</v>
      </c>
      <c r="M15" s="278"/>
      <c r="N15" s="297">
        <f t="shared" si="4"/>
        <v>199</v>
      </c>
      <c r="O15" s="298">
        <f>'資源化量内訳'!R15</f>
        <v>2771</v>
      </c>
      <c r="P15" s="298">
        <f>'資源化量内訳'!S15</f>
        <v>2538</v>
      </c>
      <c r="Q15" s="298">
        <f>'資源化量内訳'!T15</f>
        <v>0</v>
      </c>
      <c r="R15" s="298">
        <f>'資源化量内訳'!U15</f>
        <v>0</v>
      </c>
      <c r="S15" s="298">
        <f>'資源化量内訳'!V15</f>
        <v>0</v>
      </c>
      <c r="T15" s="298">
        <f>'資源化量内訳'!W15</f>
        <v>0</v>
      </c>
      <c r="U15" s="298">
        <f>'資源化量内訳'!X15</f>
        <v>233</v>
      </c>
      <c r="V15" s="298">
        <f>'資源化量内訳'!Y15</f>
        <v>0</v>
      </c>
      <c r="W15" s="298">
        <f>'資源化量内訳'!Z15</f>
        <v>0</v>
      </c>
      <c r="X15" s="298">
        <f>'資源化量内訳'!AA15</f>
        <v>0</v>
      </c>
      <c r="Y15" s="297">
        <f t="shared" si="5"/>
        <v>13898</v>
      </c>
      <c r="Z15" s="278">
        <v>12135</v>
      </c>
      <c r="AA15" s="278">
        <v>1694</v>
      </c>
      <c r="AB15" s="278"/>
      <c r="AC15" s="278"/>
      <c r="AD15" s="278"/>
      <c r="AE15" s="278"/>
      <c r="AF15" s="278">
        <v>69</v>
      </c>
      <c r="AG15" s="278"/>
      <c r="AH15" s="297">
        <f t="shared" si="6"/>
        <v>2308</v>
      </c>
      <c r="AI15" s="278">
        <v>199</v>
      </c>
      <c r="AJ15" s="278">
        <v>1650</v>
      </c>
      <c r="AK15" s="297">
        <f t="shared" si="7"/>
        <v>459</v>
      </c>
      <c r="AL15" s="278">
        <v>459</v>
      </c>
      <c r="AM15" s="278"/>
      <c r="AN15" s="278"/>
      <c r="AO15" s="278"/>
      <c r="AP15" s="278"/>
      <c r="AQ15" s="278"/>
      <c r="AR15" s="278"/>
    </row>
    <row r="16" spans="1:44" s="267" customFormat="1" ht="13.5">
      <c r="A16" s="415" t="s">
        <v>388</v>
      </c>
      <c r="B16" s="415">
        <v>34210</v>
      </c>
      <c r="C16" s="415" t="s">
        <v>411</v>
      </c>
      <c r="D16" s="297">
        <f t="shared" si="1"/>
        <v>10869</v>
      </c>
      <c r="E16" s="297">
        <f t="shared" si="2"/>
        <v>6108</v>
      </c>
      <c r="F16" s="297">
        <f t="shared" si="3"/>
        <v>4761</v>
      </c>
      <c r="G16" s="278"/>
      <c r="H16" s="278"/>
      <c r="I16" s="278"/>
      <c r="J16" s="278"/>
      <c r="K16" s="278">
        <v>1825</v>
      </c>
      <c r="L16" s="278">
        <v>2936</v>
      </c>
      <c r="M16" s="278"/>
      <c r="N16" s="297">
        <f t="shared" si="4"/>
        <v>0</v>
      </c>
      <c r="O16" s="298">
        <f>'資源化量内訳'!R16</f>
        <v>0</v>
      </c>
      <c r="P16" s="298">
        <f>'資源化量内訳'!S16</f>
        <v>0</v>
      </c>
      <c r="Q16" s="298">
        <f>'資源化量内訳'!T16</f>
        <v>0</v>
      </c>
      <c r="R16" s="298">
        <f>'資源化量内訳'!U16</f>
        <v>0</v>
      </c>
      <c r="S16" s="298">
        <f>'資源化量内訳'!V16</f>
        <v>0</v>
      </c>
      <c r="T16" s="298">
        <f>'資源化量内訳'!W16</f>
        <v>0</v>
      </c>
      <c r="U16" s="298">
        <f>'資源化量内訳'!X16</f>
        <v>0</v>
      </c>
      <c r="V16" s="298">
        <f>'資源化量内訳'!Y16</f>
        <v>0</v>
      </c>
      <c r="W16" s="298">
        <f>'資源化量内訳'!Z16</f>
        <v>0</v>
      </c>
      <c r="X16" s="298">
        <f>'資源化量内訳'!AA16</f>
        <v>0</v>
      </c>
      <c r="Y16" s="297">
        <f t="shared" si="5"/>
        <v>6447</v>
      </c>
      <c r="Z16" s="278">
        <v>6108</v>
      </c>
      <c r="AA16" s="278"/>
      <c r="AB16" s="278"/>
      <c r="AC16" s="278"/>
      <c r="AD16" s="278"/>
      <c r="AE16" s="278"/>
      <c r="AF16" s="278">
        <v>339</v>
      </c>
      <c r="AG16" s="278"/>
      <c r="AH16" s="297">
        <f t="shared" si="6"/>
        <v>267</v>
      </c>
      <c r="AI16" s="278"/>
      <c r="AJ16" s="278"/>
      <c r="AK16" s="297">
        <f t="shared" si="7"/>
        <v>267</v>
      </c>
      <c r="AL16" s="278"/>
      <c r="AM16" s="278"/>
      <c r="AN16" s="278"/>
      <c r="AO16" s="278"/>
      <c r="AP16" s="278">
        <v>19</v>
      </c>
      <c r="AQ16" s="278">
        <v>248</v>
      </c>
      <c r="AR16" s="278"/>
    </row>
    <row r="17" spans="1:44" s="267" customFormat="1" ht="13.5">
      <c r="A17" s="415" t="s">
        <v>388</v>
      </c>
      <c r="B17" s="415">
        <v>34211</v>
      </c>
      <c r="C17" s="415" t="s">
        <v>412</v>
      </c>
      <c r="D17" s="297">
        <f t="shared" si="1"/>
        <v>10409</v>
      </c>
      <c r="E17" s="297">
        <f t="shared" si="2"/>
        <v>0</v>
      </c>
      <c r="F17" s="297">
        <f t="shared" si="3"/>
        <v>10409</v>
      </c>
      <c r="G17" s="278"/>
      <c r="H17" s="278"/>
      <c r="I17" s="278"/>
      <c r="J17" s="278"/>
      <c r="K17" s="278">
        <v>8041</v>
      </c>
      <c r="L17" s="278">
        <v>2368</v>
      </c>
      <c r="M17" s="278"/>
      <c r="N17" s="297">
        <f t="shared" si="4"/>
        <v>0</v>
      </c>
      <c r="O17" s="298">
        <f>'資源化量内訳'!R17</f>
        <v>0</v>
      </c>
      <c r="P17" s="298">
        <f>'資源化量内訳'!S17</f>
        <v>0</v>
      </c>
      <c r="Q17" s="298">
        <f>'資源化量内訳'!T17</f>
        <v>0</v>
      </c>
      <c r="R17" s="298">
        <f>'資源化量内訳'!U17</f>
        <v>0</v>
      </c>
      <c r="S17" s="298">
        <f>'資源化量内訳'!V17</f>
        <v>0</v>
      </c>
      <c r="T17" s="298">
        <f>'資源化量内訳'!W17</f>
        <v>0</v>
      </c>
      <c r="U17" s="298">
        <f>'資源化量内訳'!X17</f>
        <v>0</v>
      </c>
      <c r="V17" s="298">
        <f>'資源化量内訳'!Y17</f>
        <v>0</v>
      </c>
      <c r="W17" s="298">
        <f>'資源化量内訳'!Z17</f>
        <v>0</v>
      </c>
      <c r="X17" s="298">
        <f>'資源化量内訳'!AA17</f>
        <v>0</v>
      </c>
      <c r="Y17" s="297">
        <f t="shared" si="5"/>
        <v>0</v>
      </c>
      <c r="Z17" s="278"/>
      <c r="AA17" s="278"/>
      <c r="AB17" s="278"/>
      <c r="AC17" s="278"/>
      <c r="AD17" s="278"/>
      <c r="AE17" s="278"/>
      <c r="AF17" s="278"/>
      <c r="AG17" s="278"/>
      <c r="AH17" s="297">
        <f t="shared" si="6"/>
        <v>195</v>
      </c>
      <c r="AI17" s="278"/>
      <c r="AJ17" s="278"/>
      <c r="AK17" s="297">
        <f t="shared" si="7"/>
        <v>195</v>
      </c>
      <c r="AL17" s="278"/>
      <c r="AM17" s="278"/>
      <c r="AN17" s="278"/>
      <c r="AO17" s="278"/>
      <c r="AP17" s="278">
        <v>23</v>
      </c>
      <c r="AQ17" s="278">
        <v>172</v>
      </c>
      <c r="AR17" s="278"/>
    </row>
    <row r="18" spans="1:44" s="267" customFormat="1" ht="13.5">
      <c r="A18" s="415" t="s">
        <v>388</v>
      </c>
      <c r="B18" s="415">
        <v>34212</v>
      </c>
      <c r="C18" s="415" t="s">
        <v>413</v>
      </c>
      <c r="D18" s="297">
        <f t="shared" si="1"/>
        <v>67951</v>
      </c>
      <c r="E18" s="297">
        <f t="shared" si="2"/>
        <v>54152</v>
      </c>
      <c r="F18" s="297">
        <f t="shared" si="3"/>
        <v>9198</v>
      </c>
      <c r="G18" s="278">
        <v>6959</v>
      </c>
      <c r="H18" s="278"/>
      <c r="I18" s="278"/>
      <c r="J18" s="278"/>
      <c r="K18" s="278"/>
      <c r="L18" s="278">
        <v>2239</v>
      </c>
      <c r="M18" s="278"/>
      <c r="N18" s="297">
        <f t="shared" si="4"/>
        <v>1252</v>
      </c>
      <c r="O18" s="298">
        <f>'資源化量内訳'!R18</f>
        <v>3349</v>
      </c>
      <c r="P18" s="298">
        <f>'資源化量内訳'!S18</f>
        <v>3198</v>
      </c>
      <c r="Q18" s="298">
        <f>'資源化量内訳'!T18</f>
        <v>17</v>
      </c>
      <c r="R18" s="298">
        <f>'資源化量内訳'!U18</f>
        <v>0</v>
      </c>
      <c r="S18" s="298">
        <f>'資源化量内訳'!V18</f>
        <v>38</v>
      </c>
      <c r="T18" s="298">
        <f>'資源化量内訳'!W18</f>
        <v>0</v>
      </c>
      <c r="U18" s="298">
        <f>'資源化量内訳'!X18</f>
        <v>20</v>
      </c>
      <c r="V18" s="298">
        <f>'資源化量内訳'!Y18</f>
        <v>0</v>
      </c>
      <c r="W18" s="298">
        <f>'資源化量内訳'!Z18</f>
        <v>0</v>
      </c>
      <c r="X18" s="298">
        <f>'資源化量内訳'!AA18</f>
        <v>76</v>
      </c>
      <c r="Y18" s="297">
        <f t="shared" si="5"/>
        <v>54294</v>
      </c>
      <c r="Z18" s="278">
        <v>54152</v>
      </c>
      <c r="AA18" s="278">
        <v>142</v>
      </c>
      <c r="AB18" s="278"/>
      <c r="AC18" s="278"/>
      <c r="AD18" s="278"/>
      <c r="AE18" s="278"/>
      <c r="AF18" s="278"/>
      <c r="AG18" s="278"/>
      <c r="AH18" s="297">
        <f t="shared" si="6"/>
        <v>10896</v>
      </c>
      <c r="AI18" s="278">
        <v>1252</v>
      </c>
      <c r="AJ18" s="278">
        <v>6278</v>
      </c>
      <c r="AK18" s="297">
        <f t="shared" si="7"/>
        <v>3366</v>
      </c>
      <c r="AL18" s="278">
        <v>3366</v>
      </c>
      <c r="AM18" s="278"/>
      <c r="AN18" s="278"/>
      <c r="AO18" s="278"/>
      <c r="AP18" s="278"/>
      <c r="AQ18" s="278"/>
      <c r="AR18" s="278"/>
    </row>
    <row r="19" spans="1:44" s="267" customFormat="1" ht="13.5">
      <c r="A19" s="415" t="s">
        <v>388</v>
      </c>
      <c r="B19" s="415">
        <v>34213</v>
      </c>
      <c r="C19" s="415" t="s">
        <v>414</v>
      </c>
      <c r="D19" s="297">
        <f t="shared" si="1"/>
        <v>40011</v>
      </c>
      <c r="E19" s="297">
        <f t="shared" si="2"/>
        <v>11200</v>
      </c>
      <c r="F19" s="297">
        <f t="shared" si="3"/>
        <v>27473</v>
      </c>
      <c r="G19" s="278">
        <v>1477</v>
      </c>
      <c r="H19" s="278"/>
      <c r="I19" s="278"/>
      <c r="J19" s="278"/>
      <c r="K19" s="278">
        <v>22812</v>
      </c>
      <c r="L19" s="278">
        <v>3184</v>
      </c>
      <c r="M19" s="278"/>
      <c r="N19" s="297">
        <f t="shared" si="4"/>
        <v>1338</v>
      </c>
      <c r="O19" s="298">
        <f>'資源化量内訳'!R19</f>
        <v>0</v>
      </c>
      <c r="P19" s="298">
        <f>'資源化量内訳'!S19</f>
        <v>0</v>
      </c>
      <c r="Q19" s="298">
        <f>'資源化量内訳'!T19</f>
        <v>0</v>
      </c>
      <c r="R19" s="298">
        <f>'資源化量内訳'!U19</f>
        <v>0</v>
      </c>
      <c r="S19" s="298">
        <f>'資源化量内訳'!V19</f>
        <v>0</v>
      </c>
      <c r="T19" s="298">
        <f>'資源化量内訳'!W19</f>
        <v>0</v>
      </c>
      <c r="U19" s="298">
        <f>'資源化量内訳'!X19</f>
        <v>0</v>
      </c>
      <c r="V19" s="298">
        <f>'資源化量内訳'!Y19</f>
        <v>0</v>
      </c>
      <c r="W19" s="298">
        <f>'資源化量内訳'!Z19</f>
        <v>0</v>
      </c>
      <c r="X19" s="298">
        <f>'資源化量内訳'!AA19</f>
        <v>0</v>
      </c>
      <c r="Y19" s="297">
        <f t="shared" si="5"/>
        <v>11843</v>
      </c>
      <c r="Z19" s="278">
        <v>11200</v>
      </c>
      <c r="AA19" s="278">
        <v>564</v>
      </c>
      <c r="AB19" s="278"/>
      <c r="AC19" s="278"/>
      <c r="AD19" s="278"/>
      <c r="AE19" s="278"/>
      <c r="AF19" s="278">
        <v>79</v>
      </c>
      <c r="AG19" s="278"/>
      <c r="AH19" s="297">
        <f t="shared" si="6"/>
        <v>2705</v>
      </c>
      <c r="AI19" s="278">
        <v>1338</v>
      </c>
      <c r="AJ19" s="278">
        <v>1236</v>
      </c>
      <c r="AK19" s="297">
        <f t="shared" si="7"/>
        <v>131</v>
      </c>
      <c r="AL19" s="278">
        <v>5</v>
      </c>
      <c r="AM19" s="278"/>
      <c r="AN19" s="278"/>
      <c r="AO19" s="278"/>
      <c r="AP19" s="278"/>
      <c r="AQ19" s="278">
        <v>126</v>
      </c>
      <c r="AR19" s="278"/>
    </row>
    <row r="20" spans="1:44" s="267" customFormat="1" ht="13.5">
      <c r="A20" s="415" t="s">
        <v>388</v>
      </c>
      <c r="B20" s="415">
        <v>34214</v>
      </c>
      <c r="C20" s="415" t="s">
        <v>415</v>
      </c>
      <c r="D20" s="297">
        <f t="shared" si="1"/>
        <v>7599</v>
      </c>
      <c r="E20" s="297">
        <f t="shared" si="2"/>
        <v>6476</v>
      </c>
      <c r="F20" s="297">
        <f t="shared" si="3"/>
        <v>1118</v>
      </c>
      <c r="G20" s="278">
        <v>1088</v>
      </c>
      <c r="H20" s="278"/>
      <c r="I20" s="278"/>
      <c r="J20" s="278"/>
      <c r="K20" s="278"/>
      <c r="L20" s="278">
        <v>30</v>
      </c>
      <c r="M20" s="278"/>
      <c r="N20" s="297">
        <f t="shared" si="4"/>
        <v>0</v>
      </c>
      <c r="O20" s="298">
        <f>'資源化量内訳'!R20</f>
        <v>5</v>
      </c>
      <c r="P20" s="298">
        <f>'資源化量内訳'!S20</f>
        <v>0</v>
      </c>
      <c r="Q20" s="298">
        <f>'資源化量内訳'!T20</f>
        <v>0</v>
      </c>
      <c r="R20" s="298">
        <f>'資源化量内訳'!U20</f>
        <v>0</v>
      </c>
      <c r="S20" s="298">
        <f>'資源化量内訳'!V20</f>
        <v>0</v>
      </c>
      <c r="T20" s="298">
        <f>'資源化量内訳'!W20</f>
        <v>0</v>
      </c>
      <c r="U20" s="298">
        <f>'資源化量内訳'!X20</f>
        <v>0</v>
      </c>
      <c r="V20" s="298">
        <f>'資源化量内訳'!Y20</f>
        <v>0</v>
      </c>
      <c r="W20" s="298">
        <f>'資源化量内訳'!Z20</f>
        <v>0</v>
      </c>
      <c r="X20" s="298">
        <f>'資源化量内訳'!AA20</f>
        <v>5</v>
      </c>
      <c r="Y20" s="297">
        <f t="shared" si="5"/>
        <v>6780</v>
      </c>
      <c r="Z20" s="278">
        <v>6476</v>
      </c>
      <c r="AA20" s="278">
        <v>304</v>
      </c>
      <c r="AB20" s="278"/>
      <c r="AC20" s="278"/>
      <c r="AD20" s="278"/>
      <c r="AE20" s="278"/>
      <c r="AF20" s="278"/>
      <c r="AG20" s="278"/>
      <c r="AH20" s="297">
        <f t="shared" si="6"/>
        <v>193</v>
      </c>
      <c r="AI20" s="278"/>
      <c r="AJ20" s="278"/>
      <c r="AK20" s="297">
        <f t="shared" si="7"/>
        <v>193</v>
      </c>
      <c r="AL20" s="278">
        <v>193</v>
      </c>
      <c r="AM20" s="278"/>
      <c r="AN20" s="278"/>
      <c r="AO20" s="278"/>
      <c r="AP20" s="278"/>
      <c r="AQ20" s="278"/>
      <c r="AR20" s="278"/>
    </row>
    <row r="21" spans="1:44" s="267" customFormat="1" ht="13.5">
      <c r="A21" s="415" t="s">
        <v>388</v>
      </c>
      <c r="B21" s="415">
        <v>34215</v>
      </c>
      <c r="C21" s="415" t="s">
        <v>416</v>
      </c>
      <c r="D21" s="297">
        <f t="shared" si="1"/>
        <v>11894</v>
      </c>
      <c r="E21" s="297">
        <f t="shared" si="2"/>
        <v>8127</v>
      </c>
      <c r="F21" s="297">
        <f t="shared" si="3"/>
        <v>1598</v>
      </c>
      <c r="G21" s="278">
        <v>1001</v>
      </c>
      <c r="H21" s="278"/>
      <c r="I21" s="278"/>
      <c r="J21" s="278"/>
      <c r="K21" s="278"/>
      <c r="L21" s="278">
        <v>597</v>
      </c>
      <c r="M21" s="278"/>
      <c r="N21" s="297">
        <f t="shared" si="4"/>
        <v>2147</v>
      </c>
      <c r="O21" s="298">
        <f>'資源化量内訳'!R21</f>
        <v>22</v>
      </c>
      <c r="P21" s="298">
        <f>'資源化量内訳'!S21</f>
        <v>0</v>
      </c>
      <c r="Q21" s="298">
        <f>'資源化量内訳'!T21</f>
        <v>0</v>
      </c>
      <c r="R21" s="298">
        <f>'資源化量内訳'!U21</f>
        <v>0</v>
      </c>
      <c r="S21" s="298">
        <f>'資源化量内訳'!V21</f>
        <v>0</v>
      </c>
      <c r="T21" s="298">
        <f>'資源化量内訳'!W21</f>
        <v>0</v>
      </c>
      <c r="U21" s="298">
        <f>'資源化量内訳'!X21</f>
        <v>0</v>
      </c>
      <c r="V21" s="298">
        <f>'資源化量内訳'!Y21</f>
        <v>0</v>
      </c>
      <c r="W21" s="298">
        <f>'資源化量内訳'!Z21</f>
        <v>0</v>
      </c>
      <c r="X21" s="298">
        <f>'資源化量内訳'!AA21</f>
        <v>22</v>
      </c>
      <c r="Y21" s="297">
        <f t="shared" si="5"/>
        <v>8790</v>
      </c>
      <c r="Z21" s="278">
        <v>8127</v>
      </c>
      <c r="AA21" s="278">
        <v>650</v>
      </c>
      <c r="AB21" s="278"/>
      <c r="AC21" s="278"/>
      <c r="AD21" s="278"/>
      <c r="AE21" s="278"/>
      <c r="AF21" s="278">
        <v>13</v>
      </c>
      <c r="AG21" s="278"/>
      <c r="AH21" s="297">
        <f t="shared" si="6"/>
        <v>3233</v>
      </c>
      <c r="AI21" s="278">
        <v>2147</v>
      </c>
      <c r="AJ21" s="278">
        <v>830</v>
      </c>
      <c r="AK21" s="297">
        <f t="shared" si="7"/>
        <v>256</v>
      </c>
      <c r="AL21" s="278">
        <v>71</v>
      </c>
      <c r="AM21" s="278"/>
      <c r="AN21" s="278"/>
      <c r="AO21" s="278"/>
      <c r="AP21" s="278"/>
      <c r="AQ21" s="278">
        <v>185</v>
      </c>
      <c r="AR21" s="278"/>
    </row>
    <row r="22" spans="1:44" s="267" customFormat="1" ht="13.5">
      <c r="A22" s="415" t="s">
        <v>388</v>
      </c>
      <c r="B22" s="415">
        <v>34302</v>
      </c>
      <c r="C22" s="415" t="s">
        <v>417</v>
      </c>
      <c r="D22" s="297">
        <f t="shared" si="1"/>
        <v>15915</v>
      </c>
      <c r="E22" s="297">
        <f t="shared" si="2"/>
        <v>13375</v>
      </c>
      <c r="F22" s="297">
        <f t="shared" si="3"/>
        <v>1940</v>
      </c>
      <c r="G22" s="278"/>
      <c r="H22" s="278"/>
      <c r="I22" s="278"/>
      <c r="J22" s="278"/>
      <c r="K22" s="278"/>
      <c r="L22" s="278">
        <v>1940</v>
      </c>
      <c r="M22" s="278"/>
      <c r="N22" s="297">
        <f t="shared" si="4"/>
        <v>286</v>
      </c>
      <c r="O22" s="298">
        <f>'資源化量内訳'!R22</f>
        <v>314</v>
      </c>
      <c r="P22" s="298">
        <f>'資源化量内訳'!S22</f>
        <v>0</v>
      </c>
      <c r="Q22" s="298">
        <f>'資源化量内訳'!T22</f>
        <v>0</v>
      </c>
      <c r="R22" s="298">
        <f>'資源化量内訳'!U22</f>
        <v>0</v>
      </c>
      <c r="S22" s="298">
        <f>'資源化量内訳'!V22</f>
        <v>0</v>
      </c>
      <c r="T22" s="298">
        <f>'資源化量内訳'!W22</f>
        <v>0</v>
      </c>
      <c r="U22" s="298">
        <f>'資源化量内訳'!X22</f>
        <v>291</v>
      </c>
      <c r="V22" s="298">
        <f>'資源化量内訳'!Y22</f>
        <v>0</v>
      </c>
      <c r="W22" s="298">
        <f>'資源化量内訳'!Z22</f>
        <v>0</v>
      </c>
      <c r="X22" s="298">
        <f>'資源化量内訳'!AA22</f>
        <v>23</v>
      </c>
      <c r="Y22" s="297">
        <f t="shared" si="5"/>
        <v>13375</v>
      </c>
      <c r="Z22" s="278">
        <v>13375</v>
      </c>
      <c r="AA22" s="278"/>
      <c r="AB22" s="278"/>
      <c r="AC22" s="278"/>
      <c r="AD22" s="278"/>
      <c r="AE22" s="278"/>
      <c r="AF22" s="278"/>
      <c r="AG22" s="278"/>
      <c r="AH22" s="297">
        <f t="shared" si="6"/>
        <v>774</v>
      </c>
      <c r="AI22" s="278">
        <v>286</v>
      </c>
      <c r="AJ22" s="278">
        <v>488</v>
      </c>
      <c r="AK22" s="297">
        <f t="shared" si="7"/>
        <v>0</v>
      </c>
      <c r="AL22" s="278"/>
      <c r="AM22" s="278"/>
      <c r="AN22" s="278"/>
      <c r="AO22" s="278"/>
      <c r="AP22" s="278"/>
      <c r="AQ22" s="278"/>
      <c r="AR22" s="278"/>
    </row>
    <row r="23" spans="1:44" s="267" customFormat="1" ht="13.5">
      <c r="A23" s="415" t="s">
        <v>388</v>
      </c>
      <c r="B23" s="415">
        <v>34304</v>
      </c>
      <c r="C23" s="415" t="s">
        <v>418</v>
      </c>
      <c r="D23" s="297">
        <f t="shared" si="1"/>
        <v>12386</v>
      </c>
      <c r="E23" s="297">
        <f t="shared" si="2"/>
        <v>9987</v>
      </c>
      <c r="F23" s="297">
        <f t="shared" si="3"/>
        <v>2035</v>
      </c>
      <c r="G23" s="278"/>
      <c r="H23" s="278"/>
      <c r="I23" s="278"/>
      <c r="J23" s="278"/>
      <c r="K23" s="278"/>
      <c r="L23" s="278">
        <v>2035</v>
      </c>
      <c r="M23" s="278"/>
      <c r="N23" s="297">
        <f t="shared" si="4"/>
        <v>133</v>
      </c>
      <c r="O23" s="298">
        <f>'資源化量内訳'!R23</f>
        <v>231</v>
      </c>
      <c r="P23" s="298">
        <f>'資源化量内訳'!S23</f>
        <v>0</v>
      </c>
      <c r="Q23" s="298">
        <f>'資源化量内訳'!T23</f>
        <v>231</v>
      </c>
      <c r="R23" s="298">
        <f>'資源化量内訳'!U23</f>
        <v>0</v>
      </c>
      <c r="S23" s="298">
        <f>'資源化量内訳'!V23</f>
        <v>0</v>
      </c>
      <c r="T23" s="298">
        <f>'資源化量内訳'!W23</f>
        <v>0</v>
      </c>
      <c r="U23" s="298">
        <f>'資源化量内訳'!X23</f>
        <v>0</v>
      </c>
      <c r="V23" s="298">
        <f>'資源化量内訳'!Y23</f>
        <v>0</v>
      </c>
      <c r="W23" s="298">
        <f>'資源化量内訳'!Z23</f>
        <v>0</v>
      </c>
      <c r="X23" s="298">
        <f>'資源化量内訳'!AA23</f>
        <v>0</v>
      </c>
      <c r="Y23" s="297">
        <f t="shared" si="5"/>
        <v>9987</v>
      </c>
      <c r="Z23" s="278">
        <v>9987</v>
      </c>
      <c r="AA23" s="278"/>
      <c r="AB23" s="278"/>
      <c r="AC23" s="278"/>
      <c r="AD23" s="278"/>
      <c r="AE23" s="278"/>
      <c r="AF23" s="278"/>
      <c r="AG23" s="278"/>
      <c r="AH23" s="297">
        <f t="shared" si="6"/>
        <v>491</v>
      </c>
      <c r="AI23" s="278">
        <v>133</v>
      </c>
      <c r="AJ23" s="278">
        <v>358</v>
      </c>
      <c r="AK23" s="297">
        <f t="shared" si="7"/>
        <v>0</v>
      </c>
      <c r="AL23" s="278"/>
      <c r="AM23" s="278"/>
      <c r="AN23" s="278"/>
      <c r="AO23" s="278"/>
      <c r="AP23" s="278"/>
      <c r="AQ23" s="278"/>
      <c r="AR23" s="278"/>
    </row>
    <row r="24" spans="1:44" s="267" customFormat="1" ht="13.5">
      <c r="A24" s="415" t="s">
        <v>388</v>
      </c>
      <c r="B24" s="415">
        <v>34307</v>
      </c>
      <c r="C24" s="415" t="s">
        <v>419</v>
      </c>
      <c r="D24" s="297">
        <f t="shared" si="1"/>
        <v>8009</v>
      </c>
      <c r="E24" s="297">
        <f t="shared" si="2"/>
        <v>5976</v>
      </c>
      <c r="F24" s="297">
        <f t="shared" si="3"/>
        <v>2033</v>
      </c>
      <c r="G24" s="278"/>
      <c r="H24" s="278"/>
      <c r="I24" s="278"/>
      <c r="J24" s="278"/>
      <c r="K24" s="278"/>
      <c r="L24" s="278">
        <v>2033</v>
      </c>
      <c r="M24" s="278"/>
      <c r="N24" s="297">
        <f t="shared" si="4"/>
        <v>0</v>
      </c>
      <c r="O24" s="298">
        <f>'資源化量内訳'!R24</f>
        <v>0</v>
      </c>
      <c r="P24" s="298">
        <f>'資源化量内訳'!S24</f>
        <v>0</v>
      </c>
      <c r="Q24" s="298">
        <f>'資源化量内訳'!T24</f>
        <v>0</v>
      </c>
      <c r="R24" s="298">
        <f>'資源化量内訳'!U24</f>
        <v>0</v>
      </c>
      <c r="S24" s="298">
        <f>'資源化量内訳'!V24</f>
        <v>0</v>
      </c>
      <c r="T24" s="298">
        <f>'資源化量内訳'!W24</f>
        <v>0</v>
      </c>
      <c r="U24" s="298">
        <f>'資源化量内訳'!X24</f>
        <v>0</v>
      </c>
      <c r="V24" s="298">
        <f>'資源化量内訳'!Y24</f>
        <v>0</v>
      </c>
      <c r="W24" s="298">
        <f>'資源化量内訳'!Z24</f>
        <v>0</v>
      </c>
      <c r="X24" s="298">
        <f>'資源化量内訳'!AA24</f>
        <v>0</v>
      </c>
      <c r="Y24" s="297">
        <f t="shared" si="5"/>
        <v>5997</v>
      </c>
      <c r="Z24" s="278">
        <v>5976</v>
      </c>
      <c r="AA24" s="278"/>
      <c r="AB24" s="278"/>
      <c r="AC24" s="278"/>
      <c r="AD24" s="278"/>
      <c r="AE24" s="278"/>
      <c r="AF24" s="278">
        <v>21</v>
      </c>
      <c r="AG24" s="278"/>
      <c r="AH24" s="297">
        <f t="shared" si="6"/>
        <v>480</v>
      </c>
      <c r="AI24" s="278"/>
      <c r="AJ24" s="278">
        <v>391</v>
      </c>
      <c r="AK24" s="297">
        <f t="shared" si="7"/>
        <v>89</v>
      </c>
      <c r="AL24" s="278"/>
      <c r="AM24" s="278"/>
      <c r="AN24" s="278"/>
      <c r="AO24" s="278"/>
      <c r="AP24" s="278"/>
      <c r="AQ24" s="278">
        <v>89</v>
      </c>
      <c r="AR24" s="278"/>
    </row>
    <row r="25" spans="1:44" s="267" customFormat="1" ht="13.5">
      <c r="A25" s="415" t="s">
        <v>388</v>
      </c>
      <c r="B25" s="415">
        <v>34309</v>
      </c>
      <c r="C25" s="415" t="s">
        <v>420</v>
      </c>
      <c r="D25" s="297">
        <f t="shared" si="1"/>
        <v>5663</v>
      </c>
      <c r="E25" s="297">
        <f t="shared" si="2"/>
        <v>4559</v>
      </c>
      <c r="F25" s="297">
        <f t="shared" si="3"/>
        <v>1027</v>
      </c>
      <c r="G25" s="278">
        <v>166</v>
      </c>
      <c r="H25" s="278"/>
      <c r="I25" s="278"/>
      <c r="J25" s="278"/>
      <c r="K25" s="278"/>
      <c r="L25" s="278">
        <v>861</v>
      </c>
      <c r="M25" s="278"/>
      <c r="N25" s="297">
        <f t="shared" si="4"/>
        <v>77</v>
      </c>
      <c r="O25" s="298">
        <f>'資源化量内訳'!R25</f>
        <v>0</v>
      </c>
      <c r="P25" s="298">
        <f>'資源化量内訳'!S25</f>
        <v>0</v>
      </c>
      <c r="Q25" s="298">
        <f>'資源化量内訳'!T25</f>
        <v>0</v>
      </c>
      <c r="R25" s="298">
        <f>'資源化量内訳'!U25</f>
        <v>0</v>
      </c>
      <c r="S25" s="298">
        <f>'資源化量内訳'!V25</f>
        <v>0</v>
      </c>
      <c r="T25" s="298">
        <f>'資源化量内訳'!W25</f>
        <v>0</v>
      </c>
      <c r="U25" s="298">
        <f>'資源化量内訳'!X25</f>
        <v>0</v>
      </c>
      <c r="V25" s="298">
        <f>'資源化量内訳'!Y25</f>
        <v>0</v>
      </c>
      <c r="W25" s="298">
        <f>'資源化量内訳'!Z25</f>
        <v>0</v>
      </c>
      <c r="X25" s="298">
        <f>'資源化量内訳'!AA25</f>
        <v>0</v>
      </c>
      <c r="Y25" s="297">
        <f t="shared" si="5"/>
        <v>4619</v>
      </c>
      <c r="Z25" s="278">
        <v>4559</v>
      </c>
      <c r="AA25" s="278">
        <v>60</v>
      </c>
      <c r="AB25" s="278"/>
      <c r="AC25" s="278"/>
      <c r="AD25" s="278"/>
      <c r="AE25" s="278"/>
      <c r="AF25" s="278"/>
      <c r="AG25" s="278"/>
      <c r="AH25" s="297">
        <f t="shared" si="6"/>
        <v>247</v>
      </c>
      <c r="AI25" s="278">
        <v>77</v>
      </c>
      <c r="AJ25" s="278">
        <v>170</v>
      </c>
      <c r="AK25" s="297">
        <f t="shared" si="7"/>
        <v>0</v>
      </c>
      <c r="AL25" s="278"/>
      <c r="AM25" s="278"/>
      <c r="AN25" s="278"/>
      <c r="AO25" s="278"/>
      <c r="AP25" s="278"/>
      <c r="AQ25" s="278"/>
      <c r="AR25" s="278"/>
    </row>
    <row r="26" spans="1:44" s="267" customFormat="1" ht="13.5">
      <c r="A26" s="415" t="s">
        <v>388</v>
      </c>
      <c r="B26" s="415">
        <v>34368</v>
      </c>
      <c r="C26" s="415" t="s">
        <v>421</v>
      </c>
      <c r="D26" s="297">
        <f t="shared" si="1"/>
        <v>2195</v>
      </c>
      <c r="E26" s="297">
        <f t="shared" si="2"/>
        <v>1748</v>
      </c>
      <c r="F26" s="297">
        <f t="shared" si="3"/>
        <v>447</v>
      </c>
      <c r="G26" s="278"/>
      <c r="H26" s="278"/>
      <c r="I26" s="278"/>
      <c r="J26" s="278"/>
      <c r="K26" s="278"/>
      <c r="L26" s="278">
        <v>447</v>
      </c>
      <c r="M26" s="278"/>
      <c r="N26" s="297">
        <f t="shared" si="4"/>
        <v>0</v>
      </c>
      <c r="O26" s="298">
        <f>'資源化量内訳'!R26</f>
        <v>0</v>
      </c>
      <c r="P26" s="298">
        <f>'資源化量内訳'!S26</f>
        <v>0</v>
      </c>
      <c r="Q26" s="298">
        <f>'資源化量内訳'!T26</f>
        <v>0</v>
      </c>
      <c r="R26" s="298">
        <f>'資源化量内訳'!U26</f>
        <v>0</v>
      </c>
      <c r="S26" s="298">
        <f>'資源化量内訳'!V26</f>
        <v>0</v>
      </c>
      <c r="T26" s="298">
        <f>'資源化量内訳'!W26</f>
        <v>0</v>
      </c>
      <c r="U26" s="298">
        <f>'資源化量内訳'!X26</f>
        <v>0</v>
      </c>
      <c r="V26" s="298">
        <f>'資源化量内訳'!Y26</f>
        <v>0</v>
      </c>
      <c r="W26" s="298">
        <f>'資源化量内訳'!Z26</f>
        <v>0</v>
      </c>
      <c r="X26" s="298">
        <f>'資源化量内訳'!AA26</f>
        <v>0</v>
      </c>
      <c r="Y26" s="297">
        <f t="shared" si="5"/>
        <v>1760</v>
      </c>
      <c r="Z26" s="278">
        <v>1748</v>
      </c>
      <c r="AA26" s="278"/>
      <c r="AB26" s="278"/>
      <c r="AC26" s="278"/>
      <c r="AD26" s="278"/>
      <c r="AE26" s="278"/>
      <c r="AF26" s="278">
        <v>12</v>
      </c>
      <c r="AG26" s="278"/>
      <c r="AH26" s="297">
        <f t="shared" si="6"/>
        <v>324</v>
      </c>
      <c r="AI26" s="278"/>
      <c r="AJ26" s="278">
        <v>298</v>
      </c>
      <c r="AK26" s="297">
        <f t="shared" si="7"/>
        <v>26</v>
      </c>
      <c r="AL26" s="278"/>
      <c r="AM26" s="278"/>
      <c r="AN26" s="278"/>
      <c r="AO26" s="278"/>
      <c r="AP26" s="278"/>
      <c r="AQ26" s="278">
        <v>26</v>
      </c>
      <c r="AR26" s="278"/>
    </row>
    <row r="27" spans="1:44" s="267" customFormat="1" ht="13.5">
      <c r="A27" s="415" t="s">
        <v>388</v>
      </c>
      <c r="B27" s="415">
        <v>34369</v>
      </c>
      <c r="C27" s="415" t="s">
        <v>422</v>
      </c>
      <c r="D27" s="297">
        <f t="shared" si="1"/>
        <v>4945</v>
      </c>
      <c r="E27" s="297">
        <f t="shared" si="2"/>
        <v>4192</v>
      </c>
      <c r="F27" s="297">
        <f t="shared" si="3"/>
        <v>750</v>
      </c>
      <c r="G27" s="278">
        <v>619</v>
      </c>
      <c r="H27" s="278"/>
      <c r="I27" s="278"/>
      <c r="J27" s="278"/>
      <c r="K27" s="278"/>
      <c r="L27" s="278">
        <v>131</v>
      </c>
      <c r="M27" s="278"/>
      <c r="N27" s="297">
        <f t="shared" si="4"/>
        <v>0</v>
      </c>
      <c r="O27" s="298">
        <f>'資源化量内訳'!R27</f>
        <v>3</v>
      </c>
      <c r="P27" s="298">
        <f>'資源化量内訳'!S27</f>
        <v>0</v>
      </c>
      <c r="Q27" s="298">
        <f>'資源化量内訳'!T27</f>
        <v>0</v>
      </c>
      <c r="R27" s="298">
        <f>'資源化量内訳'!U27</f>
        <v>0</v>
      </c>
      <c r="S27" s="298">
        <f>'資源化量内訳'!V27</f>
        <v>0</v>
      </c>
      <c r="T27" s="298">
        <f>'資源化量内訳'!W27</f>
        <v>0</v>
      </c>
      <c r="U27" s="298">
        <f>'資源化量内訳'!X27</f>
        <v>0</v>
      </c>
      <c r="V27" s="298">
        <f>'資源化量内訳'!Y27</f>
        <v>0</v>
      </c>
      <c r="W27" s="298">
        <f>'資源化量内訳'!Z27</f>
        <v>0</v>
      </c>
      <c r="X27" s="298">
        <f>'資源化量内訳'!AA27</f>
        <v>3</v>
      </c>
      <c r="Y27" s="297">
        <f t="shared" si="5"/>
        <v>4368</v>
      </c>
      <c r="Z27" s="278">
        <v>4192</v>
      </c>
      <c r="AA27" s="278">
        <v>173</v>
      </c>
      <c r="AB27" s="278"/>
      <c r="AC27" s="278"/>
      <c r="AD27" s="278"/>
      <c r="AE27" s="278"/>
      <c r="AF27" s="278">
        <v>3</v>
      </c>
      <c r="AG27" s="278"/>
      <c r="AH27" s="297">
        <f t="shared" si="6"/>
        <v>178</v>
      </c>
      <c r="AI27" s="278"/>
      <c r="AJ27" s="278">
        <v>61</v>
      </c>
      <c r="AK27" s="297">
        <f t="shared" si="7"/>
        <v>117</v>
      </c>
      <c r="AL27" s="278">
        <v>110</v>
      </c>
      <c r="AM27" s="278"/>
      <c r="AN27" s="278"/>
      <c r="AO27" s="278"/>
      <c r="AP27" s="278"/>
      <c r="AQ27" s="278">
        <v>7</v>
      </c>
      <c r="AR27" s="278"/>
    </row>
    <row r="28" spans="1:44" s="267" customFormat="1" ht="13.5">
      <c r="A28" s="415" t="s">
        <v>388</v>
      </c>
      <c r="B28" s="415">
        <v>34431</v>
      </c>
      <c r="C28" s="415" t="s">
        <v>423</v>
      </c>
      <c r="D28" s="297">
        <f t="shared" si="1"/>
        <v>3003</v>
      </c>
      <c r="E28" s="297">
        <f t="shared" si="2"/>
        <v>2037</v>
      </c>
      <c r="F28" s="297">
        <f t="shared" si="3"/>
        <v>966</v>
      </c>
      <c r="G28" s="278"/>
      <c r="H28" s="278"/>
      <c r="I28" s="278"/>
      <c r="J28" s="278"/>
      <c r="K28" s="278"/>
      <c r="L28" s="278">
        <v>966</v>
      </c>
      <c r="M28" s="278"/>
      <c r="N28" s="297">
        <f t="shared" si="4"/>
        <v>0</v>
      </c>
      <c r="O28" s="298">
        <f>'資源化量内訳'!R28</f>
        <v>0</v>
      </c>
      <c r="P28" s="298">
        <f>'資源化量内訳'!S28</f>
        <v>0</v>
      </c>
      <c r="Q28" s="298">
        <f>'資源化量内訳'!T28</f>
        <v>0</v>
      </c>
      <c r="R28" s="298">
        <f>'資源化量内訳'!U28</f>
        <v>0</v>
      </c>
      <c r="S28" s="298">
        <f>'資源化量内訳'!V28</f>
        <v>0</v>
      </c>
      <c r="T28" s="298">
        <f>'資源化量内訳'!W28</f>
        <v>0</v>
      </c>
      <c r="U28" s="298">
        <f>'資源化量内訳'!X28</f>
        <v>0</v>
      </c>
      <c r="V28" s="298">
        <f>'資源化量内訳'!Y28</f>
        <v>0</v>
      </c>
      <c r="W28" s="298">
        <f>'資源化量内訳'!Z28</f>
        <v>0</v>
      </c>
      <c r="X28" s="298">
        <f>'資源化量内訳'!AA28</f>
        <v>0</v>
      </c>
      <c r="Y28" s="297">
        <f t="shared" si="5"/>
        <v>2037</v>
      </c>
      <c r="Z28" s="278">
        <v>2037</v>
      </c>
      <c r="AA28" s="278"/>
      <c r="AB28" s="278"/>
      <c r="AC28" s="278"/>
      <c r="AD28" s="278"/>
      <c r="AE28" s="278"/>
      <c r="AF28" s="278"/>
      <c r="AG28" s="278"/>
      <c r="AH28" s="297">
        <f t="shared" si="6"/>
        <v>129</v>
      </c>
      <c r="AI28" s="278"/>
      <c r="AJ28" s="278">
        <v>129</v>
      </c>
      <c r="AK28" s="297">
        <f t="shared" si="7"/>
        <v>0</v>
      </c>
      <c r="AL28" s="278"/>
      <c r="AM28" s="278"/>
      <c r="AN28" s="278"/>
      <c r="AO28" s="278"/>
      <c r="AP28" s="278"/>
      <c r="AQ28" s="278"/>
      <c r="AR28" s="278"/>
    </row>
    <row r="29" spans="1:44" s="267" customFormat="1" ht="13.5">
      <c r="A29" s="415" t="s">
        <v>388</v>
      </c>
      <c r="B29" s="415">
        <v>34462</v>
      </c>
      <c r="C29" s="415" t="s">
        <v>424</v>
      </c>
      <c r="D29" s="297">
        <f t="shared" si="1"/>
        <v>2974</v>
      </c>
      <c r="E29" s="297">
        <f t="shared" si="2"/>
        <v>0</v>
      </c>
      <c r="F29" s="297">
        <f t="shared" si="3"/>
        <v>2974</v>
      </c>
      <c r="G29" s="278">
        <v>26</v>
      </c>
      <c r="H29" s="278"/>
      <c r="I29" s="278"/>
      <c r="J29" s="278"/>
      <c r="K29" s="278">
        <v>2356</v>
      </c>
      <c r="L29" s="278">
        <v>592</v>
      </c>
      <c r="M29" s="278"/>
      <c r="N29" s="297">
        <f t="shared" si="4"/>
        <v>0</v>
      </c>
      <c r="O29" s="298">
        <f>'資源化量内訳'!R29</f>
        <v>0</v>
      </c>
      <c r="P29" s="298">
        <f>'資源化量内訳'!S29</f>
        <v>0</v>
      </c>
      <c r="Q29" s="298">
        <f>'資源化量内訳'!T29</f>
        <v>0</v>
      </c>
      <c r="R29" s="298">
        <f>'資源化量内訳'!U29</f>
        <v>0</v>
      </c>
      <c r="S29" s="298">
        <f>'資源化量内訳'!V29</f>
        <v>0</v>
      </c>
      <c r="T29" s="298">
        <f>'資源化量内訳'!W29</f>
        <v>0</v>
      </c>
      <c r="U29" s="298">
        <f>'資源化量内訳'!X29</f>
        <v>0</v>
      </c>
      <c r="V29" s="298">
        <f>'資源化量内訳'!Y29</f>
        <v>0</v>
      </c>
      <c r="W29" s="298">
        <f>'資源化量内訳'!Z29</f>
        <v>0</v>
      </c>
      <c r="X29" s="298">
        <f>'資源化量内訳'!AA29</f>
        <v>0</v>
      </c>
      <c r="Y29" s="297">
        <f t="shared" si="5"/>
        <v>0</v>
      </c>
      <c r="Z29" s="278"/>
      <c r="AA29" s="278"/>
      <c r="AB29" s="278"/>
      <c r="AC29" s="278"/>
      <c r="AD29" s="278"/>
      <c r="AE29" s="278"/>
      <c r="AF29" s="278"/>
      <c r="AG29" s="278"/>
      <c r="AH29" s="297">
        <f t="shared" si="6"/>
        <v>10</v>
      </c>
      <c r="AI29" s="278"/>
      <c r="AJ29" s="278"/>
      <c r="AK29" s="297">
        <f t="shared" si="7"/>
        <v>10</v>
      </c>
      <c r="AL29" s="278"/>
      <c r="AM29" s="278"/>
      <c r="AN29" s="278"/>
      <c r="AO29" s="278"/>
      <c r="AP29" s="278">
        <v>10</v>
      </c>
      <c r="AQ29" s="278"/>
      <c r="AR29" s="278"/>
    </row>
    <row r="30" spans="1:44" s="267" customFormat="1" ht="13.5">
      <c r="A30" s="415" t="s">
        <v>388</v>
      </c>
      <c r="B30" s="415">
        <v>34545</v>
      </c>
      <c r="C30" s="415" t="s">
        <v>425</v>
      </c>
      <c r="D30" s="297">
        <f t="shared" si="1"/>
        <v>1800</v>
      </c>
      <c r="E30" s="297">
        <f t="shared" si="2"/>
        <v>0</v>
      </c>
      <c r="F30" s="297">
        <f t="shared" si="3"/>
        <v>1762</v>
      </c>
      <c r="G30" s="278">
        <v>146</v>
      </c>
      <c r="H30" s="278"/>
      <c r="I30" s="278"/>
      <c r="J30" s="278"/>
      <c r="K30" s="278">
        <v>1070</v>
      </c>
      <c r="L30" s="278">
        <v>546</v>
      </c>
      <c r="M30" s="278"/>
      <c r="N30" s="297">
        <f t="shared" si="4"/>
        <v>28</v>
      </c>
      <c r="O30" s="298">
        <f>'資源化量内訳'!R30</f>
        <v>10</v>
      </c>
      <c r="P30" s="298">
        <f>'資源化量内訳'!S30</f>
        <v>0</v>
      </c>
      <c r="Q30" s="298">
        <f>'資源化量内訳'!T30</f>
        <v>0</v>
      </c>
      <c r="R30" s="298">
        <f>'資源化量内訳'!U30</f>
        <v>0</v>
      </c>
      <c r="S30" s="298">
        <f>'資源化量内訳'!V30</f>
        <v>0</v>
      </c>
      <c r="T30" s="298">
        <f>'資源化量内訳'!W30</f>
        <v>0</v>
      </c>
      <c r="U30" s="298">
        <f>'資源化量内訳'!X30</f>
        <v>0</v>
      </c>
      <c r="V30" s="298">
        <f>'資源化量内訳'!Y30</f>
        <v>0</v>
      </c>
      <c r="W30" s="298">
        <f>'資源化量内訳'!Z30</f>
        <v>0</v>
      </c>
      <c r="X30" s="298">
        <f>'資源化量内訳'!AA30</f>
        <v>10</v>
      </c>
      <c r="Y30" s="297">
        <f t="shared" si="5"/>
        <v>0</v>
      </c>
      <c r="Z30" s="278"/>
      <c r="AA30" s="278"/>
      <c r="AB30" s="278"/>
      <c r="AC30" s="278"/>
      <c r="AD30" s="278"/>
      <c r="AE30" s="278"/>
      <c r="AF30" s="278"/>
      <c r="AG30" s="278"/>
      <c r="AH30" s="297">
        <f t="shared" si="6"/>
        <v>31</v>
      </c>
      <c r="AI30" s="278">
        <v>28</v>
      </c>
      <c r="AJ30" s="278"/>
      <c r="AK30" s="297">
        <f t="shared" si="7"/>
        <v>3</v>
      </c>
      <c r="AL30" s="278"/>
      <c r="AM30" s="278"/>
      <c r="AN30" s="278"/>
      <c r="AO30" s="278"/>
      <c r="AP30" s="278">
        <v>3</v>
      </c>
      <c r="AQ30" s="278"/>
      <c r="AR30" s="278"/>
    </row>
    <row r="31" spans="1:44" s="267" customFormat="1" ht="13.5">
      <c r="A31" s="266"/>
      <c r="B31" s="266"/>
      <c r="C31" s="26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</row>
    <row r="32" spans="1:44" s="267" customFormat="1" ht="13.5">
      <c r="A32" s="266"/>
      <c r="B32" s="266"/>
      <c r="C32" s="266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</row>
    <row r="33" spans="1:44" s="267" customFormat="1" ht="13.5">
      <c r="A33" s="266"/>
      <c r="B33" s="266"/>
      <c r="C33" s="26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</row>
    <row r="34" spans="1:44" s="267" customFormat="1" ht="13.5">
      <c r="A34" s="266"/>
      <c r="B34" s="266"/>
      <c r="C34" s="26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</row>
    <row r="35" spans="1:44" s="267" customFormat="1" ht="13.5">
      <c r="A35" s="266"/>
      <c r="B35" s="266"/>
      <c r="C35" s="26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</row>
    <row r="36" spans="1:44" s="267" customFormat="1" ht="13.5">
      <c r="A36" s="266"/>
      <c r="B36" s="266"/>
      <c r="C36" s="266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</row>
    <row r="37" spans="1:44" s="267" customFormat="1" ht="13.5">
      <c r="A37" s="266"/>
      <c r="B37" s="266"/>
      <c r="C37" s="26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</row>
    <row r="38" spans="1:44" s="267" customFormat="1" ht="13.5">
      <c r="A38" s="266"/>
      <c r="B38" s="266"/>
      <c r="C38" s="266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</row>
    <row r="39" spans="1:44" s="267" customFormat="1" ht="13.5">
      <c r="A39" s="266"/>
      <c r="B39" s="266"/>
      <c r="C39" s="266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</row>
    <row r="40" spans="1:44" s="267" customFormat="1" ht="13.5">
      <c r="A40" s="266"/>
      <c r="B40" s="266"/>
      <c r="C40" s="266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</row>
    <row r="41" spans="1:44" s="267" customFormat="1" ht="13.5">
      <c r="A41" s="266"/>
      <c r="B41" s="266"/>
      <c r="C41" s="266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</row>
    <row r="42" spans="1:44" s="267" customFormat="1" ht="13.5">
      <c r="A42" s="266"/>
      <c r="B42" s="266"/>
      <c r="C42" s="266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</row>
    <row r="43" spans="1:44" s="267" customFormat="1" ht="13.5">
      <c r="A43" s="266"/>
      <c r="B43" s="266"/>
      <c r="C43" s="266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</row>
    <row r="44" spans="1:44" s="267" customFormat="1" ht="13.5">
      <c r="A44" s="266"/>
      <c r="B44" s="266"/>
      <c r="C44" s="26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</row>
    <row r="45" spans="1:44" s="267" customFormat="1" ht="13.5">
      <c r="A45" s="266"/>
      <c r="B45" s="266"/>
      <c r="C45" s="266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</row>
    <row r="46" spans="1:44" s="267" customFormat="1" ht="13.5">
      <c r="A46" s="266"/>
      <c r="B46" s="266"/>
      <c r="C46" s="266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</row>
    <row r="47" spans="1:44" s="267" customFormat="1" ht="13.5">
      <c r="A47" s="266"/>
      <c r="B47" s="266"/>
      <c r="C47" s="266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</row>
    <row r="48" spans="1:44" s="267" customFormat="1" ht="13.5">
      <c r="A48" s="266"/>
      <c r="B48" s="266"/>
      <c r="C48" s="266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</row>
    <row r="49" spans="1:44" s="267" customFormat="1" ht="13.5">
      <c r="A49" s="266"/>
      <c r="B49" s="266"/>
      <c r="C49" s="266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</row>
    <row r="50" spans="1:44" s="267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</row>
    <row r="51" spans="1:44" s="267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</row>
    <row r="52" spans="1:44" s="267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</row>
    <row r="53" spans="1:44" s="267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</row>
    <row r="54" spans="1:44" s="267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</row>
    <row r="55" spans="1:44" s="267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</row>
    <row r="56" spans="1:44" s="267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</row>
    <row r="57" spans="1:44" s="267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</row>
    <row r="58" spans="1:44" s="267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</row>
    <row r="59" spans="1:44" s="267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</row>
    <row r="60" spans="1:44" s="267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</row>
    <row r="61" spans="1:44" s="267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</row>
    <row r="62" spans="1:44" s="267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</row>
    <row r="63" spans="1:44" s="267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</row>
    <row r="64" spans="1:44" s="267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</row>
    <row r="65" spans="1:44" s="267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</row>
    <row r="66" spans="1:44" s="267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</row>
    <row r="67" spans="1:44" s="267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</row>
    <row r="68" spans="1:44" s="267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</row>
    <row r="69" spans="1:44" s="267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</row>
    <row r="70" spans="1:44" s="267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</row>
    <row r="71" spans="1:44" s="267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</row>
    <row r="72" spans="1:44" s="267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</row>
    <row r="73" spans="1:44" s="267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</row>
    <row r="74" spans="1:44" s="267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</row>
    <row r="75" spans="1:44" s="267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</row>
    <row r="76" spans="1:44" s="267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</row>
    <row r="77" spans="1:44" s="267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</row>
    <row r="78" spans="1:44" s="267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</row>
    <row r="79" spans="1:44" s="267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</row>
    <row r="80" spans="1:44" s="267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</row>
    <row r="81" spans="1:44" s="267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</row>
    <row r="82" spans="1:44" s="267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</row>
    <row r="83" spans="1:44" s="267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</row>
    <row r="84" spans="1:44" s="267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</row>
    <row r="85" spans="1:44" s="267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</row>
    <row r="86" spans="1:44" s="267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</row>
    <row r="87" spans="1:44" s="267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</row>
    <row r="88" spans="1:44" s="267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</row>
    <row r="89" spans="1:44" s="267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</row>
    <row r="90" spans="1:44" s="267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</row>
    <row r="91" spans="1:44" s="267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</row>
    <row r="92" spans="1:44" s="267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</row>
    <row r="93" spans="1:44" s="267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</row>
    <row r="94" spans="1:44" s="267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</row>
    <row r="95" spans="1:44" s="267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</row>
    <row r="96" spans="1:44" s="267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</row>
    <row r="97" spans="1:44" s="267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</row>
    <row r="98" spans="1:44" s="267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</row>
    <row r="99" spans="1:44" s="267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</row>
    <row r="100" spans="1:44" s="267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</row>
    <row r="101" spans="1:44" s="267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</row>
    <row r="102" spans="1:44" s="267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</row>
    <row r="103" spans="1:44" s="267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</row>
    <row r="104" spans="1:44" s="267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</row>
    <row r="105" spans="1:44" s="267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</row>
    <row r="106" spans="1:44" s="267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</row>
    <row r="107" spans="1:44" s="267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</row>
    <row r="108" spans="1:44" s="267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</row>
    <row r="109" spans="1:44" s="267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</row>
    <row r="110" spans="1:44" s="267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</row>
    <row r="111" spans="1:44" s="267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</row>
    <row r="112" spans="1:44" s="267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</row>
    <row r="113" spans="1:44" s="267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</row>
    <row r="114" spans="1:44" s="267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</row>
    <row r="115" spans="1:44" s="267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</row>
    <row r="116" spans="1:44" s="267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</row>
    <row r="117" spans="1:44" s="267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</row>
    <row r="118" spans="1:44" s="267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</row>
    <row r="119" spans="1:44" s="267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</row>
    <row r="120" spans="1:44" s="267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</row>
    <row r="121" spans="1:44" s="267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</row>
    <row r="122" spans="1:44" s="267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</row>
    <row r="123" spans="1:44" s="267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</row>
    <row r="124" spans="1:44" s="267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</row>
    <row r="125" spans="1:44" s="267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</row>
    <row r="126" spans="1:44" s="267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</row>
    <row r="127" spans="1:44" s="267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</row>
    <row r="128" spans="1:44" s="267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</row>
    <row r="129" spans="1:44" s="267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</row>
    <row r="130" spans="1:44" s="267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</row>
    <row r="131" spans="1:44" s="267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</row>
    <row r="132" spans="1:44" s="267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</row>
    <row r="133" spans="1:44" s="267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</row>
    <row r="134" spans="1:44" s="267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</row>
    <row r="135" spans="1:44" s="267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</row>
    <row r="136" spans="1:44" s="267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</row>
    <row r="137" spans="1:44" s="267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</row>
    <row r="138" spans="1:44" s="267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</row>
    <row r="139" spans="1:44" s="267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</row>
    <row r="140" spans="1:44" s="267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</row>
    <row r="141" spans="1:44" s="267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</row>
    <row r="142" spans="1:44" s="267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</row>
    <row r="143" spans="1:44" s="267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</row>
    <row r="144" spans="1:44" s="267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</row>
    <row r="145" spans="1:44" s="267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</row>
    <row r="146" spans="1:44" s="267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</row>
    <row r="147" spans="1:44" s="267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</row>
    <row r="148" spans="1:44" s="267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</row>
    <row r="149" spans="1:44" s="267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</row>
    <row r="150" spans="1:44" s="267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</row>
    <row r="151" spans="1:44" s="267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</row>
    <row r="152" spans="1:44" s="267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</row>
    <row r="153" spans="1:44" s="267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</row>
    <row r="154" spans="1:44" s="267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</row>
    <row r="155" spans="1:44" s="267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</row>
    <row r="156" spans="1:44" s="267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</row>
    <row r="157" spans="1:44" s="267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</row>
    <row r="158" spans="1:44" s="267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</row>
    <row r="159" spans="1:44" s="267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</row>
    <row r="160" spans="1:44" s="267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</row>
    <row r="161" spans="1:44" s="267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</row>
    <row r="162" spans="1:44" s="267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</row>
    <row r="163" spans="1:44" s="267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</row>
    <row r="164" spans="1:44" s="267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</row>
    <row r="165" spans="1:44" s="267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</row>
    <row r="166" spans="1:44" s="267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</row>
    <row r="167" spans="1:44" s="267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</row>
    <row r="168" spans="1:44" s="267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</row>
    <row r="169" spans="1:44" s="267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</row>
    <row r="170" spans="1:44" s="267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</row>
    <row r="171" spans="1:44" s="267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</row>
    <row r="172" spans="1:44" s="267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</row>
    <row r="173" spans="1:44" s="267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</row>
    <row r="174" spans="1:44" s="267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</row>
    <row r="175" spans="1:44" s="267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</row>
    <row r="176" spans="1:44" s="267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</row>
    <row r="177" spans="1:44" s="267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</row>
    <row r="178" spans="1:44" s="267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</row>
    <row r="179" spans="1:44" s="267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</row>
    <row r="180" spans="1:44" s="267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</row>
    <row r="181" spans="1:44" s="267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</row>
    <row r="182" spans="1:44" s="267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</row>
    <row r="183" spans="1:44" s="267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</row>
    <row r="184" spans="1:44" s="267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</row>
    <row r="185" spans="1:44" s="267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</row>
    <row r="186" spans="1:44" s="267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</row>
    <row r="187" spans="1:44" s="267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</row>
    <row r="188" spans="1:44" s="267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</row>
    <row r="189" spans="1:44" s="267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</row>
    <row r="190" spans="1:44" s="267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</row>
    <row r="191" spans="1:44" s="267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</row>
    <row r="192" spans="1:44" s="267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</row>
    <row r="193" spans="1:44" s="267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</row>
    <row r="194" spans="1:44" s="267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</row>
    <row r="195" spans="1:44" s="267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</row>
    <row r="196" spans="1:44" s="267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</row>
    <row r="197" spans="1:44" s="267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</row>
    <row r="198" spans="1:44" s="267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</row>
    <row r="199" spans="1:44" s="267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</row>
    <row r="200" spans="1:44" s="267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</row>
    <row r="201" spans="1:44" s="267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</row>
    <row r="202" spans="1:44" s="267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</row>
    <row r="203" spans="1:44" s="267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</row>
    <row r="204" spans="1:44" s="267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</row>
    <row r="205" spans="1:44" s="267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</row>
    <row r="206" spans="1:44" s="267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</row>
    <row r="207" spans="1:44" s="267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</row>
    <row r="208" spans="1:44" s="267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</row>
    <row r="209" spans="1:44" s="267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</row>
    <row r="210" spans="1:44" s="267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</row>
    <row r="211" spans="1:44" s="267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</row>
    <row r="212" spans="1:44" s="267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</row>
    <row r="213" spans="1:44" s="267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</row>
    <row r="214" spans="1:44" s="267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</row>
    <row r="215" spans="1:44" s="267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</row>
    <row r="216" spans="1:44" s="267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</row>
    <row r="217" spans="1:44" s="267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</row>
    <row r="218" spans="1:44" s="267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</row>
    <row r="219" spans="1:44" s="267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</row>
    <row r="220" spans="1:44" s="267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</row>
    <row r="221" spans="1:44" s="267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</row>
    <row r="222" spans="1:44" s="267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</row>
    <row r="223" spans="1:44" s="267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</row>
    <row r="224" spans="1:44" s="267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</row>
    <row r="225" spans="1:44" s="267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</row>
    <row r="226" spans="1:44" s="267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</row>
    <row r="227" spans="1:44" s="267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</row>
    <row r="228" spans="1:44" s="267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</row>
    <row r="229" spans="1:44" s="267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</row>
    <row r="230" spans="1:44" s="267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</row>
    <row r="231" spans="1:44" s="267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</row>
    <row r="232" spans="1:44" s="267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</row>
    <row r="233" spans="1:44" s="267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</row>
    <row r="234" spans="1:44" s="267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</row>
    <row r="235" spans="1:44" s="267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</row>
    <row r="236" spans="1:44" s="267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</row>
    <row r="237" spans="1:44" s="267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</row>
    <row r="238" spans="1:44" s="267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</row>
    <row r="239" spans="1:44" s="267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</row>
    <row r="240" spans="1:44" s="267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</row>
    <row r="241" spans="1:44" s="267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</row>
    <row r="242" spans="1:44" s="267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</row>
    <row r="243" spans="1:44" s="267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</row>
    <row r="244" spans="1:44" s="267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</row>
    <row r="245" spans="1:44" s="267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</row>
    <row r="246" spans="1:44" s="267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</row>
    <row r="247" spans="1:44" s="267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</row>
    <row r="248" spans="1:44" s="267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</row>
    <row r="249" spans="1:44" s="267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</row>
    <row r="250" spans="1:44" s="267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</row>
    <row r="251" spans="1:44" s="267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</row>
    <row r="252" spans="1:44" s="267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</row>
    <row r="253" spans="1:44" s="267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</row>
    <row r="254" spans="1:44" s="267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</row>
    <row r="255" spans="1:44" s="267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</row>
    <row r="256" spans="1:44" s="267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</row>
    <row r="257" spans="1:44" s="267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</row>
    <row r="258" spans="1:44" s="267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</row>
    <row r="259" spans="1:44" s="267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</row>
    <row r="260" spans="1:44" s="267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</row>
    <row r="261" spans="1:44" s="267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</row>
    <row r="262" spans="1:44" s="267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</row>
    <row r="263" spans="1:44" s="267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</row>
    <row r="264" spans="1:44" s="267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</row>
    <row r="265" spans="1:44" s="267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</row>
    <row r="266" spans="1:44" s="267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</row>
    <row r="267" spans="1:44" s="267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</row>
    <row r="268" spans="1:44" s="267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</row>
    <row r="269" spans="1:44" s="267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</row>
    <row r="270" spans="1:44" s="267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</row>
    <row r="271" spans="1:44" s="267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</row>
    <row r="272" spans="1:44" s="267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</row>
    <row r="273" spans="1:44" s="267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</row>
    <row r="274" spans="1:44" s="267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</row>
    <row r="275" spans="1:44" s="267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</row>
    <row r="276" spans="1:44" s="267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</row>
    <row r="277" spans="1:44" s="267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</row>
    <row r="278" spans="1:44" s="267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</row>
    <row r="279" spans="1:44" s="267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</row>
    <row r="280" spans="1:44" s="267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</row>
    <row r="281" spans="1:44" s="267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</row>
    <row r="282" spans="1:44" s="267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</row>
    <row r="283" spans="1:44" s="267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</row>
    <row r="284" spans="1:44" s="267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</row>
    <row r="285" spans="1:44" s="267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</row>
    <row r="286" spans="1:44" s="267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</row>
    <row r="287" spans="1:44" s="267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</row>
    <row r="288" spans="1:44" s="267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</row>
    <row r="289" spans="1:44" s="267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</row>
    <row r="290" spans="1:44" s="267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</row>
    <row r="291" spans="1:44" s="267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</row>
    <row r="292" spans="1:44" s="267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</row>
    <row r="293" spans="1:44" s="267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</row>
    <row r="294" spans="1:44" s="267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</row>
    <row r="295" spans="1:44" s="267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</row>
    <row r="296" spans="1:44" s="267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</row>
    <row r="297" spans="1:44" s="267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</row>
    <row r="298" spans="1:44" s="267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</row>
    <row r="299" spans="1:44" s="267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</row>
    <row r="300" spans="1:44" s="267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</row>
  </sheetData>
  <sheetProtection/>
  <mergeCells count="30">
    <mergeCell ref="G4:G5"/>
    <mergeCell ref="H4:H5"/>
    <mergeCell ref="I4:I5"/>
    <mergeCell ref="AC4:AC5"/>
    <mergeCell ref="J4:J5"/>
    <mergeCell ref="AR4:AR5"/>
    <mergeCell ref="AL4:AL5"/>
    <mergeCell ref="AM4:AM5"/>
    <mergeCell ref="AN4:AN5"/>
    <mergeCell ref="AO4:AO5"/>
    <mergeCell ref="AJ3:AJ5"/>
    <mergeCell ref="K4:K5"/>
    <mergeCell ref="AP4:AP5"/>
    <mergeCell ref="AQ4:AQ5"/>
    <mergeCell ref="L4:L5"/>
    <mergeCell ref="M4:M5"/>
    <mergeCell ref="AA4:AA5"/>
    <mergeCell ref="AB4:AB5"/>
    <mergeCell ref="N3:N5"/>
    <mergeCell ref="Z3:Z5"/>
    <mergeCell ref="AI3:AI5"/>
    <mergeCell ref="AG4:AG5"/>
    <mergeCell ref="AA3:AG3"/>
    <mergeCell ref="A2:A6"/>
    <mergeCell ref="B2:B6"/>
    <mergeCell ref="C2:C6"/>
    <mergeCell ref="F3:M3"/>
    <mergeCell ref="AD4:AD5"/>
    <mergeCell ref="AE4:AE5"/>
    <mergeCell ref="AF4:AF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H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EH30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37" width="10.59765625" style="6" customWidth="1"/>
    <col min="138" max="138" width="9" style="38" customWidth="1"/>
    <col min="139" max="16384" width="9" style="6" customWidth="1"/>
  </cols>
  <sheetData>
    <row r="1" spans="1:137" ht="17.25">
      <c r="A1" s="1" t="s">
        <v>97</v>
      </c>
      <c r="B1" s="2"/>
      <c r="C1" s="1"/>
      <c r="D1" s="1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5"/>
      <c r="S1" s="15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</row>
    <row r="2" spans="1:138" s="260" customFormat="1" ht="19.5" customHeight="1">
      <c r="A2" s="345" t="s">
        <v>21</v>
      </c>
      <c r="B2" s="347" t="s">
        <v>300</v>
      </c>
      <c r="C2" s="349" t="s">
        <v>88</v>
      </c>
      <c r="D2" s="282" t="s">
        <v>89</v>
      </c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4"/>
      <c r="R2" s="282" t="s">
        <v>287</v>
      </c>
      <c r="S2" s="283"/>
      <c r="T2" s="283"/>
      <c r="U2" s="283"/>
      <c r="V2" s="283"/>
      <c r="W2" s="283"/>
      <c r="X2" s="283"/>
      <c r="Y2" s="283"/>
      <c r="Z2" s="283"/>
      <c r="AA2" s="284"/>
      <c r="AB2" s="282" t="s">
        <v>288</v>
      </c>
      <c r="AC2" s="285"/>
      <c r="AD2" s="285"/>
      <c r="AE2" s="285"/>
      <c r="AF2" s="285"/>
      <c r="AG2" s="285"/>
      <c r="AH2" s="285"/>
      <c r="AI2" s="285"/>
      <c r="AJ2" s="285"/>
      <c r="AK2" s="285"/>
      <c r="AL2" s="283"/>
      <c r="AM2" s="283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6"/>
      <c r="AZ2" s="286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6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5"/>
      <c r="BX2" s="286"/>
      <c r="BY2" s="285"/>
      <c r="BZ2" s="285"/>
      <c r="CA2" s="285"/>
      <c r="CB2" s="285"/>
      <c r="CC2" s="285"/>
      <c r="CD2" s="285"/>
      <c r="CE2" s="285"/>
      <c r="CF2" s="285"/>
      <c r="CG2" s="285"/>
      <c r="CH2" s="285"/>
      <c r="CI2" s="285"/>
      <c r="CJ2" s="286"/>
      <c r="CK2" s="285"/>
      <c r="CL2" s="285"/>
      <c r="CM2" s="285"/>
      <c r="CN2" s="285"/>
      <c r="CO2" s="285"/>
      <c r="CP2" s="285"/>
      <c r="CQ2" s="285"/>
      <c r="CR2" s="285"/>
      <c r="CS2" s="285"/>
      <c r="CT2" s="285"/>
      <c r="CU2" s="285"/>
      <c r="CV2" s="286"/>
      <c r="CW2" s="285"/>
      <c r="CX2" s="285"/>
      <c r="CY2" s="285"/>
      <c r="CZ2" s="285"/>
      <c r="DA2" s="285"/>
      <c r="DB2" s="285"/>
      <c r="DC2" s="285"/>
      <c r="DD2" s="285"/>
      <c r="DE2" s="285"/>
      <c r="DF2" s="285"/>
      <c r="DG2" s="285"/>
      <c r="DH2" s="286"/>
      <c r="DI2" s="285"/>
      <c r="DJ2" s="285"/>
      <c r="DK2" s="287"/>
      <c r="DL2" s="259"/>
      <c r="DM2" s="39"/>
      <c r="DN2" s="39"/>
      <c r="DO2" s="39"/>
      <c r="DP2" s="39"/>
      <c r="DQ2" s="39"/>
      <c r="DR2" s="39"/>
      <c r="DS2" s="40"/>
      <c r="DT2" s="40"/>
      <c r="DU2" s="286"/>
      <c r="DV2" s="285"/>
      <c r="DW2" s="39"/>
      <c r="DX2" s="288" t="s">
        <v>289</v>
      </c>
      <c r="DY2" s="283"/>
      <c r="DZ2" s="283"/>
      <c r="EA2" s="283"/>
      <c r="EB2" s="283"/>
      <c r="EC2" s="283"/>
      <c r="ED2" s="283"/>
      <c r="EE2" s="286"/>
      <c r="EF2" s="285"/>
      <c r="EG2" s="284"/>
      <c r="EH2" s="331" t="s">
        <v>90</v>
      </c>
    </row>
    <row r="3" spans="1:138" s="260" customFormat="1" ht="19.5" customHeight="1">
      <c r="A3" s="346"/>
      <c r="B3" s="348"/>
      <c r="C3" s="350"/>
      <c r="D3" s="355" t="s">
        <v>7</v>
      </c>
      <c r="E3" s="326" t="s">
        <v>13</v>
      </c>
      <c r="F3" s="326" t="s">
        <v>290</v>
      </c>
      <c r="G3" s="326" t="s">
        <v>14</v>
      </c>
      <c r="H3" s="326" t="s">
        <v>91</v>
      </c>
      <c r="I3" s="326" t="s">
        <v>92</v>
      </c>
      <c r="J3" s="331" t="s">
        <v>16</v>
      </c>
      <c r="K3" s="331" t="s">
        <v>93</v>
      </c>
      <c r="L3" s="331" t="s">
        <v>94</v>
      </c>
      <c r="M3" s="331" t="s">
        <v>95</v>
      </c>
      <c r="N3" s="331" t="s">
        <v>254</v>
      </c>
      <c r="O3" s="331" t="s">
        <v>255</v>
      </c>
      <c r="P3" s="331" t="s">
        <v>96</v>
      </c>
      <c r="Q3" s="326" t="s">
        <v>291</v>
      </c>
      <c r="R3" s="355" t="s">
        <v>7</v>
      </c>
      <c r="S3" s="326" t="s">
        <v>13</v>
      </c>
      <c r="T3" s="326" t="s">
        <v>290</v>
      </c>
      <c r="U3" s="326" t="s">
        <v>14</v>
      </c>
      <c r="V3" s="326" t="s">
        <v>91</v>
      </c>
      <c r="W3" s="326" t="s">
        <v>92</v>
      </c>
      <c r="X3" s="331" t="s">
        <v>16</v>
      </c>
      <c r="Y3" s="331" t="s">
        <v>254</v>
      </c>
      <c r="Z3" s="331" t="s">
        <v>255</v>
      </c>
      <c r="AA3" s="326" t="s">
        <v>17</v>
      </c>
      <c r="AB3" s="355" t="s">
        <v>7</v>
      </c>
      <c r="AC3" s="326" t="s">
        <v>13</v>
      </c>
      <c r="AD3" s="326" t="s">
        <v>290</v>
      </c>
      <c r="AE3" s="326" t="s">
        <v>14</v>
      </c>
      <c r="AF3" s="326" t="s">
        <v>91</v>
      </c>
      <c r="AG3" s="326" t="s">
        <v>92</v>
      </c>
      <c r="AH3" s="331" t="s">
        <v>16</v>
      </c>
      <c r="AI3" s="331" t="s">
        <v>93</v>
      </c>
      <c r="AJ3" s="331" t="s">
        <v>94</v>
      </c>
      <c r="AK3" s="331" t="s">
        <v>95</v>
      </c>
      <c r="AL3" s="331" t="s">
        <v>254</v>
      </c>
      <c r="AM3" s="331" t="s">
        <v>255</v>
      </c>
      <c r="AN3" s="331" t="s">
        <v>96</v>
      </c>
      <c r="AO3" s="326" t="s">
        <v>291</v>
      </c>
      <c r="AP3" s="288" t="s">
        <v>292</v>
      </c>
      <c r="AQ3" s="283"/>
      <c r="AR3" s="283"/>
      <c r="AS3" s="283"/>
      <c r="AT3" s="283"/>
      <c r="AU3" s="283"/>
      <c r="AV3" s="283"/>
      <c r="AW3" s="283"/>
      <c r="AX3" s="283"/>
      <c r="AY3" s="283"/>
      <c r="AZ3" s="289"/>
      <c r="BA3" s="289"/>
      <c r="BB3" s="284"/>
      <c r="BC3" s="288" t="s">
        <v>293</v>
      </c>
      <c r="BD3" s="290"/>
      <c r="BE3" s="290"/>
      <c r="BF3" s="290"/>
      <c r="BG3" s="290"/>
      <c r="BH3" s="290"/>
      <c r="BI3" s="290"/>
      <c r="BJ3" s="290"/>
      <c r="BK3" s="290"/>
      <c r="BL3" s="289"/>
      <c r="BM3" s="289"/>
      <c r="BN3" s="291"/>
      <c r="BO3" s="288" t="s">
        <v>294</v>
      </c>
      <c r="BP3" s="283"/>
      <c r="BQ3" s="283"/>
      <c r="BR3" s="283"/>
      <c r="BS3" s="283"/>
      <c r="BT3" s="283"/>
      <c r="BU3" s="283"/>
      <c r="BV3" s="283"/>
      <c r="BW3" s="283"/>
      <c r="BX3" s="289"/>
      <c r="BY3" s="289"/>
      <c r="BZ3" s="284"/>
      <c r="CA3" s="288" t="s">
        <v>295</v>
      </c>
      <c r="CB3" s="283"/>
      <c r="CC3" s="283"/>
      <c r="CD3" s="283"/>
      <c r="CE3" s="283"/>
      <c r="CF3" s="283"/>
      <c r="CG3" s="283"/>
      <c r="CH3" s="283"/>
      <c r="CI3" s="283"/>
      <c r="CJ3" s="289"/>
      <c r="CK3" s="289"/>
      <c r="CL3" s="284"/>
      <c r="CM3" s="288" t="s">
        <v>296</v>
      </c>
      <c r="CN3" s="283"/>
      <c r="CO3" s="283"/>
      <c r="CP3" s="283"/>
      <c r="CQ3" s="283"/>
      <c r="CR3" s="283"/>
      <c r="CS3" s="283"/>
      <c r="CT3" s="283"/>
      <c r="CU3" s="283"/>
      <c r="CV3" s="289"/>
      <c r="CW3" s="289"/>
      <c r="CX3" s="284"/>
      <c r="CY3" s="288" t="s">
        <v>297</v>
      </c>
      <c r="CZ3" s="283"/>
      <c r="DA3" s="283"/>
      <c r="DB3" s="283"/>
      <c r="DC3" s="283"/>
      <c r="DD3" s="283"/>
      <c r="DE3" s="283"/>
      <c r="DF3" s="283"/>
      <c r="DG3" s="283"/>
      <c r="DH3" s="289"/>
      <c r="DI3" s="289"/>
      <c r="DJ3" s="283"/>
      <c r="DK3" s="284"/>
      <c r="DL3" s="288" t="s">
        <v>298</v>
      </c>
      <c r="DM3" s="292"/>
      <c r="DN3" s="292"/>
      <c r="DO3" s="292"/>
      <c r="DP3" s="292"/>
      <c r="DQ3" s="292"/>
      <c r="DR3" s="292"/>
      <c r="DS3" s="292"/>
      <c r="DT3" s="292"/>
      <c r="DU3" s="289"/>
      <c r="DV3" s="289"/>
      <c r="DW3" s="293"/>
      <c r="DX3" s="355" t="s">
        <v>7</v>
      </c>
      <c r="DY3" s="326" t="s">
        <v>13</v>
      </c>
      <c r="DZ3" s="326" t="s">
        <v>290</v>
      </c>
      <c r="EA3" s="326" t="s">
        <v>14</v>
      </c>
      <c r="EB3" s="326" t="s">
        <v>91</v>
      </c>
      <c r="EC3" s="326" t="s">
        <v>92</v>
      </c>
      <c r="ED3" s="331" t="s">
        <v>16</v>
      </c>
      <c r="EE3" s="331" t="s">
        <v>254</v>
      </c>
      <c r="EF3" s="331" t="s">
        <v>255</v>
      </c>
      <c r="EG3" s="326" t="s">
        <v>17</v>
      </c>
      <c r="EH3" s="340"/>
    </row>
    <row r="4" spans="1:138" s="260" customFormat="1" ht="17.25" customHeight="1">
      <c r="A4" s="346"/>
      <c r="B4" s="348"/>
      <c r="C4" s="350"/>
      <c r="D4" s="355"/>
      <c r="E4" s="332"/>
      <c r="F4" s="332"/>
      <c r="G4" s="332"/>
      <c r="H4" s="332"/>
      <c r="I4" s="332"/>
      <c r="J4" s="340"/>
      <c r="K4" s="340"/>
      <c r="L4" s="340"/>
      <c r="M4" s="340"/>
      <c r="N4" s="340"/>
      <c r="O4" s="340"/>
      <c r="P4" s="340"/>
      <c r="Q4" s="332"/>
      <c r="R4" s="355"/>
      <c r="S4" s="332"/>
      <c r="T4" s="332"/>
      <c r="U4" s="332"/>
      <c r="V4" s="332"/>
      <c r="W4" s="332"/>
      <c r="X4" s="340"/>
      <c r="Y4" s="340"/>
      <c r="Z4" s="340"/>
      <c r="AA4" s="332"/>
      <c r="AB4" s="355"/>
      <c r="AC4" s="332"/>
      <c r="AD4" s="332"/>
      <c r="AE4" s="332"/>
      <c r="AF4" s="332"/>
      <c r="AG4" s="332"/>
      <c r="AH4" s="340"/>
      <c r="AI4" s="340"/>
      <c r="AJ4" s="340"/>
      <c r="AK4" s="340"/>
      <c r="AL4" s="340"/>
      <c r="AM4" s="340"/>
      <c r="AN4" s="340"/>
      <c r="AO4" s="332"/>
      <c r="AP4" s="355" t="s">
        <v>7</v>
      </c>
      <c r="AQ4" s="326" t="s">
        <v>13</v>
      </c>
      <c r="AR4" s="326" t="s">
        <v>290</v>
      </c>
      <c r="AS4" s="326" t="s">
        <v>14</v>
      </c>
      <c r="AT4" s="326" t="s">
        <v>91</v>
      </c>
      <c r="AU4" s="326" t="s">
        <v>92</v>
      </c>
      <c r="AV4" s="331" t="s">
        <v>16</v>
      </c>
      <c r="AW4" s="331" t="s">
        <v>93</v>
      </c>
      <c r="AX4" s="331" t="s">
        <v>94</v>
      </c>
      <c r="AY4" s="331" t="s">
        <v>95</v>
      </c>
      <c r="AZ4" s="331" t="s">
        <v>254</v>
      </c>
      <c r="BA4" s="331" t="s">
        <v>255</v>
      </c>
      <c r="BB4" s="326" t="s">
        <v>17</v>
      </c>
      <c r="BC4" s="355" t="s">
        <v>7</v>
      </c>
      <c r="BD4" s="326" t="s">
        <v>13</v>
      </c>
      <c r="BE4" s="326" t="s">
        <v>290</v>
      </c>
      <c r="BF4" s="326" t="s">
        <v>14</v>
      </c>
      <c r="BG4" s="326" t="s">
        <v>91</v>
      </c>
      <c r="BH4" s="326" t="s">
        <v>92</v>
      </c>
      <c r="BI4" s="331" t="s">
        <v>16</v>
      </c>
      <c r="BJ4" s="331" t="s">
        <v>93</v>
      </c>
      <c r="BK4" s="331" t="s">
        <v>94</v>
      </c>
      <c r="BL4" s="331" t="s">
        <v>254</v>
      </c>
      <c r="BM4" s="331" t="s">
        <v>255</v>
      </c>
      <c r="BN4" s="326" t="s">
        <v>17</v>
      </c>
      <c r="BO4" s="355" t="s">
        <v>7</v>
      </c>
      <c r="BP4" s="326" t="s">
        <v>13</v>
      </c>
      <c r="BQ4" s="326" t="s">
        <v>290</v>
      </c>
      <c r="BR4" s="326" t="s">
        <v>14</v>
      </c>
      <c r="BS4" s="326" t="s">
        <v>91</v>
      </c>
      <c r="BT4" s="326" t="s">
        <v>92</v>
      </c>
      <c r="BU4" s="331" t="s">
        <v>16</v>
      </c>
      <c r="BV4" s="331" t="s">
        <v>93</v>
      </c>
      <c r="BW4" s="331" t="s">
        <v>94</v>
      </c>
      <c r="BX4" s="331" t="s">
        <v>254</v>
      </c>
      <c r="BY4" s="331" t="s">
        <v>255</v>
      </c>
      <c r="BZ4" s="326" t="s">
        <v>17</v>
      </c>
      <c r="CA4" s="355" t="s">
        <v>7</v>
      </c>
      <c r="CB4" s="326" t="s">
        <v>13</v>
      </c>
      <c r="CC4" s="326" t="s">
        <v>290</v>
      </c>
      <c r="CD4" s="326" t="s">
        <v>14</v>
      </c>
      <c r="CE4" s="326" t="s">
        <v>91</v>
      </c>
      <c r="CF4" s="326" t="s">
        <v>92</v>
      </c>
      <c r="CG4" s="331" t="s">
        <v>16</v>
      </c>
      <c r="CH4" s="331" t="s">
        <v>93</v>
      </c>
      <c r="CI4" s="331" t="s">
        <v>94</v>
      </c>
      <c r="CJ4" s="331" t="s">
        <v>254</v>
      </c>
      <c r="CK4" s="331" t="s">
        <v>255</v>
      </c>
      <c r="CL4" s="326" t="s">
        <v>17</v>
      </c>
      <c r="CM4" s="355" t="s">
        <v>7</v>
      </c>
      <c r="CN4" s="326" t="s">
        <v>13</v>
      </c>
      <c r="CO4" s="326" t="s">
        <v>290</v>
      </c>
      <c r="CP4" s="326" t="s">
        <v>14</v>
      </c>
      <c r="CQ4" s="326" t="s">
        <v>91</v>
      </c>
      <c r="CR4" s="326" t="s">
        <v>92</v>
      </c>
      <c r="CS4" s="331" t="s">
        <v>16</v>
      </c>
      <c r="CT4" s="331" t="s">
        <v>93</v>
      </c>
      <c r="CU4" s="331" t="s">
        <v>94</v>
      </c>
      <c r="CV4" s="331" t="s">
        <v>254</v>
      </c>
      <c r="CW4" s="331" t="s">
        <v>255</v>
      </c>
      <c r="CX4" s="326" t="s">
        <v>17</v>
      </c>
      <c r="CY4" s="355" t="s">
        <v>7</v>
      </c>
      <c r="CZ4" s="326" t="s">
        <v>13</v>
      </c>
      <c r="DA4" s="326" t="s">
        <v>290</v>
      </c>
      <c r="DB4" s="326" t="s">
        <v>14</v>
      </c>
      <c r="DC4" s="326" t="s">
        <v>91</v>
      </c>
      <c r="DD4" s="326" t="s">
        <v>92</v>
      </c>
      <c r="DE4" s="331" t="s">
        <v>16</v>
      </c>
      <c r="DF4" s="331" t="s">
        <v>93</v>
      </c>
      <c r="DG4" s="331" t="s">
        <v>94</v>
      </c>
      <c r="DH4" s="331" t="s">
        <v>254</v>
      </c>
      <c r="DI4" s="331" t="s">
        <v>255</v>
      </c>
      <c r="DJ4" s="331" t="s">
        <v>96</v>
      </c>
      <c r="DK4" s="326" t="s">
        <v>291</v>
      </c>
      <c r="DL4" s="355" t="s">
        <v>7</v>
      </c>
      <c r="DM4" s="326" t="s">
        <v>13</v>
      </c>
      <c r="DN4" s="326" t="s">
        <v>290</v>
      </c>
      <c r="DO4" s="326" t="s">
        <v>14</v>
      </c>
      <c r="DP4" s="326" t="s">
        <v>91</v>
      </c>
      <c r="DQ4" s="326" t="s">
        <v>92</v>
      </c>
      <c r="DR4" s="331" t="s">
        <v>16</v>
      </c>
      <c r="DS4" s="331" t="s">
        <v>93</v>
      </c>
      <c r="DT4" s="331" t="s">
        <v>94</v>
      </c>
      <c r="DU4" s="331" t="s">
        <v>254</v>
      </c>
      <c r="DV4" s="331" t="s">
        <v>255</v>
      </c>
      <c r="DW4" s="326" t="s">
        <v>17</v>
      </c>
      <c r="DX4" s="355"/>
      <c r="DY4" s="332"/>
      <c r="DZ4" s="332"/>
      <c r="EA4" s="332"/>
      <c r="EB4" s="332"/>
      <c r="EC4" s="332"/>
      <c r="ED4" s="340"/>
      <c r="EE4" s="340"/>
      <c r="EF4" s="340"/>
      <c r="EG4" s="332"/>
      <c r="EH4" s="340"/>
    </row>
    <row r="5" spans="1:138" s="260" customFormat="1" ht="17.25" customHeight="1">
      <c r="A5" s="346"/>
      <c r="B5" s="348"/>
      <c r="C5" s="350"/>
      <c r="D5" s="355"/>
      <c r="E5" s="332"/>
      <c r="F5" s="332"/>
      <c r="G5" s="332"/>
      <c r="H5" s="332"/>
      <c r="I5" s="332"/>
      <c r="J5" s="340"/>
      <c r="K5" s="340"/>
      <c r="L5" s="340"/>
      <c r="M5" s="340"/>
      <c r="N5" s="340"/>
      <c r="O5" s="340"/>
      <c r="P5" s="340"/>
      <c r="Q5" s="332"/>
      <c r="R5" s="355"/>
      <c r="S5" s="332"/>
      <c r="T5" s="332"/>
      <c r="U5" s="332"/>
      <c r="V5" s="332"/>
      <c r="W5" s="332"/>
      <c r="X5" s="340"/>
      <c r="Y5" s="340"/>
      <c r="Z5" s="340"/>
      <c r="AA5" s="332"/>
      <c r="AB5" s="355"/>
      <c r="AC5" s="332"/>
      <c r="AD5" s="332"/>
      <c r="AE5" s="332"/>
      <c r="AF5" s="332"/>
      <c r="AG5" s="332"/>
      <c r="AH5" s="340"/>
      <c r="AI5" s="340"/>
      <c r="AJ5" s="340"/>
      <c r="AK5" s="340"/>
      <c r="AL5" s="340"/>
      <c r="AM5" s="340"/>
      <c r="AN5" s="340"/>
      <c r="AO5" s="332"/>
      <c r="AP5" s="355"/>
      <c r="AQ5" s="332"/>
      <c r="AR5" s="332"/>
      <c r="AS5" s="332"/>
      <c r="AT5" s="332"/>
      <c r="AU5" s="332"/>
      <c r="AV5" s="340"/>
      <c r="AW5" s="340"/>
      <c r="AX5" s="340"/>
      <c r="AY5" s="340"/>
      <c r="AZ5" s="340"/>
      <c r="BA5" s="340"/>
      <c r="BB5" s="332"/>
      <c r="BC5" s="355"/>
      <c r="BD5" s="332"/>
      <c r="BE5" s="332"/>
      <c r="BF5" s="332"/>
      <c r="BG5" s="332"/>
      <c r="BH5" s="332"/>
      <c r="BI5" s="340"/>
      <c r="BJ5" s="340"/>
      <c r="BK5" s="340"/>
      <c r="BL5" s="340"/>
      <c r="BM5" s="340"/>
      <c r="BN5" s="332"/>
      <c r="BO5" s="355"/>
      <c r="BP5" s="332"/>
      <c r="BQ5" s="332"/>
      <c r="BR5" s="332"/>
      <c r="BS5" s="332"/>
      <c r="BT5" s="332"/>
      <c r="BU5" s="340"/>
      <c r="BV5" s="340"/>
      <c r="BW5" s="340"/>
      <c r="BX5" s="340"/>
      <c r="BY5" s="340"/>
      <c r="BZ5" s="332"/>
      <c r="CA5" s="355"/>
      <c r="CB5" s="332"/>
      <c r="CC5" s="332"/>
      <c r="CD5" s="332"/>
      <c r="CE5" s="332"/>
      <c r="CF5" s="332"/>
      <c r="CG5" s="340"/>
      <c r="CH5" s="340"/>
      <c r="CI5" s="340"/>
      <c r="CJ5" s="340"/>
      <c r="CK5" s="340"/>
      <c r="CL5" s="332"/>
      <c r="CM5" s="355"/>
      <c r="CN5" s="332"/>
      <c r="CO5" s="332"/>
      <c r="CP5" s="332"/>
      <c r="CQ5" s="332"/>
      <c r="CR5" s="332"/>
      <c r="CS5" s="340"/>
      <c r="CT5" s="340"/>
      <c r="CU5" s="340"/>
      <c r="CV5" s="340"/>
      <c r="CW5" s="340"/>
      <c r="CX5" s="332"/>
      <c r="CY5" s="355"/>
      <c r="CZ5" s="332"/>
      <c r="DA5" s="332"/>
      <c r="DB5" s="332"/>
      <c r="DC5" s="332"/>
      <c r="DD5" s="332"/>
      <c r="DE5" s="340"/>
      <c r="DF5" s="340"/>
      <c r="DG5" s="340"/>
      <c r="DH5" s="340"/>
      <c r="DI5" s="340"/>
      <c r="DJ5" s="340"/>
      <c r="DK5" s="332"/>
      <c r="DL5" s="355"/>
      <c r="DM5" s="332"/>
      <c r="DN5" s="332"/>
      <c r="DO5" s="332"/>
      <c r="DP5" s="332"/>
      <c r="DQ5" s="332"/>
      <c r="DR5" s="340"/>
      <c r="DS5" s="340"/>
      <c r="DT5" s="340"/>
      <c r="DU5" s="340"/>
      <c r="DV5" s="340"/>
      <c r="DW5" s="332"/>
      <c r="DX5" s="355"/>
      <c r="DY5" s="332"/>
      <c r="DZ5" s="332"/>
      <c r="EA5" s="332"/>
      <c r="EB5" s="332"/>
      <c r="EC5" s="332"/>
      <c r="ED5" s="340"/>
      <c r="EE5" s="340"/>
      <c r="EF5" s="340"/>
      <c r="EG5" s="332"/>
      <c r="EH5" s="340"/>
    </row>
    <row r="6" spans="1:138" s="260" customFormat="1" ht="15" customHeight="1">
      <c r="A6" s="304"/>
      <c r="B6" s="318"/>
      <c r="C6" s="319"/>
      <c r="D6" s="264" t="s">
        <v>65</v>
      </c>
      <c r="E6" s="270" t="s">
        <v>65</v>
      </c>
      <c r="F6" s="270" t="s">
        <v>65</v>
      </c>
      <c r="G6" s="270" t="s">
        <v>65</v>
      </c>
      <c r="H6" s="270" t="s">
        <v>65</v>
      </c>
      <c r="I6" s="270" t="s">
        <v>65</v>
      </c>
      <c r="J6" s="270" t="s">
        <v>65</v>
      </c>
      <c r="K6" s="270" t="s">
        <v>65</v>
      </c>
      <c r="L6" s="270" t="s">
        <v>65</v>
      </c>
      <c r="M6" s="270" t="s">
        <v>65</v>
      </c>
      <c r="N6" s="270" t="s">
        <v>65</v>
      </c>
      <c r="O6" s="270" t="s">
        <v>65</v>
      </c>
      <c r="P6" s="270" t="s">
        <v>65</v>
      </c>
      <c r="Q6" s="270" t="s">
        <v>65</v>
      </c>
      <c r="R6" s="264" t="s">
        <v>65</v>
      </c>
      <c r="S6" s="270" t="s">
        <v>65</v>
      </c>
      <c r="T6" s="270" t="s">
        <v>65</v>
      </c>
      <c r="U6" s="270" t="s">
        <v>65</v>
      </c>
      <c r="V6" s="270" t="s">
        <v>65</v>
      </c>
      <c r="W6" s="270" t="s">
        <v>65</v>
      </c>
      <c r="X6" s="270" t="s">
        <v>65</v>
      </c>
      <c r="Y6" s="270" t="s">
        <v>65</v>
      </c>
      <c r="Z6" s="270" t="s">
        <v>65</v>
      </c>
      <c r="AA6" s="270" t="s">
        <v>65</v>
      </c>
      <c r="AB6" s="264" t="s">
        <v>65</v>
      </c>
      <c r="AC6" s="270" t="s">
        <v>65</v>
      </c>
      <c r="AD6" s="270" t="s">
        <v>65</v>
      </c>
      <c r="AE6" s="270" t="s">
        <v>65</v>
      </c>
      <c r="AF6" s="270" t="s">
        <v>65</v>
      </c>
      <c r="AG6" s="270" t="s">
        <v>65</v>
      </c>
      <c r="AH6" s="270" t="s">
        <v>65</v>
      </c>
      <c r="AI6" s="270" t="s">
        <v>65</v>
      </c>
      <c r="AJ6" s="270" t="s">
        <v>65</v>
      </c>
      <c r="AK6" s="270" t="s">
        <v>65</v>
      </c>
      <c r="AL6" s="270" t="s">
        <v>65</v>
      </c>
      <c r="AM6" s="270" t="s">
        <v>65</v>
      </c>
      <c r="AN6" s="270" t="s">
        <v>65</v>
      </c>
      <c r="AO6" s="270" t="s">
        <v>65</v>
      </c>
      <c r="AP6" s="264" t="s">
        <v>65</v>
      </c>
      <c r="AQ6" s="270" t="s">
        <v>65</v>
      </c>
      <c r="AR6" s="270" t="s">
        <v>65</v>
      </c>
      <c r="AS6" s="270" t="s">
        <v>65</v>
      </c>
      <c r="AT6" s="270" t="s">
        <v>65</v>
      </c>
      <c r="AU6" s="270" t="s">
        <v>65</v>
      </c>
      <c r="AV6" s="270" t="s">
        <v>65</v>
      </c>
      <c r="AW6" s="270" t="s">
        <v>65</v>
      </c>
      <c r="AX6" s="270" t="s">
        <v>65</v>
      </c>
      <c r="AY6" s="270" t="s">
        <v>65</v>
      </c>
      <c r="AZ6" s="270" t="s">
        <v>65</v>
      </c>
      <c r="BA6" s="270" t="s">
        <v>65</v>
      </c>
      <c r="BB6" s="270" t="s">
        <v>65</v>
      </c>
      <c r="BC6" s="264" t="s">
        <v>65</v>
      </c>
      <c r="BD6" s="270" t="s">
        <v>65</v>
      </c>
      <c r="BE6" s="270" t="s">
        <v>65</v>
      </c>
      <c r="BF6" s="270" t="s">
        <v>65</v>
      </c>
      <c r="BG6" s="270" t="s">
        <v>65</v>
      </c>
      <c r="BH6" s="270" t="s">
        <v>65</v>
      </c>
      <c r="BI6" s="270" t="s">
        <v>65</v>
      </c>
      <c r="BJ6" s="270" t="s">
        <v>65</v>
      </c>
      <c r="BK6" s="270" t="s">
        <v>65</v>
      </c>
      <c r="BL6" s="270" t="s">
        <v>65</v>
      </c>
      <c r="BM6" s="270" t="s">
        <v>65</v>
      </c>
      <c r="BN6" s="270" t="s">
        <v>65</v>
      </c>
      <c r="BO6" s="264" t="s">
        <v>65</v>
      </c>
      <c r="BP6" s="270" t="s">
        <v>65</v>
      </c>
      <c r="BQ6" s="270" t="s">
        <v>65</v>
      </c>
      <c r="BR6" s="270" t="s">
        <v>65</v>
      </c>
      <c r="BS6" s="270" t="s">
        <v>65</v>
      </c>
      <c r="BT6" s="270" t="s">
        <v>65</v>
      </c>
      <c r="BU6" s="270" t="s">
        <v>65</v>
      </c>
      <c r="BV6" s="270" t="s">
        <v>65</v>
      </c>
      <c r="BW6" s="270" t="s">
        <v>65</v>
      </c>
      <c r="BX6" s="270" t="s">
        <v>65</v>
      </c>
      <c r="BY6" s="270" t="s">
        <v>65</v>
      </c>
      <c r="BZ6" s="270" t="s">
        <v>65</v>
      </c>
      <c r="CA6" s="264" t="s">
        <v>65</v>
      </c>
      <c r="CB6" s="270" t="s">
        <v>65</v>
      </c>
      <c r="CC6" s="270" t="s">
        <v>65</v>
      </c>
      <c r="CD6" s="270" t="s">
        <v>65</v>
      </c>
      <c r="CE6" s="270" t="s">
        <v>65</v>
      </c>
      <c r="CF6" s="270" t="s">
        <v>65</v>
      </c>
      <c r="CG6" s="270" t="s">
        <v>65</v>
      </c>
      <c r="CH6" s="270" t="s">
        <v>65</v>
      </c>
      <c r="CI6" s="270" t="s">
        <v>65</v>
      </c>
      <c r="CJ6" s="270" t="s">
        <v>65</v>
      </c>
      <c r="CK6" s="270" t="s">
        <v>65</v>
      </c>
      <c r="CL6" s="270" t="s">
        <v>65</v>
      </c>
      <c r="CM6" s="264" t="s">
        <v>65</v>
      </c>
      <c r="CN6" s="270" t="s">
        <v>65</v>
      </c>
      <c r="CO6" s="270" t="s">
        <v>65</v>
      </c>
      <c r="CP6" s="270" t="s">
        <v>65</v>
      </c>
      <c r="CQ6" s="270" t="s">
        <v>65</v>
      </c>
      <c r="CR6" s="270" t="s">
        <v>65</v>
      </c>
      <c r="CS6" s="270" t="s">
        <v>65</v>
      </c>
      <c r="CT6" s="270" t="s">
        <v>65</v>
      </c>
      <c r="CU6" s="270" t="s">
        <v>65</v>
      </c>
      <c r="CV6" s="270" t="s">
        <v>65</v>
      </c>
      <c r="CW6" s="270" t="s">
        <v>65</v>
      </c>
      <c r="CX6" s="270" t="s">
        <v>65</v>
      </c>
      <c r="CY6" s="264" t="s">
        <v>65</v>
      </c>
      <c r="CZ6" s="270" t="s">
        <v>65</v>
      </c>
      <c r="DA6" s="270" t="s">
        <v>65</v>
      </c>
      <c r="DB6" s="270" t="s">
        <v>65</v>
      </c>
      <c r="DC6" s="270" t="s">
        <v>65</v>
      </c>
      <c r="DD6" s="270" t="s">
        <v>65</v>
      </c>
      <c r="DE6" s="270" t="s">
        <v>65</v>
      </c>
      <c r="DF6" s="270" t="s">
        <v>65</v>
      </c>
      <c r="DG6" s="270" t="s">
        <v>65</v>
      </c>
      <c r="DH6" s="270" t="s">
        <v>65</v>
      </c>
      <c r="DI6" s="270" t="s">
        <v>65</v>
      </c>
      <c r="DJ6" s="270" t="s">
        <v>65</v>
      </c>
      <c r="DK6" s="270" t="s">
        <v>65</v>
      </c>
      <c r="DL6" s="264" t="s">
        <v>65</v>
      </c>
      <c r="DM6" s="270" t="s">
        <v>65</v>
      </c>
      <c r="DN6" s="270" t="s">
        <v>65</v>
      </c>
      <c r="DO6" s="270" t="s">
        <v>65</v>
      </c>
      <c r="DP6" s="270" t="s">
        <v>65</v>
      </c>
      <c r="DQ6" s="270" t="s">
        <v>65</v>
      </c>
      <c r="DR6" s="270" t="s">
        <v>65</v>
      </c>
      <c r="DS6" s="270" t="s">
        <v>65</v>
      </c>
      <c r="DT6" s="270" t="s">
        <v>65</v>
      </c>
      <c r="DU6" s="270" t="s">
        <v>65</v>
      </c>
      <c r="DV6" s="270" t="s">
        <v>65</v>
      </c>
      <c r="DW6" s="270" t="s">
        <v>65</v>
      </c>
      <c r="DX6" s="264" t="s">
        <v>65</v>
      </c>
      <c r="DY6" s="270" t="s">
        <v>65</v>
      </c>
      <c r="DZ6" s="270" t="s">
        <v>65</v>
      </c>
      <c r="EA6" s="270" t="s">
        <v>65</v>
      </c>
      <c r="EB6" s="270" t="s">
        <v>65</v>
      </c>
      <c r="EC6" s="270" t="s">
        <v>65</v>
      </c>
      <c r="ED6" s="270" t="s">
        <v>65</v>
      </c>
      <c r="EE6" s="270" t="s">
        <v>65</v>
      </c>
      <c r="EF6" s="270" t="s">
        <v>65</v>
      </c>
      <c r="EG6" s="270" t="s">
        <v>65</v>
      </c>
      <c r="EH6" s="356"/>
    </row>
    <row r="7" spans="1:138" s="267" customFormat="1" ht="13.5">
      <c r="A7" s="280" t="str">
        <f>A8</f>
        <v>広島県</v>
      </c>
      <c r="B7" s="280">
        <f>INT(B8/1000)*1000</f>
        <v>34000</v>
      </c>
      <c r="C7" s="280" t="s">
        <v>354</v>
      </c>
      <c r="D7" s="278">
        <f aca="true" t="shared" si="0" ref="D7:AI7">SUM(D8:D200)</f>
        <v>249070</v>
      </c>
      <c r="E7" s="278">
        <f t="shared" si="0"/>
        <v>74918</v>
      </c>
      <c r="F7" s="278">
        <f t="shared" si="0"/>
        <v>25772</v>
      </c>
      <c r="G7" s="278">
        <f t="shared" si="0"/>
        <v>18473</v>
      </c>
      <c r="H7" s="278">
        <f t="shared" si="0"/>
        <v>4938</v>
      </c>
      <c r="I7" s="278">
        <f t="shared" si="0"/>
        <v>27608</v>
      </c>
      <c r="J7" s="278">
        <f t="shared" si="0"/>
        <v>2469</v>
      </c>
      <c r="K7" s="278">
        <f t="shared" si="0"/>
        <v>1574</v>
      </c>
      <c r="L7" s="278">
        <f t="shared" si="0"/>
        <v>0</v>
      </c>
      <c r="M7" s="278">
        <f t="shared" si="0"/>
        <v>7896</v>
      </c>
      <c r="N7" s="278">
        <f t="shared" si="0"/>
        <v>7915</v>
      </c>
      <c r="O7" s="278">
        <f t="shared" si="0"/>
        <v>0</v>
      </c>
      <c r="P7" s="278">
        <f t="shared" si="0"/>
        <v>75171</v>
      </c>
      <c r="Q7" s="278">
        <f t="shared" si="0"/>
        <v>2336</v>
      </c>
      <c r="R7" s="278">
        <f t="shared" si="0"/>
        <v>16204</v>
      </c>
      <c r="S7" s="278">
        <f t="shared" si="0"/>
        <v>12928</v>
      </c>
      <c r="T7" s="278">
        <f t="shared" si="0"/>
        <v>526</v>
      </c>
      <c r="U7" s="278">
        <f t="shared" si="0"/>
        <v>1229</v>
      </c>
      <c r="V7" s="278">
        <f t="shared" si="0"/>
        <v>250</v>
      </c>
      <c r="W7" s="278">
        <f t="shared" si="0"/>
        <v>0</v>
      </c>
      <c r="X7" s="278">
        <f t="shared" si="0"/>
        <v>1074</v>
      </c>
      <c r="Y7" s="278">
        <f t="shared" si="0"/>
        <v>0</v>
      </c>
      <c r="Z7" s="278">
        <f t="shared" si="0"/>
        <v>0</v>
      </c>
      <c r="AA7" s="278">
        <f t="shared" si="0"/>
        <v>197</v>
      </c>
      <c r="AB7" s="278">
        <f t="shared" si="0"/>
        <v>204325</v>
      </c>
      <c r="AC7" s="278">
        <f t="shared" si="0"/>
        <v>34739</v>
      </c>
      <c r="AD7" s="278">
        <f t="shared" si="0"/>
        <v>24612</v>
      </c>
      <c r="AE7" s="278">
        <f t="shared" si="0"/>
        <v>17089</v>
      </c>
      <c r="AF7" s="278">
        <f t="shared" si="0"/>
        <v>4688</v>
      </c>
      <c r="AG7" s="278">
        <f t="shared" si="0"/>
        <v>27601</v>
      </c>
      <c r="AH7" s="278">
        <f t="shared" si="0"/>
        <v>902</v>
      </c>
      <c r="AI7" s="278">
        <f t="shared" si="0"/>
        <v>1574</v>
      </c>
      <c r="AJ7" s="278">
        <f aca="true" t="shared" si="1" ref="AJ7:BO7">SUM(AJ8:AJ200)</f>
        <v>0</v>
      </c>
      <c r="AK7" s="278">
        <f t="shared" si="1"/>
        <v>7896</v>
      </c>
      <c r="AL7" s="278">
        <f t="shared" si="1"/>
        <v>7915</v>
      </c>
      <c r="AM7" s="278">
        <f t="shared" si="1"/>
        <v>0</v>
      </c>
      <c r="AN7" s="278">
        <f t="shared" si="1"/>
        <v>75171</v>
      </c>
      <c r="AO7" s="278">
        <f t="shared" si="1"/>
        <v>2138</v>
      </c>
      <c r="AP7" s="278">
        <f t="shared" si="1"/>
        <v>18548</v>
      </c>
      <c r="AQ7" s="278">
        <f t="shared" si="1"/>
        <v>500</v>
      </c>
      <c r="AR7" s="278">
        <f t="shared" si="1"/>
        <v>2237</v>
      </c>
      <c r="AS7" s="278">
        <f t="shared" si="1"/>
        <v>0</v>
      </c>
      <c r="AT7" s="278">
        <f t="shared" si="1"/>
        <v>0</v>
      </c>
      <c r="AU7" s="278">
        <f t="shared" si="1"/>
        <v>0</v>
      </c>
      <c r="AV7" s="278">
        <f t="shared" si="1"/>
        <v>0</v>
      </c>
      <c r="AW7" s="278">
        <f t="shared" si="1"/>
        <v>0</v>
      </c>
      <c r="AX7" s="278">
        <f t="shared" si="1"/>
        <v>0</v>
      </c>
      <c r="AY7" s="278">
        <f t="shared" si="1"/>
        <v>7896</v>
      </c>
      <c r="AZ7" s="278">
        <f t="shared" si="1"/>
        <v>7915</v>
      </c>
      <c r="BA7" s="278">
        <f t="shared" si="1"/>
        <v>0</v>
      </c>
      <c r="BB7" s="278">
        <f t="shared" si="1"/>
        <v>0</v>
      </c>
      <c r="BC7" s="278">
        <f t="shared" si="1"/>
        <v>16317</v>
      </c>
      <c r="BD7" s="278">
        <f t="shared" si="1"/>
        <v>23</v>
      </c>
      <c r="BE7" s="278">
        <f t="shared" si="1"/>
        <v>10995</v>
      </c>
      <c r="BF7" s="278">
        <f t="shared" si="1"/>
        <v>1669</v>
      </c>
      <c r="BG7" s="278">
        <f t="shared" si="1"/>
        <v>933</v>
      </c>
      <c r="BH7" s="278">
        <f t="shared" si="1"/>
        <v>2524</v>
      </c>
      <c r="BI7" s="278">
        <f t="shared" si="1"/>
        <v>14</v>
      </c>
      <c r="BJ7" s="278">
        <f t="shared" si="1"/>
        <v>0</v>
      </c>
      <c r="BK7" s="278">
        <f t="shared" si="1"/>
        <v>0</v>
      </c>
      <c r="BL7" s="278">
        <f t="shared" si="1"/>
        <v>0</v>
      </c>
      <c r="BM7" s="278">
        <f t="shared" si="1"/>
        <v>0</v>
      </c>
      <c r="BN7" s="278">
        <f t="shared" si="1"/>
        <v>159</v>
      </c>
      <c r="BO7" s="278">
        <f t="shared" si="1"/>
        <v>1574</v>
      </c>
      <c r="BP7" s="278">
        <f aca="true" t="shared" si="2" ref="BP7:CU7">SUM(BP8:BP200)</f>
        <v>0</v>
      </c>
      <c r="BQ7" s="278">
        <f t="shared" si="2"/>
        <v>0</v>
      </c>
      <c r="BR7" s="278">
        <f t="shared" si="2"/>
        <v>0</v>
      </c>
      <c r="BS7" s="278">
        <f t="shared" si="2"/>
        <v>0</v>
      </c>
      <c r="BT7" s="278">
        <f t="shared" si="2"/>
        <v>0</v>
      </c>
      <c r="BU7" s="278">
        <f t="shared" si="2"/>
        <v>0</v>
      </c>
      <c r="BV7" s="278">
        <f t="shared" si="2"/>
        <v>1574</v>
      </c>
      <c r="BW7" s="278">
        <f t="shared" si="2"/>
        <v>0</v>
      </c>
      <c r="BX7" s="278">
        <f t="shared" si="2"/>
        <v>0</v>
      </c>
      <c r="BY7" s="278">
        <f t="shared" si="2"/>
        <v>0</v>
      </c>
      <c r="BZ7" s="278">
        <f t="shared" si="2"/>
        <v>0</v>
      </c>
      <c r="CA7" s="278">
        <f t="shared" si="2"/>
        <v>0</v>
      </c>
      <c r="CB7" s="278">
        <f t="shared" si="2"/>
        <v>0</v>
      </c>
      <c r="CC7" s="278">
        <f t="shared" si="2"/>
        <v>0</v>
      </c>
      <c r="CD7" s="278">
        <f t="shared" si="2"/>
        <v>0</v>
      </c>
      <c r="CE7" s="278">
        <f t="shared" si="2"/>
        <v>0</v>
      </c>
      <c r="CF7" s="278">
        <f t="shared" si="2"/>
        <v>0</v>
      </c>
      <c r="CG7" s="278">
        <f t="shared" si="2"/>
        <v>0</v>
      </c>
      <c r="CH7" s="278">
        <f t="shared" si="2"/>
        <v>0</v>
      </c>
      <c r="CI7" s="278">
        <f t="shared" si="2"/>
        <v>0</v>
      </c>
      <c r="CJ7" s="278">
        <f t="shared" si="2"/>
        <v>0</v>
      </c>
      <c r="CK7" s="278">
        <f t="shared" si="2"/>
        <v>0</v>
      </c>
      <c r="CL7" s="278">
        <f t="shared" si="2"/>
        <v>0</v>
      </c>
      <c r="CM7" s="278">
        <f t="shared" si="2"/>
        <v>0</v>
      </c>
      <c r="CN7" s="278">
        <f t="shared" si="2"/>
        <v>0</v>
      </c>
      <c r="CO7" s="278">
        <f t="shared" si="2"/>
        <v>0</v>
      </c>
      <c r="CP7" s="278">
        <f t="shared" si="2"/>
        <v>0</v>
      </c>
      <c r="CQ7" s="278">
        <f t="shared" si="2"/>
        <v>0</v>
      </c>
      <c r="CR7" s="278">
        <f t="shared" si="2"/>
        <v>0</v>
      </c>
      <c r="CS7" s="278">
        <f t="shared" si="2"/>
        <v>0</v>
      </c>
      <c r="CT7" s="278">
        <f t="shared" si="2"/>
        <v>0</v>
      </c>
      <c r="CU7" s="278">
        <f t="shared" si="2"/>
        <v>0</v>
      </c>
      <c r="CV7" s="278">
        <f aca="true" t="shared" si="3" ref="CV7:EA7">SUM(CV8:CV200)</f>
        <v>0</v>
      </c>
      <c r="CW7" s="278">
        <f t="shared" si="3"/>
        <v>0</v>
      </c>
      <c r="CX7" s="278">
        <f t="shared" si="3"/>
        <v>0</v>
      </c>
      <c r="CY7" s="278">
        <f t="shared" si="3"/>
        <v>75229</v>
      </c>
      <c r="CZ7" s="278">
        <f t="shared" si="3"/>
        <v>0</v>
      </c>
      <c r="DA7" s="278">
        <f t="shared" si="3"/>
        <v>58</v>
      </c>
      <c r="DB7" s="278">
        <f t="shared" si="3"/>
        <v>0</v>
      </c>
      <c r="DC7" s="278">
        <f t="shared" si="3"/>
        <v>0</v>
      </c>
      <c r="DD7" s="278">
        <f t="shared" si="3"/>
        <v>0</v>
      </c>
      <c r="DE7" s="278">
        <f t="shared" si="3"/>
        <v>0</v>
      </c>
      <c r="DF7" s="278">
        <f t="shared" si="3"/>
        <v>0</v>
      </c>
      <c r="DG7" s="278">
        <f t="shared" si="3"/>
        <v>0</v>
      </c>
      <c r="DH7" s="278">
        <f t="shared" si="3"/>
        <v>0</v>
      </c>
      <c r="DI7" s="278">
        <f t="shared" si="3"/>
        <v>0</v>
      </c>
      <c r="DJ7" s="278">
        <f t="shared" si="3"/>
        <v>75171</v>
      </c>
      <c r="DK7" s="278">
        <f t="shared" si="3"/>
        <v>0</v>
      </c>
      <c r="DL7" s="278">
        <f t="shared" si="3"/>
        <v>92657</v>
      </c>
      <c r="DM7" s="278">
        <f t="shared" si="3"/>
        <v>34216</v>
      </c>
      <c r="DN7" s="278">
        <f t="shared" si="3"/>
        <v>11322</v>
      </c>
      <c r="DO7" s="278">
        <f t="shared" si="3"/>
        <v>15420</v>
      </c>
      <c r="DP7" s="278">
        <f t="shared" si="3"/>
        <v>3755</v>
      </c>
      <c r="DQ7" s="278">
        <f t="shared" si="3"/>
        <v>25077</v>
      </c>
      <c r="DR7" s="278">
        <f t="shared" si="3"/>
        <v>888</v>
      </c>
      <c r="DS7" s="278">
        <f t="shared" si="3"/>
        <v>0</v>
      </c>
      <c r="DT7" s="278">
        <f t="shared" si="3"/>
        <v>0</v>
      </c>
      <c r="DU7" s="278">
        <f t="shared" si="3"/>
        <v>0</v>
      </c>
      <c r="DV7" s="278">
        <f t="shared" si="3"/>
        <v>0</v>
      </c>
      <c r="DW7" s="278">
        <f t="shared" si="3"/>
        <v>1979</v>
      </c>
      <c r="DX7" s="278">
        <f t="shared" si="3"/>
        <v>28541</v>
      </c>
      <c r="DY7" s="278">
        <f t="shared" si="3"/>
        <v>27251</v>
      </c>
      <c r="DZ7" s="278">
        <f t="shared" si="3"/>
        <v>634</v>
      </c>
      <c r="EA7" s="278">
        <f t="shared" si="3"/>
        <v>155</v>
      </c>
      <c r="EB7" s="278">
        <f>SUM(EB8:EB200)</f>
        <v>0</v>
      </c>
      <c r="EC7" s="278">
        <f>SUM(EC8:EC200)</f>
        <v>7</v>
      </c>
      <c r="ED7" s="278">
        <f>SUM(ED8:ED200)</f>
        <v>493</v>
      </c>
      <c r="EE7" s="278">
        <f>SUM(EE8:EE200)</f>
        <v>0</v>
      </c>
      <c r="EF7" s="278">
        <f>SUM(EF8:EF200)</f>
        <v>0</v>
      </c>
      <c r="EG7" s="278">
        <f>SUM(EG8:EG200)</f>
        <v>1</v>
      </c>
      <c r="EH7" s="281"/>
    </row>
    <row r="8" spans="1:138" s="267" customFormat="1" ht="13.5">
      <c r="A8" s="415" t="s">
        <v>388</v>
      </c>
      <c r="B8" s="415">
        <v>34100</v>
      </c>
      <c r="C8" s="415" t="s">
        <v>402</v>
      </c>
      <c r="D8" s="297">
        <f aca="true" t="shared" si="4" ref="D8:D30">SUM(E8:Q8)</f>
        <v>67975</v>
      </c>
      <c r="E8" s="297">
        <f aca="true" t="shared" si="5" ref="E8:J30">SUM(S8,AC8,DY8)</f>
        <v>19863</v>
      </c>
      <c r="F8" s="297">
        <f t="shared" si="5"/>
        <v>6793</v>
      </c>
      <c r="G8" s="297">
        <f t="shared" si="5"/>
        <v>6618</v>
      </c>
      <c r="H8" s="297">
        <f t="shared" si="5"/>
        <v>2372</v>
      </c>
      <c r="I8" s="297">
        <f t="shared" si="5"/>
        <v>16846</v>
      </c>
      <c r="J8" s="297">
        <f t="shared" si="5"/>
        <v>318</v>
      </c>
      <c r="K8" s="297">
        <f aca="true" t="shared" si="6" ref="K8:M30">AI8</f>
        <v>1574</v>
      </c>
      <c r="L8" s="297">
        <f t="shared" si="6"/>
        <v>0</v>
      </c>
      <c r="M8" s="297">
        <f t="shared" si="6"/>
        <v>7015</v>
      </c>
      <c r="N8" s="297">
        <f aca="true" t="shared" si="7" ref="N8:O30">SUM(Y8,AL8,EE8)</f>
        <v>6179</v>
      </c>
      <c r="O8" s="297">
        <f t="shared" si="7"/>
        <v>0</v>
      </c>
      <c r="P8" s="297">
        <f aca="true" t="shared" si="8" ref="P8:P30">AN8</f>
        <v>0</v>
      </c>
      <c r="Q8" s="297">
        <f aca="true" t="shared" si="9" ref="Q8:Q30">SUM(AA8,AO8,EG8)</f>
        <v>397</v>
      </c>
      <c r="R8" s="297">
        <f aca="true" t="shared" si="10" ref="R8:R30">SUM(S8:AA8)</f>
        <v>0</v>
      </c>
      <c r="S8" s="416"/>
      <c r="T8" s="416"/>
      <c r="U8" s="416"/>
      <c r="V8" s="416"/>
      <c r="W8" s="416"/>
      <c r="X8" s="416"/>
      <c r="Y8" s="416"/>
      <c r="Z8" s="416"/>
      <c r="AA8" s="416"/>
      <c r="AB8" s="297">
        <f aca="true" t="shared" si="11" ref="AB8:AB30">SUM(AC8:AO8)</f>
        <v>67975</v>
      </c>
      <c r="AC8" s="297">
        <f aca="true" t="shared" si="12" ref="AC8:AJ30">SUM(AQ8,BD8,BP8,CB8,CN8,CZ8,DM8)</f>
        <v>19863</v>
      </c>
      <c r="AD8" s="297">
        <f t="shared" si="12"/>
        <v>6793</v>
      </c>
      <c r="AE8" s="297">
        <f t="shared" si="12"/>
        <v>6618</v>
      </c>
      <c r="AF8" s="297">
        <f t="shared" si="12"/>
        <v>2372</v>
      </c>
      <c r="AG8" s="297">
        <f t="shared" si="12"/>
        <v>16846</v>
      </c>
      <c r="AH8" s="297">
        <f t="shared" si="12"/>
        <v>318</v>
      </c>
      <c r="AI8" s="297">
        <f t="shared" si="12"/>
        <v>1574</v>
      </c>
      <c r="AJ8" s="297">
        <f t="shared" si="12"/>
        <v>0</v>
      </c>
      <c r="AK8" s="297">
        <f aca="true" t="shared" si="13" ref="AK8:AK30">AY8</f>
        <v>7015</v>
      </c>
      <c r="AL8" s="297">
        <f aca="true" t="shared" si="14" ref="AL8:AM30">SUM(AZ8,BL8,BX8,CJ8,CV8,DH8,DU8)</f>
        <v>6179</v>
      </c>
      <c r="AM8" s="297">
        <f t="shared" si="14"/>
        <v>0</v>
      </c>
      <c r="AN8" s="297">
        <f aca="true" t="shared" si="15" ref="AN8:AN30">DJ8</f>
        <v>0</v>
      </c>
      <c r="AO8" s="297">
        <f aca="true" t="shared" si="16" ref="AO8:AO30">SUM(BB8,BN8,BZ8,CL8,CX8,DK8,DW8)</f>
        <v>397</v>
      </c>
      <c r="AP8" s="297">
        <f aca="true" t="shared" si="17" ref="AP8:AP30">SUM(AQ8:BB8)</f>
        <v>14755</v>
      </c>
      <c r="AQ8" s="416"/>
      <c r="AR8" s="416">
        <v>1561</v>
      </c>
      <c r="AS8" s="416"/>
      <c r="AT8" s="416"/>
      <c r="AU8" s="416"/>
      <c r="AV8" s="416"/>
      <c r="AW8" s="416"/>
      <c r="AX8" s="416"/>
      <c r="AY8" s="416">
        <v>7015</v>
      </c>
      <c r="AZ8" s="416">
        <v>6179</v>
      </c>
      <c r="BA8" s="416"/>
      <c r="BB8" s="416"/>
      <c r="BC8" s="297">
        <f aca="true" t="shared" si="18" ref="BC8:BC30">SUM(BD8:BN8)</f>
        <v>1973</v>
      </c>
      <c r="BD8" s="416"/>
      <c r="BE8" s="416">
        <v>1973</v>
      </c>
      <c r="BF8" s="416"/>
      <c r="BG8" s="416"/>
      <c r="BH8" s="416"/>
      <c r="BI8" s="416"/>
      <c r="BJ8" s="416"/>
      <c r="BK8" s="416"/>
      <c r="BL8" s="416"/>
      <c r="BM8" s="416"/>
      <c r="BN8" s="416"/>
      <c r="BO8" s="297">
        <f aca="true" t="shared" si="19" ref="BO8:BO30">SUM(BP8:BZ8)</f>
        <v>1574</v>
      </c>
      <c r="BP8" s="416"/>
      <c r="BQ8" s="416"/>
      <c r="BR8" s="416"/>
      <c r="BS8" s="416"/>
      <c r="BT8" s="416"/>
      <c r="BU8" s="416"/>
      <c r="BV8" s="416">
        <v>1574</v>
      </c>
      <c r="BW8" s="416"/>
      <c r="BX8" s="416"/>
      <c r="BY8" s="416"/>
      <c r="BZ8" s="416"/>
      <c r="CA8" s="297">
        <f aca="true" t="shared" si="20" ref="CA8:CA30">SUM(CB8:CL8)</f>
        <v>0</v>
      </c>
      <c r="CB8" s="416"/>
      <c r="CC8" s="416"/>
      <c r="CD8" s="416"/>
      <c r="CE8" s="416"/>
      <c r="CF8" s="416"/>
      <c r="CG8" s="416"/>
      <c r="CH8" s="416"/>
      <c r="CI8" s="416"/>
      <c r="CJ8" s="416"/>
      <c r="CK8" s="416"/>
      <c r="CL8" s="416"/>
      <c r="CM8" s="297">
        <f aca="true" t="shared" si="21" ref="CM8:CM30">SUM(CN8:CX8)</f>
        <v>0</v>
      </c>
      <c r="CN8" s="416"/>
      <c r="CO8" s="416"/>
      <c r="CP8" s="416"/>
      <c r="CQ8" s="416"/>
      <c r="CR8" s="416"/>
      <c r="CS8" s="416"/>
      <c r="CT8" s="416"/>
      <c r="CU8" s="416"/>
      <c r="CV8" s="416"/>
      <c r="CW8" s="416"/>
      <c r="CX8" s="416"/>
      <c r="CY8" s="297">
        <f aca="true" t="shared" si="22" ref="CY8:CY30">SUM(CZ8:DK8)</f>
        <v>0</v>
      </c>
      <c r="CZ8" s="416"/>
      <c r="DA8" s="416"/>
      <c r="DB8" s="416"/>
      <c r="DC8" s="416"/>
      <c r="DD8" s="416"/>
      <c r="DE8" s="416"/>
      <c r="DF8" s="416"/>
      <c r="DG8" s="416"/>
      <c r="DH8" s="416"/>
      <c r="DI8" s="416"/>
      <c r="DJ8" s="416"/>
      <c r="DK8" s="416"/>
      <c r="DL8" s="297">
        <f aca="true" t="shared" si="23" ref="DL8:DL30">SUM(DM8:DW8)</f>
        <v>49673</v>
      </c>
      <c r="DM8" s="416">
        <v>19863</v>
      </c>
      <c r="DN8" s="416">
        <v>3259</v>
      </c>
      <c r="DO8" s="416">
        <v>6618</v>
      </c>
      <c r="DP8" s="416">
        <v>2372</v>
      </c>
      <c r="DQ8" s="416">
        <v>16846</v>
      </c>
      <c r="DR8" s="416">
        <v>318</v>
      </c>
      <c r="DS8" s="416"/>
      <c r="DT8" s="416"/>
      <c r="DU8" s="416"/>
      <c r="DV8" s="416"/>
      <c r="DW8" s="416">
        <v>397</v>
      </c>
      <c r="DX8" s="297">
        <f aca="true" t="shared" si="24" ref="DX8:DX30">SUM(DY8:EG8)</f>
        <v>0</v>
      </c>
      <c r="DY8" s="416"/>
      <c r="DZ8" s="416"/>
      <c r="EA8" s="416"/>
      <c r="EB8" s="416"/>
      <c r="EC8" s="416"/>
      <c r="ED8" s="416"/>
      <c r="EE8" s="416"/>
      <c r="EF8" s="416"/>
      <c r="EG8" s="416"/>
      <c r="EH8" s="417" t="s">
        <v>403</v>
      </c>
    </row>
    <row r="9" spans="1:138" s="267" customFormat="1" ht="13.5">
      <c r="A9" s="415" t="s">
        <v>388</v>
      </c>
      <c r="B9" s="415">
        <v>34202</v>
      </c>
      <c r="C9" s="415" t="s">
        <v>404</v>
      </c>
      <c r="D9" s="297">
        <f t="shared" si="4"/>
        <v>19588</v>
      </c>
      <c r="E9" s="297">
        <f t="shared" si="5"/>
        <v>13726</v>
      </c>
      <c r="F9" s="297">
        <f t="shared" si="5"/>
        <v>3423</v>
      </c>
      <c r="G9" s="297">
        <f t="shared" si="5"/>
        <v>1798</v>
      </c>
      <c r="H9" s="297">
        <f t="shared" si="5"/>
        <v>361</v>
      </c>
      <c r="I9" s="297">
        <f t="shared" si="5"/>
        <v>0</v>
      </c>
      <c r="J9" s="297">
        <f t="shared" si="5"/>
        <v>141</v>
      </c>
      <c r="K9" s="297">
        <f t="shared" si="6"/>
        <v>0</v>
      </c>
      <c r="L9" s="297">
        <f t="shared" si="6"/>
        <v>0</v>
      </c>
      <c r="M9" s="297">
        <f t="shared" si="6"/>
        <v>0</v>
      </c>
      <c r="N9" s="297">
        <f t="shared" si="7"/>
        <v>0</v>
      </c>
      <c r="O9" s="297">
        <f t="shared" si="7"/>
        <v>0</v>
      </c>
      <c r="P9" s="297">
        <f t="shared" si="8"/>
        <v>0</v>
      </c>
      <c r="Q9" s="297">
        <f t="shared" si="9"/>
        <v>139</v>
      </c>
      <c r="R9" s="297">
        <f t="shared" si="10"/>
        <v>0</v>
      </c>
      <c r="S9" s="416"/>
      <c r="T9" s="416"/>
      <c r="U9" s="416"/>
      <c r="V9" s="416"/>
      <c r="W9" s="416"/>
      <c r="X9" s="416"/>
      <c r="Y9" s="416"/>
      <c r="Z9" s="416"/>
      <c r="AA9" s="416"/>
      <c r="AB9" s="297">
        <f t="shared" si="11"/>
        <v>12705</v>
      </c>
      <c r="AC9" s="297">
        <f t="shared" si="12"/>
        <v>7177</v>
      </c>
      <c r="AD9" s="297">
        <f t="shared" si="12"/>
        <v>3283</v>
      </c>
      <c r="AE9" s="297">
        <f t="shared" si="12"/>
        <v>1745</v>
      </c>
      <c r="AF9" s="297">
        <f t="shared" si="12"/>
        <v>361</v>
      </c>
      <c r="AG9" s="297">
        <f t="shared" si="12"/>
        <v>0</v>
      </c>
      <c r="AH9" s="297">
        <f t="shared" si="12"/>
        <v>0</v>
      </c>
      <c r="AI9" s="297">
        <f t="shared" si="12"/>
        <v>0</v>
      </c>
      <c r="AJ9" s="297">
        <f t="shared" si="12"/>
        <v>0</v>
      </c>
      <c r="AK9" s="297">
        <f t="shared" si="13"/>
        <v>0</v>
      </c>
      <c r="AL9" s="297">
        <f t="shared" si="14"/>
        <v>0</v>
      </c>
      <c r="AM9" s="297">
        <f t="shared" si="14"/>
        <v>0</v>
      </c>
      <c r="AN9" s="297">
        <f t="shared" si="15"/>
        <v>0</v>
      </c>
      <c r="AO9" s="297">
        <f t="shared" si="16"/>
        <v>139</v>
      </c>
      <c r="AP9" s="297">
        <f t="shared" si="17"/>
        <v>513</v>
      </c>
      <c r="AQ9" s="416"/>
      <c r="AR9" s="416">
        <v>513</v>
      </c>
      <c r="AS9" s="416"/>
      <c r="AT9" s="416"/>
      <c r="AU9" s="416"/>
      <c r="AV9" s="416"/>
      <c r="AW9" s="416"/>
      <c r="AX9" s="416"/>
      <c r="AY9" s="416"/>
      <c r="AZ9" s="416"/>
      <c r="BA9" s="416"/>
      <c r="BB9" s="416"/>
      <c r="BC9" s="297">
        <f t="shared" si="18"/>
        <v>2026</v>
      </c>
      <c r="BD9" s="416"/>
      <c r="BE9" s="416">
        <v>2026</v>
      </c>
      <c r="BF9" s="416"/>
      <c r="BG9" s="416"/>
      <c r="BH9" s="416"/>
      <c r="BI9" s="416"/>
      <c r="BJ9" s="416"/>
      <c r="BK9" s="416"/>
      <c r="BL9" s="416"/>
      <c r="BM9" s="416"/>
      <c r="BN9" s="416"/>
      <c r="BO9" s="297">
        <f t="shared" si="19"/>
        <v>0</v>
      </c>
      <c r="BP9" s="416"/>
      <c r="BQ9" s="416"/>
      <c r="BR9" s="416"/>
      <c r="BS9" s="416"/>
      <c r="BT9" s="416"/>
      <c r="BU9" s="416"/>
      <c r="BV9" s="416"/>
      <c r="BW9" s="416"/>
      <c r="BX9" s="416"/>
      <c r="BY9" s="416"/>
      <c r="BZ9" s="416"/>
      <c r="CA9" s="297">
        <f t="shared" si="20"/>
        <v>0</v>
      </c>
      <c r="CB9" s="416"/>
      <c r="CC9" s="416"/>
      <c r="CD9" s="416"/>
      <c r="CE9" s="416"/>
      <c r="CF9" s="416"/>
      <c r="CG9" s="416"/>
      <c r="CH9" s="416"/>
      <c r="CI9" s="416"/>
      <c r="CJ9" s="416"/>
      <c r="CK9" s="416"/>
      <c r="CL9" s="416"/>
      <c r="CM9" s="297">
        <f t="shared" si="21"/>
        <v>0</v>
      </c>
      <c r="CN9" s="416"/>
      <c r="CO9" s="416"/>
      <c r="CP9" s="416"/>
      <c r="CQ9" s="416"/>
      <c r="CR9" s="416"/>
      <c r="CS9" s="416"/>
      <c r="CT9" s="416"/>
      <c r="CU9" s="416"/>
      <c r="CV9" s="416"/>
      <c r="CW9" s="416"/>
      <c r="CX9" s="416"/>
      <c r="CY9" s="297">
        <f t="shared" si="22"/>
        <v>0</v>
      </c>
      <c r="CZ9" s="416"/>
      <c r="DA9" s="416"/>
      <c r="DB9" s="416"/>
      <c r="DC9" s="416"/>
      <c r="DD9" s="416"/>
      <c r="DE9" s="416"/>
      <c r="DF9" s="416"/>
      <c r="DG9" s="416"/>
      <c r="DH9" s="416"/>
      <c r="DI9" s="416"/>
      <c r="DJ9" s="416"/>
      <c r="DK9" s="416"/>
      <c r="DL9" s="297">
        <f t="shared" si="23"/>
        <v>10166</v>
      </c>
      <c r="DM9" s="416">
        <v>7177</v>
      </c>
      <c r="DN9" s="416">
        <v>744</v>
      </c>
      <c r="DO9" s="416">
        <v>1745</v>
      </c>
      <c r="DP9" s="416">
        <v>361</v>
      </c>
      <c r="DQ9" s="416"/>
      <c r="DR9" s="416"/>
      <c r="DS9" s="416"/>
      <c r="DT9" s="416"/>
      <c r="DU9" s="416"/>
      <c r="DV9" s="416"/>
      <c r="DW9" s="416">
        <v>139</v>
      </c>
      <c r="DX9" s="297">
        <f t="shared" si="24"/>
        <v>6883</v>
      </c>
      <c r="DY9" s="416">
        <v>6549</v>
      </c>
      <c r="DZ9" s="416">
        <v>140</v>
      </c>
      <c r="EA9" s="416">
        <v>53</v>
      </c>
      <c r="EB9" s="416"/>
      <c r="EC9" s="416"/>
      <c r="ED9" s="416">
        <v>141</v>
      </c>
      <c r="EE9" s="416"/>
      <c r="EF9" s="416"/>
      <c r="EG9" s="416"/>
      <c r="EH9" s="417" t="s">
        <v>403</v>
      </c>
    </row>
    <row r="10" spans="1:138" s="267" customFormat="1" ht="13.5">
      <c r="A10" s="415" t="s">
        <v>388</v>
      </c>
      <c r="B10" s="415">
        <v>34203</v>
      </c>
      <c r="C10" s="415" t="s">
        <v>405</v>
      </c>
      <c r="D10" s="297">
        <f t="shared" si="4"/>
        <v>1967</v>
      </c>
      <c r="E10" s="297">
        <f t="shared" si="5"/>
        <v>1302</v>
      </c>
      <c r="F10" s="297">
        <f t="shared" si="5"/>
        <v>331</v>
      </c>
      <c r="G10" s="297">
        <f t="shared" si="5"/>
        <v>142</v>
      </c>
      <c r="H10" s="297">
        <f t="shared" si="5"/>
        <v>35</v>
      </c>
      <c r="I10" s="297">
        <f t="shared" si="5"/>
        <v>0</v>
      </c>
      <c r="J10" s="297">
        <f t="shared" si="5"/>
        <v>157</v>
      </c>
      <c r="K10" s="297">
        <f t="shared" si="6"/>
        <v>0</v>
      </c>
      <c r="L10" s="297">
        <f t="shared" si="6"/>
        <v>0</v>
      </c>
      <c r="M10" s="297">
        <f t="shared" si="6"/>
        <v>0</v>
      </c>
      <c r="N10" s="297">
        <f t="shared" si="7"/>
        <v>0</v>
      </c>
      <c r="O10" s="297">
        <f t="shared" si="7"/>
        <v>0</v>
      </c>
      <c r="P10" s="297">
        <f t="shared" si="8"/>
        <v>0</v>
      </c>
      <c r="Q10" s="297">
        <f t="shared" si="9"/>
        <v>0</v>
      </c>
      <c r="R10" s="297">
        <f t="shared" si="10"/>
        <v>967</v>
      </c>
      <c r="S10" s="416">
        <v>863</v>
      </c>
      <c r="T10" s="416"/>
      <c r="U10" s="416"/>
      <c r="V10" s="416"/>
      <c r="W10" s="416"/>
      <c r="X10" s="416">
        <v>104</v>
      </c>
      <c r="Y10" s="416"/>
      <c r="Z10" s="416"/>
      <c r="AA10" s="416"/>
      <c r="AB10" s="297">
        <f t="shared" si="11"/>
        <v>485</v>
      </c>
      <c r="AC10" s="297">
        <f t="shared" si="12"/>
        <v>0</v>
      </c>
      <c r="AD10" s="297">
        <f t="shared" si="12"/>
        <v>317</v>
      </c>
      <c r="AE10" s="297">
        <f t="shared" si="12"/>
        <v>133</v>
      </c>
      <c r="AF10" s="297">
        <f t="shared" si="12"/>
        <v>35</v>
      </c>
      <c r="AG10" s="297">
        <f t="shared" si="12"/>
        <v>0</v>
      </c>
      <c r="AH10" s="297">
        <f t="shared" si="12"/>
        <v>0</v>
      </c>
      <c r="AI10" s="297">
        <f t="shared" si="12"/>
        <v>0</v>
      </c>
      <c r="AJ10" s="297">
        <f t="shared" si="12"/>
        <v>0</v>
      </c>
      <c r="AK10" s="297">
        <f t="shared" si="13"/>
        <v>0</v>
      </c>
      <c r="AL10" s="297">
        <f t="shared" si="14"/>
        <v>0</v>
      </c>
      <c r="AM10" s="297">
        <f t="shared" si="14"/>
        <v>0</v>
      </c>
      <c r="AN10" s="297">
        <f t="shared" si="15"/>
        <v>0</v>
      </c>
      <c r="AO10" s="297">
        <f t="shared" si="16"/>
        <v>0</v>
      </c>
      <c r="AP10" s="297">
        <f t="shared" si="17"/>
        <v>0</v>
      </c>
      <c r="AQ10" s="416"/>
      <c r="AR10" s="416"/>
      <c r="AS10" s="416"/>
      <c r="AT10" s="416"/>
      <c r="AU10" s="416"/>
      <c r="AV10" s="416"/>
      <c r="AW10" s="416"/>
      <c r="AX10" s="416"/>
      <c r="AY10" s="416"/>
      <c r="AZ10" s="416"/>
      <c r="BA10" s="416"/>
      <c r="BB10" s="416"/>
      <c r="BC10" s="297">
        <f t="shared" si="18"/>
        <v>485</v>
      </c>
      <c r="BD10" s="416"/>
      <c r="BE10" s="416">
        <v>317</v>
      </c>
      <c r="BF10" s="416">
        <v>133</v>
      </c>
      <c r="BG10" s="416">
        <v>35</v>
      </c>
      <c r="BH10" s="416"/>
      <c r="BI10" s="416"/>
      <c r="BJ10" s="416"/>
      <c r="BK10" s="416"/>
      <c r="BL10" s="416"/>
      <c r="BM10" s="416"/>
      <c r="BN10" s="416"/>
      <c r="BO10" s="297">
        <f t="shared" si="19"/>
        <v>0</v>
      </c>
      <c r="BP10" s="416"/>
      <c r="BQ10" s="416"/>
      <c r="BR10" s="416"/>
      <c r="BS10" s="416"/>
      <c r="BT10" s="416"/>
      <c r="BU10" s="416"/>
      <c r="BV10" s="416"/>
      <c r="BW10" s="416"/>
      <c r="BX10" s="416"/>
      <c r="BY10" s="416"/>
      <c r="BZ10" s="416"/>
      <c r="CA10" s="297">
        <f t="shared" si="20"/>
        <v>0</v>
      </c>
      <c r="CB10" s="416"/>
      <c r="CC10" s="416"/>
      <c r="CD10" s="416"/>
      <c r="CE10" s="416"/>
      <c r="CF10" s="416"/>
      <c r="CG10" s="416"/>
      <c r="CH10" s="416"/>
      <c r="CI10" s="416"/>
      <c r="CJ10" s="416"/>
      <c r="CK10" s="416"/>
      <c r="CL10" s="416"/>
      <c r="CM10" s="297">
        <f t="shared" si="21"/>
        <v>0</v>
      </c>
      <c r="CN10" s="416"/>
      <c r="CO10" s="416"/>
      <c r="CP10" s="416"/>
      <c r="CQ10" s="416"/>
      <c r="CR10" s="416"/>
      <c r="CS10" s="416"/>
      <c r="CT10" s="416"/>
      <c r="CU10" s="416"/>
      <c r="CV10" s="416"/>
      <c r="CW10" s="416"/>
      <c r="CX10" s="416"/>
      <c r="CY10" s="297">
        <f t="shared" si="22"/>
        <v>0</v>
      </c>
      <c r="CZ10" s="416"/>
      <c r="DA10" s="416"/>
      <c r="DB10" s="416"/>
      <c r="DC10" s="416"/>
      <c r="DD10" s="416"/>
      <c r="DE10" s="416"/>
      <c r="DF10" s="416"/>
      <c r="DG10" s="416"/>
      <c r="DH10" s="416"/>
      <c r="DI10" s="416"/>
      <c r="DJ10" s="416"/>
      <c r="DK10" s="416"/>
      <c r="DL10" s="297">
        <f t="shared" si="23"/>
        <v>0</v>
      </c>
      <c r="DM10" s="416"/>
      <c r="DN10" s="416"/>
      <c r="DO10" s="416"/>
      <c r="DP10" s="416"/>
      <c r="DQ10" s="416"/>
      <c r="DR10" s="416"/>
      <c r="DS10" s="416"/>
      <c r="DT10" s="416"/>
      <c r="DU10" s="416"/>
      <c r="DV10" s="416"/>
      <c r="DW10" s="416"/>
      <c r="DX10" s="297">
        <f t="shared" si="24"/>
        <v>515</v>
      </c>
      <c r="DY10" s="416">
        <v>439</v>
      </c>
      <c r="DZ10" s="416">
        <v>14</v>
      </c>
      <c r="EA10" s="416">
        <v>9</v>
      </c>
      <c r="EB10" s="416"/>
      <c r="EC10" s="416"/>
      <c r="ED10" s="416">
        <v>53</v>
      </c>
      <c r="EE10" s="416"/>
      <c r="EF10" s="416"/>
      <c r="EG10" s="416"/>
      <c r="EH10" s="417" t="s">
        <v>403</v>
      </c>
    </row>
    <row r="11" spans="1:138" s="267" customFormat="1" ht="13.5">
      <c r="A11" s="415" t="s">
        <v>388</v>
      </c>
      <c r="B11" s="415">
        <v>34204</v>
      </c>
      <c r="C11" s="415" t="s">
        <v>406</v>
      </c>
      <c r="D11" s="297">
        <f t="shared" si="4"/>
        <v>5510</v>
      </c>
      <c r="E11" s="297">
        <f t="shared" si="5"/>
        <v>2250</v>
      </c>
      <c r="F11" s="297">
        <f t="shared" si="5"/>
        <v>1155</v>
      </c>
      <c r="G11" s="297">
        <f t="shared" si="5"/>
        <v>958</v>
      </c>
      <c r="H11" s="297">
        <f t="shared" si="5"/>
        <v>70</v>
      </c>
      <c r="I11" s="297">
        <f t="shared" si="5"/>
        <v>664</v>
      </c>
      <c r="J11" s="297">
        <f t="shared" si="5"/>
        <v>45</v>
      </c>
      <c r="K11" s="297">
        <f t="shared" si="6"/>
        <v>0</v>
      </c>
      <c r="L11" s="297">
        <f t="shared" si="6"/>
        <v>0</v>
      </c>
      <c r="M11" s="297">
        <f t="shared" si="6"/>
        <v>0</v>
      </c>
      <c r="N11" s="297">
        <f t="shared" si="7"/>
        <v>0</v>
      </c>
      <c r="O11" s="297">
        <f t="shared" si="7"/>
        <v>0</v>
      </c>
      <c r="P11" s="297">
        <f t="shared" si="8"/>
        <v>299</v>
      </c>
      <c r="Q11" s="297">
        <f t="shared" si="9"/>
        <v>69</v>
      </c>
      <c r="R11" s="297">
        <f t="shared" si="10"/>
        <v>4</v>
      </c>
      <c r="S11" s="416"/>
      <c r="T11" s="416"/>
      <c r="U11" s="416"/>
      <c r="V11" s="416"/>
      <c r="W11" s="416"/>
      <c r="X11" s="416"/>
      <c r="Y11" s="416"/>
      <c r="Z11" s="416"/>
      <c r="AA11" s="416">
        <v>4</v>
      </c>
      <c r="AB11" s="297">
        <f t="shared" si="11"/>
        <v>3169</v>
      </c>
      <c r="AC11" s="297">
        <f t="shared" si="12"/>
        <v>0</v>
      </c>
      <c r="AD11" s="297">
        <f t="shared" si="12"/>
        <v>1114</v>
      </c>
      <c r="AE11" s="297">
        <f t="shared" si="12"/>
        <v>957</v>
      </c>
      <c r="AF11" s="297">
        <f t="shared" si="12"/>
        <v>70</v>
      </c>
      <c r="AG11" s="297">
        <f t="shared" si="12"/>
        <v>664</v>
      </c>
      <c r="AH11" s="297">
        <f t="shared" si="12"/>
        <v>0</v>
      </c>
      <c r="AI11" s="297">
        <f t="shared" si="12"/>
        <v>0</v>
      </c>
      <c r="AJ11" s="297">
        <f t="shared" si="12"/>
        <v>0</v>
      </c>
      <c r="AK11" s="297">
        <f t="shared" si="13"/>
        <v>0</v>
      </c>
      <c r="AL11" s="297">
        <f t="shared" si="14"/>
        <v>0</v>
      </c>
      <c r="AM11" s="297">
        <f t="shared" si="14"/>
        <v>0</v>
      </c>
      <c r="AN11" s="297">
        <f t="shared" si="15"/>
        <v>299</v>
      </c>
      <c r="AO11" s="297">
        <f t="shared" si="16"/>
        <v>65</v>
      </c>
      <c r="AP11" s="297">
        <f t="shared" si="17"/>
        <v>0</v>
      </c>
      <c r="AQ11" s="416"/>
      <c r="AR11" s="416"/>
      <c r="AS11" s="416"/>
      <c r="AT11" s="416"/>
      <c r="AU11" s="416"/>
      <c r="AV11" s="416"/>
      <c r="AW11" s="416"/>
      <c r="AX11" s="416"/>
      <c r="AY11" s="416"/>
      <c r="AZ11" s="416"/>
      <c r="BA11" s="416"/>
      <c r="BB11" s="416"/>
      <c r="BC11" s="297">
        <f t="shared" si="18"/>
        <v>146</v>
      </c>
      <c r="BD11" s="416"/>
      <c r="BE11" s="416">
        <v>146</v>
      </c>
      <c r="BF11" s="416"/>
      <c r="BG11" s="416"/>
      <c r="BH11" s="416"/>
      <c r="BI11" s="416"/>
      <c r="BJ11" s="416"/>
      <c r="BK11" s="416"/>
      <c r="BL11" s="416"/>
      <c r="BM11" s="416"/>
      <c r="BN11" s="416"/>
      <c r="BO11" s="297">
        <f t="shared" si="19"/>
        <v>0</v>
      </c>
      <c r="BP11" s="416"/>
      <c r="BQ11" s="416"/>
      <c r="BR11" s="416"/>
      <c r="BS11" s="416"/>
      <c r="BT11" s="416"/>
      <c r="BU11" s="416"/>
      <c r="BV11" s="416"/>
      <c r="BW11" s="416"/>
      <c r="BX11" s="416"/>
      <c r="BY11" s="416"/>
      <c r="BZ11" s="416"/>
      <c r="CA11" s="297">
        <f t="shared" si="20"/>
        <v>0</v>
      </c>
      <c r="CB11" s="416"/>
      <c r="CC11" s="416"/>
      <c r="CD11" s="416"/>
      <c r="CE11" s="416"/>
      <c r="CF11" s="416"/>
      <c r="CG11" s="416"/>
      <c r="CH11" s="416"/>
      <c r="CI11" s="416"/>
      <c r="CJ11" s="416"/>
      <c r="CK11" s="416"/>
      <c r="CL11" s="416"/>
      <c r="CM11" s="297">
        <f t="shared" si="21"/>
        <v>0</v>
      </c>
      <c r="CN11" s="416"/>
      <c r="CO11" s="416"/>
      <c r="CP11" s="416"/>
      <c r="CQ11" s="416"/>
      <c r="CR11" s="416"/>
      <c r="CS11" s="416"/>
      <c r="CT11" s="416"/>
      <c r="CU11" s="416"/>
      <c r="CV11" s="416"/>
      <c r="CW11" s="416"/>
      <c r="CX11" s="416"/>
      <c r="CY11" s="297">
        <f t="shared" si="22"/>
        <v>299</v>
      </c>
      <c r="CZ11" s="416"/>
      <c r="DA11" s="416"/>
      <c r="DB11" s="416"/>
      <c r="DC11" s="416"/>
      <c r="DD11" s="416"/>
      <c r="DE11" s="416"/>
      <c r="DF11" s="416"/>
      <c r="DG11" s="416"/>
      <c r="DH11" s="416"/>
      <c r="DI11" s="416"/>
      <c r="DJ11" s="416">
        <v>299</v>
      </c>
      <c r="DK11" s="416"/>
      <c r="DL11" s="297">
        <f t="shared" si="23"/>
        <v>2724</v>
      </c>
      <c r="DM11" s="416"/>
      <c r="DN11" s="416">
        <v>968</v>
      </c>
      <c r="DO11" s="416">
        <v>957</v>
      </c>
      <c r="DP11" s="416">
        <v>70</v>
      </c>
      <c r="DQ11" s="416">
        <v>664</v>
      </c>
      <c r="DR11" s="416"/>
      <c r="DS11" s="416"/>
      <c r="DT11" s="416"/>
      <c r="DU11" s="416"/>
      <c r="DV11" s="416"/>
      <c r="DW11" s="416">
        <v>65</v>
      </c>
      <c r="DX11" s="297">
        <f t="shared" si="24"/>
        <v>2337</v>
      </c>
      <c r="DY11" s="416">
        <v>2250</v>
      </c>
      <c r="DZ11" s="416">
        <v>41</v>
      </c>
      <c r="EA11" s="416">
        <v>1</v>
      </c>
      <c r="EB11" s="416"/>
      <c r="EC11" s="416"/>
      <c r="ED11" s="416">
        <v>45</v>
      </c>
      <c r="EE11" s="416"/>
      <c r="EF11" s="416"/>
      <c r="EG11" s="416"/>
      <c r="EH11" s="417" t="s">
        <v>403</v>
      </c>
    </row>
    <row r="12" spans="1:138" s="267" customFormat="1" ht="13.5">
      <c r="A12" s="415" t="s">
        <v>388</v>
      </c>
      <c r="B12" s="415">
        <v>34205</v>
      </c>
      <c r="C12" s="415" t="s">
        <v>407</v>
      </c>
      <c r="D12" s="297">
        <f t="shared" si="4"/>
        <v>12445</v>
      </c>
      <c r="E12" s="297">
        <f t="shared" si="5"/>
        <v>6143</v>
      </c>
      <c r="F12" s="297">
        <f t="shared" si="5"/>
        <v>1437</v>
      </c>
      <c r="G12" s="297">
        <f t="shared" si="5"/>
        <v>1408</v>
      </c>
      <c r="H12" s="297">
        <f t="shared" si="5"/>
        <v>283</v>
      </c>
      <c r="I12" s="297">
        <f t="shared" si="5"/>
        <v>2332</v>
      </c>
      <c r="J12" s="297">
        <f t="shared" si="5"/>
        <v>426</v>
      </c>
      <c r="K12" s="297">
        <f t="shared" si="6"/>
        <v>0</v>
      </c>
      <c r="L12" s="297">
        <f t="shared" si="6"/>
        <v>0</v>
      </c>
      <c r="M12" s="297">
        <f t="shared" si="6"/>
        <v>0</v>
      </c>
      <c r="N12" s="297">
        <f t="shared" si="7"/>
        <v>0</v>
      </c>
      <c r="O12" s="297">
        <f t="shared" si="7"/>
        <v>0</v>
      </c>
      <c r="P12" s="297">
        <f t="shared" si="8"/>
        <v>362</v>
      </c>
      <c r="Q12" s="297">
        <f t="shared" si="9"/>
        <v>54</v>
      </c>
      <c r="R12" s="297">
        <f t="shared" si="10"/>
        <v>8245</v>
      </c>
      <c r="S12" s="416">
        <v>6046</v>
      </c>
      <c r="T12" s="416">
        <v>278</v>
      </c>
      <c r="U12" s="416">
        <v>1229</v>
      </c>
      <c r="V12" s="416">
        <v>212</v>
      </c>
      <c r="W12" s="416"/>
      <c r="X12" s="416">
        <v>426</v>
      </c>
      <c r="Y12" s="416"/>
      <c r="Z12" s="416"/>
      <c r="AA12" s="416">
        <v>54</v>
      </c>
      <c r="AB12" s="297">
        <f t="shared" si="11"/>
        <v>4096</v>
      </c>
      <c r="AC12" s="297">
        <f t="shared" si="12"/>
        <v>0</v>
      </c>
      <c r="AD12" s="297">
        <f t="shared" si="12"/>
        <v>1159</v>
      </c>
      <c r="AE12" s="297">
        <f t="shared" si="12"/>
        <v>172</v>
      </c>
      <c r="AF12" s="297">
        <f t="shared" si="12"/>
        <v>71</v>
      </c>
      <c r="AG12" s="297">
        <f t="shared" si="12"/>
        <v>2332</v>
      </c>
      <c r="AH12" s="297">
        <f t="shared" si="12"/>
        <v>0</v>
      </c>
      <c r="AI12" s="297">
        <f t="shared" si="12"/>
        <v>0</v>
      </c>
      <c r="AJ12" s="297">
        <f t="shared" si="12"/>
        <v>0</v>
      </c>
      <c r="AK12" s="297">
        <f t="shared" si="13"/>
        <v>0</v>
      </c>
      <c r="AL12" s="297">
        <f t="shared" si="14"/>
        <v>0</v>
      </c>
      <c r="AM12" s="297">
        <f t="shared" si="14"/>
        <v>0</v>
      </c>
      <c r="AN12" s="297">
        <f t="shared" si="15"/>
        <v>362</v>
      </c>
      <c r="AO12" s="297">
        <f t="shared" si="16"/>
        <v>0</v>
      </c>
      <c r="AP12" s="297">
        <f t="shared" si="17"/>
        <v>0</v>
      </c>
      <c r="AQ12" s="416"/>
      <c r="AR12" s="416"/>
      <c r="AS12" s="416"/>
      <c r="AT12" s="416"/>
      <c r="AU12" s="416"/>
      <c r="AV12" s="416"/>
      <c r="AW12" s="416"/>
      <c r="AX12" s="416"/>
      <c r="AY12" s="416"/>
      <c r="AZ12" s="416"/>
      <c r="BA12" s="416"/>
      <c r="BB12" s="416"/>
      <c r="BC12" s="297">
        <f t="shared" si="18"/>
        <v>924</v>
      </c>
      <c r="BD12" s="416"/>
      <c r="BE12" s="416">
        <v>787</v>
      </c>
      <c r="BF12" s="416">
        <v>137</v>
      </c>
      <c r="BG12" s="416"/>
      <c r="BH12" s="416"/>
      <c r="BI12" s="416"/>
      <c r="BJ12" s="416"/>
      <c r="BK12" s="416"/>
      <c r="BL12" s="416"/>
      <c r="BM12" s="416"/>
      <c r="BN12" s="416"/>
      <c r="BO12" s="297">
        <f t="shared" si="19"/>
        <v>0</v>
      </c>
      <c r="BP12" s="416"/>
      <c r="BQ12" s="416"/>
      <c r="BR12" s="416"/>
      <c r="BS12" s="416"/>
      <c r="BT12" s="416"/>
      <c r="BU12" s="416"/>
      <c r="BV12" s="416"/>
      <c r="BW12" s="416"/>
      <c r="BX12" s="416"/>
      <c r="BY12" s="416"/>
      <c r="BZ12" s="416"/>
      <c r="CA12" s="297">
        <f t="shared" si="20"/>
        <v>0</v>
      </c>
      <c r="CB12" s="416"/>
      <c r="CC12" s="416"/>
      <c r="CD12" s="416"/>
      <c r="CE12" s="416"/>
      <c r="CF12" s="416"/>
      <c r="CG12" s="416"/>
      <c r="CH12" s="416"/>
      <c r="CI12" s="416"/>
      <c r="CJ12" s="416"/>
      <c r="CK12" s="416"/>
      <c r="CL12" s="416"/>
      <c r="CM12" s="297">
        <f t="shared" si="21"/>
        <v>0</v>
      </c>
      <c r="CN12" s="416"/>
      <c r="CO12" s="416"/>
      <c r="CP12" s="416"/>
      <c r="CQ12" s="416"/>
      <c r="CR12" s="416"/>
      <c r="CS12" s="416"/>
      <c r="CT12" s="416"/>
      <c r="CU12" s="416"/>
      <c r="CV12" s="416"/>
      <c r="CW12" s="416"/>
      <c r="CX12" s="416"/>
      <c r="CY12" s="297">
        <f t="shared" si="22"/>
        <v>362</v>
      </c>
      <c r="CZ12" s="416"/>
      <c r="DA12" s="416"/>
      <c r="DB12" s="416"/>
      <c r="DC12" s="416"/>
      <c r="DD12" s="416"/>
      <c r="DE12" s="416"/>
      <c r="DF12" s="416"/>
      <c r="DG12" s="416"/>
      <c r="DH12" s="416"/>
      <c r="DI12" s="416"/>
      <c r="DJ12" s="416">
        <v>362</v>
      </c>
      <c r="DK12" s="416"/>
      <c r="DL12" s="297">
        <f t="shared" si="23"/>
        <v>2810</v>
      </c>
      <c r="DM12" s="416"/>
      <c r="DN12" s="416">
        <v>372</v>
      </c>
      <c r="DO12" s="416">
        <v>35</v>
      </c>
      <c r="DP12" s="416">
        <v>71</v>
      </c>
      <c r="DQ12" s="416">
        <v>2332</v>
      </c>
      <c r="DR12" s="416"/>
      <c r="DS12" s="416"/>
      <c r="DT12" s="416"/>
      <c r="DU12" s="416"/>
      <c r="DV12" s="416"/>
      <c r="DW12" s="416"/>
      <c r="DX12" s="297">
        <f t="shared" si="24"/>
        <v>104</v>
      </c>
      <c r="DY12" s="416">
        <v>97</v>
      </c>
      <c r="DZ12" s="416"/>
      <c r="EA12" s="416">
        <v>7</v>
      </c>
      <c r="EB12" s="416"/>
      <c r="EC12" s="416"/>
      <c r="ED12" s="416"/>
      <c r="EE12" s="416"/>
      <c r="EF12" s="416"/>
      <c r="EG12" s="416"/>
      <c r="EH12" s="417" t="s">
        <v>403</v>
      </c>
    </row>
    <row r="13" spans="1:138" s="267" customFormat="1" ht="13.5">
      <c r="A13" s="415" t="s">
        <v>388</v>
      </c>
      <c r="B13" s="415">
        <v>34207</v>
      </c>
      <c r="C13" s="415" t="s">
        <v>408</v>
      </c>
      <c r="D13" s="297">
        <f t="shared" si="4"/>
        <v>72845</v>
      </c>
      <c r="E13" s="297">
        <f t="shared" si="5"/>
        <v>11140</v>
      </c>
      <c r="F13" s="297">
        <f t="shared" si="5"/>
        <v>4940</v>
      </c>
      <c r="G13" s="297">
        <f t="shared" si="5"/>
        <v>2949</v>
      </c>
      <c r="H13" s="297">
        <f t="shared" si="5"/>
        <v>783</v>
      </c>
      <c r="I13" s="297">
        <f t="shared" si="5"/>
        <v>2569</v>
      </c>
      <c r="J13" s="297">
        <f t="shared" si="5"/>
        <v>97</v>
      </c>
      <c r="K13" s="297">
        <f t="shared" si="6"/>
        <v>0</v>
      </c>
      <c r="L13" s="297">
        <f t="shared" si="6"/>
        <v>0</v>
      </c>
      <c r="M13" s="297">
        <f t="shared" si="6"/>
        <v>0</v>
      </c>
      <c r="N13" s="297">
        <f t="shared" si="7"/>
        <v>0</v>
      </c>
      <c r="O13" s="297">
        <f t="shared" si="7"/>
        <v>0</v>
      </c>
      <c r="P13" s="297">
        <f t="shared" si="8"/>
        <v>50367</v>
      </c>
      <c r="Q13" s="297">
        <f t="shared" si="9"/>
        <v>0</v>
      </c>
      <c r="R13" s="297">
        <f t="shared" si="10"/>
        <v>283</v>
      </c>
      <c r="S13" s="416">
        <v>283</v>
      </c>
      <c r="T13" s="416"/>
      <c r="U13" s="416"/>
      <c r="V13" s="416"/>
      <c r="W13" s="416"/>
      <c r="X13" s="416"/>
      <c r="Y13" s="416"/>
      <c r="Z13" s="416"/>
      <c r="AA13" s="416"/>
      <c r="AB13" s="297">
        <f t="shared" si="11"/>
        <v>61346</v>
      </c>
      <c r="AC13" s="297">
        <f t="shared" si="12"/>
        <v>81</v>
      </c>
      <c r="AD13" s="297">
        <f t="shared" si="12"/>
        <v>4649</v>
      </c>
      <c r="AE13" s="297">
        <f t="shared" si="12"/>
        <v>2897</v>
      </c>
      <c r="AF13" s="297">
        <f t="shared" si="12"/>
        <v>783</v>
      </c>
      <c r="AG13" s="297">
        <f t="shared" si="12"/>
        <v>2569</v>
      </c>
      <c r="AH13" s="297">
        <f t="shared" si="12"/>
        <v>0</v>
      </c>
      <c r="AI13" s="297">
        <f t="shared" si="12"/>
        <v>0</v>
      </c>
      <c r="AJ13" s="297">
        <f t="shared" si="12"/>
        <v>0</v>
      </c>
      <c r="AK13" s="297">
        <f t="shared" si="13"/>
        <v>0</v>
      </c>
      <c r="AL13" s="297">
        <f t="shared" si="14"/>
        <v>0</v>
      </c>
      <c r="AM13" s="297">
        <f t="shared" si="14"/>
        <v>0</v>
      </c>
      <c r="AN13" s="297">
        <f t="shared" si="15"/>
        <v>50367</v>
      </c>
      <c r="AO13" s="297">
        <f t="shared" si="16"/>
        <v>0</v>
      </c>
      <c r="AP13" s="297">
        <f t="shared" si="17"/>
        <v>0</v>
      </c>
      <c r="AQ13" s="416"/>
      <c r="AR13" s="416"/>
      <c r="AS13" s="416"/>
      <c r="AT13" s="416"/>
      <c r="AU13" s="416"/>
      <c r="AV13" s="416"/>
      <c r="AW13" s="416"/>
      <c r="AX13" s="416"/>
      <c r="AY13" s="416"/>
      <c r="AZ13" s="416"/>
      <c r="BA13" s="416"/>
      <c r="BB13" s="416"/>
      <c r="BC13" s="297">
        <f t="shared" si="18"/>
        <v>4960</v>
      </c>
      <c r="BD13" s="416"/>
      <c r="BE13" s="416">
        <v>1677</v>
      </c>
      <c r="BF13" s="416"/>
      <c r="BG13" s="416">
        <v>777</v>
      </c>
      <c r="BH13" s="416">
        <v>2506</v>
      </c>
      <c r="BI13" s="416"/>
      <c r="BJ13" s="416"/>
      <c r="BK13" s="416"/>
      <c r="BL13" s="416"/>
      <c r="BM13" s="416"/>
      <c r="BN13" s="416"/>
      <c r="BO13" s="297">
        <f t="shared" si="19"/>
        <v>0</v>
      </c>
      <c r="BP13" s="416"/>
      <c r="BQ13" s="416"/>
      <c r="BR13" s="416"/>
      <c r="BS13" s="416"/>
      <c r="BT13" s="416"/>
      <c r="BU13" s="416"/>
      <c r="BV13" s="416"/>
      <c r="BW13" s="416"/>
      <c r="BX13" s="416"/>
      <c r="BY13" s="416"/>
      <c r="BZ13" s="416"/>
      <c r="CA13" s="297">
        <f t="shared" si="20"/>
        <v>0</v>
      </c>
      <c r="CB13" s="416"/>
      <c r="CC13" s="416"/>
      <c r="CD13" s="416"/>
      <c r="CE13" s="416"/>
      <c r="CF13" s="416"/>
      <c r="CG13" s="416"/>
      <c r="CH13" s="416"/>
      <c r="CI13" s="416"/>
      <c r="CJ13" s="416"/>
      <c r="CK13" s="416"/>
      <c r="CL13" s="416"/>
      <c r="CM13" s="297">
        <f t="shared" si="21"/>
        <v>0</v>
      </c>
      <c r="CN13" s="416"/>
      <c r="CO13" s="416"/>
      <c r="CP13" s="416"/>
      <c r="CQ13" s="416"/>
      <c r="CR13" s="416"/>
      <c r="CS13" s="416"/>
      <c r="CT13" s="416"/>
      <c r="CU13" s="416"/>
      <c r="CV13" s="416"/>
      <c r="CW13" s="416"/>
      <c r="CX13" s="416"/>
      <c r="CY13" s="297">
        <f t="shared" si="22"/>
        <v>50367</v>
      </c>
      <c r="CZ13" s="416"/>
      <c r="DA13" s="416"/>
      <c r="DB13" s="416"/>
      <c r="DC13" s="416"/>
      <c r="DD13" s="416"/>
      <c r="DE13" s="416"/>
      <c r="DF13" s="416"/>
      <c r="DG13" s="416"/>
      <c r="DH13" s="416"/>
      <c r="DI13" s="416"/>
      <c r="DJ13" s="416">
        <v>50367</v>
      </c>
      <c r="DK13" s="416"/>
      <c r="DL13" s="297">
        <f t="shared" si="23"/>
        <v>6019</v>
      </c>
      <c r="DM13" s="416">
        <v>81</v>
      </c>
      <c r="DN13" s="416">
        <v>2972</v>
      </c>
      <c r="DO13" s="416">
        <v>2897</v>
      </c>
      <c r="DP13" s="416">
        <v>6</v>
      </c>
      <c r="DQ13" s="416">
        <v>63</v>
      </c>
      <c r="DR13" s="416"/>
      <c r="DS13" s="416"/>
      <c r="DT13" s="416"/>
      <c r="DU13" s="416"/>
      <c r="DV13" s="416"/>
      <c r="DW13" s="416"/>
      <c r="DX13" s="297">
        <f t="shared" si="24"/>
        <v>11216</v>
      </c>
      <c r="DY13" s="416">
        <v>10776</v>
      </c>
      <c r="DZ13" s="416">
        <v>291</v>
      </c>
      <c r="EA13" s="416">
        <v>52</v>
      </c>
      <c r="EB13" s="416"/>
      <c r="EC13" s="416"/>
      <c r="ED13" s="416">
        <v>97</v>
      </c>
      <c r="EE13" s="416"/>
      <c r="EF13" s="416"/>
      <c r="EG13" s="416"/>
      <c r="EH13" s="417" t="s">
        <v>403</v>
      </c>
    </row>
    <row r="14" spans="1:138" s="267" customFormat="1" ht="13.5">
      <c r="A14" s="415" t="s">
        <v>388</v>
      </c>
      <c r="B14" s="415">
        <v>34208</v>
      </c>
      <c r="C14" s="415" t="s">
        <v>409</v>
      </c>
      <c r="D14" s="297">
        <f t="shared" si="4"/>
        <v>6818</v>
      </c>
      <c r="E14" s="297">
        <f t="shared" si="5"/>
        <v>390</v>
      </c>
      <c r="F14" s="297">
        <f t="shared" si="5"/>
        <v>470</v>
      </c>
      <c r="G14" s="297">
        <f t="shared" si="5"/>
        <v>646</v>
      </c>
      <c r="H14" s="297">
        <f t="shared" si="5"/>
        <v>54</v>
      </c>
      <c r="I14" s="297">
        <f t="shared" si="5"/>
        <v>538</v>
      </c>
      <c r="J14" s="297">
        <f t="shared" si="5"/>
        <v>59</v>
      </c>
      <c r="K14" s="297">
        <f t="shared" si="6"/>
        <v>0</v>
      </c>
      <c r="L14" s="297">
        <f t="shared" si="6"/>
        <v>0</v>
      </c>
      <c r="M14" s="297">
        <f t="shared" si="6"/>
        <v>0</v>
      </c>
      <c r="N14" s="297">
        <f t="shared" si="7"/>
        <v>0</v>
      </c>
      <c r="O14" s="297">
        <f t="shared" si="7"/>
        <v>0</v>
      </c>
      <c r="P14" s="297">
        <f t="shared" si="8"/>
        <v>3922</v>
      </c>
      <c r="Q14" s="297">
        <f t="shared" si="9"/>
        <v>739</v>
      </c>
      <c r="R14" s="297">
        <f t="shared" si="10"/>
        <v>0</v>
      </c>
      <c r="S14" s="416"/>
      <c r="T14" s="416"/>
      <c r="U14" s="416"/>
      <c r="V14" s="416"/>
      <c r="W14" s="416"/>
      <c r="X14" s="416"/>
      <c r="Y14" s="416"/>
      <c r="Z14" s="416"/>
      <c r="AA14" s="416"/>
      <c r="AB14" s="297">
        <f t="shared" si="11"/>
        <v>6818</v>
      </c>
      <c r="AC14" s="297">
        <f t="shared" si="12"/>
        <v>390</v>
      </c>
      <c r="AD14" s="297">
        <f t="shared" si="12"/>
        <v>470</v>
      </c>
      <c r="AE14" s="297">
        <f t="shared" si="12"/>
        <v>646</v>
      </c>
      <c r="AF14" s="297">
        <f t="shared" si="12"/>
        <v>54</v>
      </c>
      <c r="AG14" s="297">
        <f t="shared" si="12"/>
        <v>538</v>
      </c>
      <c r="AH14" s="297">
        <f t="shared" si="12"/>
        <v>59</v>
      </c>
      <c r="AI14" s="297">
        <f t="shared" si="12"/>
        <v>0</v>
      </c>
      <c r="AJ14" s="297">
        <f t="shared" si="12"/>
        <v>0</v>
      </c>
      <c r="AK14" s="297">
        <f t="shared" si="13"/>
        <v>0</v>
      </c>
      <c r="AL14" s="297">
        <f t="shared" si="14"/>
        <v>0</v>
      </c>
      <c r="AM14" s="297">
        <f t="shared" si="14"/>
        <v>0</v>
      </c>
      <c r="AN14" s="297">
        <f t="shared" si="15"/>
        <v>3922</v>
      </c>
      <c r="AO14" s="297">
        <f t="shared" si="16"/>
        <v>739</v>
      </c>
      <c r="AP14" s="297">
        <f t="shared" si="17"/>
        <v>0</v>
      </c>
      <c r="AQ14" s="416"/>
      <c r="AR14" s="416"/>
      <c r="AS14" s="416"/>
      <c r="AT14" s="416"/>
      <c r="AU14" s="416"/>
      <c r="AV14" s="416"/>
      <c r="AW14" s="416"/>
      <c r="AX14" s="416"/>
      <c r="AY14" s="416"/>
      <c r="AZ14" s="416"/>
      <c r="BA14" s="416"/>
      <c r="BB14" s="416"/>
      <c r="BC14" s="297">
        <f t="shared" si="18"/>
        <v>0</v>
      </c>
      <c r="BD14" s="416"/>
      <c r="BE14" s="416"/>
      <c r="BF14" s="416"/>
      <c r="BG14" s="416"/>
      <c r="BH14" s="416"/>
      <c r="BI14" s="416"/>
      <c r="BJ14" s="416"/>
      <c r="BK14" s="416"/>
      <c r="BL14" s="416"/>
      <c r="BM14" s="416"/>
      <c r="BN14" s="416"/>
      <c r="BO14" s="297">
        <f t="shared" si="19"/>
        <v>0</v>
      </c>
      <c r="BP14" s="416"/>
      <c r="BQ14" s="416"/>
      <c r="BR14" s="416"/>
      <c r="BS14" s="416"/>
      <c r="BT14" s="416"/>
      <c r="BU14" s="416"/>
      <c r="BV14" s="416"/>
      <c r="BW14" s="416"/>
      <c r="BX14" s="416"/>
      <c r="BY14" s="416"/>
      <c r="BZ14" s="416"/>
      <c r="CA14" s="297">
        <f t="shared" si="20"/>
        <v>0</v>
      </c>
      <c r="CB14" s="416"/>
      <c r="CC14" s="416"/>
      <c r="CD14" s="416"/>
      <c r="CE14" s="416"/>
      <c r="CF14" s="416"/>
      <c r="CG14" s="416"/>
      <c r="CH14" s="416"/>
      <c r="CI14" s="416"/>
      <c r="CJ14" s="416"/>
      <c r="CK14" s="416"/>
      <c r="CL14" s="416"/>
      <c r="CM14" s="297">
        <f t="shared" si="21"/>
        <v>0</v>
      </c>
      <c r="CN14" s="416"/>
      <c r="CO14" s="416"/>
      <c r="CP14" s="416"/>
      <c r="CQ14" s="416"/>
      <c r="CR14" s="416"/>
      <c r="CS14" s="416"/>
      <c r="CT14" s="416"/>
      <c r="CU14" s="416"/>
      <c r="CV14" s="416"/>
      <c r="CW14" s="416"/>
      <c r="CX14" s="416"/>
      <c r="CY14" s="297">
        <f t="shared" si="22"/>
        <v>3922</v>
      </c>
      <c r="CZ14" s="416"/>
      <c r="DA14" s="416"/>
      <c r="DB14" s="416"/>
      <c r="DC14" s="416"/>
      <c r="DD14" s="416"/>
      <c r="DE14" s="416"/>
      <c r="DF14" s="416"/>
      <c r="DG14" s="416"/>
      <c r="DH14" s="416"/>
      <c r="DI14" s="416"/>
      <c r="DJ14" s="416">
        <v>3922</v>
      </c>
      <c r="DK14" s="416"/>
      <c r="DL14" s="297">
        <f t="shared" si="23"/>
        <v>2896</v>
      </c>
      <c r="DM14" s="416">
        <v>390</v>
      </c>
      <c r="DN14" s="416">
        <v>470</v>
      </c>
      <c r="DO14" s="416">
        <v>646</v>
      </c>
      <c r="DP14" s="416">
        <v>54</v>
      </c>
      <c r="DQ14" s="416">
        <v>538</v>
      </c>
      <c r="DR14" s="416">
        <v>59</v>
      </c>
      <c r="DS14" s="416"/>
      <c r="DT14" s="416"/>
      <c r="DU14" s="416"/>
      <c r="DV14" s="416"/>
      <c r="DW14" s="416">
        <v>739</v>
      </c>
      <c r="DX14" s="297">
        <f t="shared" si="24"/>
        <v>0</v>
      </c>
      <c r="DY14" s="416"/>
      <c r="DZ14" s="416"/>
      <c r="EA14" s="416"/>
      <c r="EB14" s="416"/>
      <c r="EC14" s="416"/>
      <c r="ED14" s="416"/>
      <c r="EE14" s="416"/>
      <c r="EF14" s="416"/>
      <c r="EG14" s="416"/>
      <c r="EH14" s="417" t="s">
        <v>403</v>
      </c>
    </row>
    <row r="15" spans="1:138" s="267" customFormat="1" ht="13.5">
      <c r="A15" s="415" t="s">
        <v>388</v>
      </c>
      <c r="B15" s="415">
        <v>34209</v>
      </c>
      <c r="C15" s="415" t="s">
        <v>410</v>
      </c>
      <c r="D15" s="297">
        <f t="shared" si="4"/>
        <v>4522</v>
      </c>
      <c r="E15" s="297">
        <f t="shared" si="5"/>
        <v>2666</v>
      </c>
      <c r="F15" s="297">
        <f t="shared" si="5"/>
        <v>229</v>
      </c>
      <c r="G15" s="297">
        <f t="shared" si="5"/>
        <v>505</v>
      </c>
      <c r="H15" s="297">
        <f t="shared" si="5"/>
        <v>121</v>
      </c>
      <c r="I15" s="297">
        <f t="shared" si="5"/>
        <v>768</v>
      </c>
      <c r="J15" s="297">
        <f t="shared" si="5"/>
        <v>233</v>
      </c>
      <c r="K15" s="297">
        <f t="shared" si="6"/>
        <v>0</v>
      </c>
      <c r="L15" s="297">
        <f t="shared" si="6"/>
        <v>0</v>
      </c>
      <c r="M15" s="297">
        <f t="shared" si="6"/>
        <v>0</v>
      </c>
      <c r="N15" s="297">
        <f t="shared" si="7"/>
        <v>0</v>
      </c>
      <c r="O15" s="297">
        <f t="shared" si="7"/>
        <v>0</v>
      </c>
      <c r="P15" s="297">
        <f t="shared" si="8"/>
        <v>0</v>
      </c>
      <c r="Q15" s="297">
        <f t="shared" si="9"/>
        <v>0</v>
      </c>
      <c r="R15" s="297">
        <f t="shared" si="10"/>
        <v>2771</v>
      </c>
      <c r="S15" s="416">
        <v>2538</v>
      </c>
      <c r="T15" s="416"/>
      <c r="U15" s="416"/>
      <c r="V15" s="416"/>
      <c r="W15" s="416"/>
      <c r="X15" s="416">
        <v>233</v>
      </c>
      <c r="Y15" s="416"/>
      <c r="Z15" s="416"/>
      <c r="AA15" s="416"/>
      <c r="AB15" s="297">
        <f t="shared" si="11"/>
        <v>1602</v>
      </c>
      <c r="AC15" s="297">
        <f t="shared" si="12"/>
        <v>0</v>
      </c>
      <c r="AD15" s="297">
        <f t="shared" si="12"/>
        <v>208</v>
      </c>
      <c r="AE15" s="297">
        <f t="shared" si="12"/>
        <v>505</v>
      </c>
      <c r="AF15" s="297">
        <f t="shared" si="12"/>
        <v>121</v>
      </c>
      <c r="AG15" s="297">
        <f t="shared" si="12"/>
        <v>768</v>
      </c>
      <c r="AH15" s="297">
        <f t="shared" si="12"/>
        <v>0</v>
      </c>
      <c r="AI15" s="297">
        <f t="shared" si="12"/>
        <v>0</v>
      </c>
      <c r="AJ15" s="297">
        <f t="shared" si="12"/>
        <v>0</v>
      </c>
      <c r="AK15" s="297">
        <f t="shared" si="13"/>
        <v>0</v>
      </c>
      <c r="AL15" s="297">
        <f t="shared" si="14"/>
        <v>0</v>
      </c>
      <c r="AM15" s="297">
        <f t="shared" si="14"/>
        <v>0</v>
      </c>
      <c r="AN15" s="297">
        <f t="shared" si="15"/>
        <v>0</v>
      </c>
      <c r="AO15" s="297">
        <f t="shared" si="16"/>
        <v>0</v>
      </c>
      <c r="AP15" s="297">
        <f t="shared" si="17"/>
        <v>0</v>
      </c>
      <c r="AQ15" s="416"/>
      <c r="AR15" s="416"/>
      <c r="AS15" s="416"/>
      <c r="AT15" s="416"/>
      <c r="AU15" s="416"/>
      <c r="AV15" s="416"/>
      <c r="AW15" s="416"/>
      <c r="AX15" s="416"/>
      <c r="AY15" s="416"/>
      <c r="AZ15" s="416"/>
      <c r="BA15" s="416"/>
      <c r="BB15" s="416"/>
      <c r="BC15" s="297">
        <f t="shared" si="18"/>
        <v>834</v>
      </c>
      <c r="BD15" s="416"/>
      <c r="BE15" s="416">
        <v>208</v>
      </c>
      <c r="BF15" s="416">
        <v>505</v>
      </c>
      <c r="BG15" s="416">
        <v>121</v>
      </c>
      <c r="BH15" s="416"/>
      <c r="BI15" s="416"/>
      <c r="BJ15" s="416"/>
      <c r="BK15" s="416"/>
      <c r="BL15" s="416"/>
      <c r="BM15" s="416"/>
      <c r="BN15" s="416"/>
      <c r="BO15" s="297">
        <f t="shared" si="19"/>
        <v>0</v>
      </c>
      <c r="BP15" s="416"/>
      <c r="BQ15" s="416"/>
      <c r="BR15" s="416"/>
      <c r="BS15" s="416"/>
      <c r="BT15" s="416"/>
      <c r="BU15" s="416"/>
      <c r="BV15" s="416"/>
      <c r="BW15" s="416"/>
      <c r="BX15" s="416"/>
      <c r="BY15" s="416"/>
      <c r="BZ15" s="416"/>
      <c r="CA15" s="297">
        <f t="shared" si="20"/>
        <v>0</v>
      </c>
      <c r="CB15" s="416"/>
      <c r="CC15" s="416"/>
      <c r="CD15" s="416"/>
      <c r="CE15" s="416"/>
      <c r="CF15" s="416"/>
      <c r="CG15" s="416"/>
      <c r="CH15" s="416"/>
      <c r="CI15" s="416"/>
      <c r="CJ15" s="416"/>
      <c r="CK15" s="416"/>
      <c r="CL15" s="416"/>
      <c r="CM15" s="297">
        <f t="shared" si="21"/>
        <v>0</v>
      </c>
      <c r="CN15" s="416"/>
      <c r="CO15" s="416"/>
      <c r="CP15" s="416"/>
      <c r="CQ15" s="416"/>
      <c r="CR15" s="416"/>
      <c r="CS15" s="416"/>
      <c r="CT15" s="416"/>
      <c r="CU15" s="416"/>
      <c r="CV15" s="416"/>
      <c r="CW15" s="416"/>
      <c r="CX15" s="416"/>
      <c r="CY15" s="297">
        <f t="shared" si="22"/>
        <v>0</v>
      </c>
      <c r="CZ15" s="416"/>
      <c r="DA15" s="416"/>
      <c r="DB15" s="416"/>
      <c r="DC15" s="416"/>
      <c r="DD15" s="416"/>
      <c r="DE15" s="416"/>
      <c r="DF15" s="416"/>
      <c r="DG15" s="416"/>
      <c r="DH15" s="416"/>
      <c r="DI15" s="416"/>
      <c r="DJ15" s="416"/>
      <c r="DK15" s="416"/>
      <c r="DL15" s="297">
        <f t="shared" si="23"/>
        <v>768</v>
      </c>
      <c r="DM15" s="416"/>
      <c r="DN15" s="416"/>
      <c r="DO15" s="416"/>
      <c r="DP15" s="416"/>
      <c r="DQ15" s="416">
        <v>768</v>
      </c>
      <c r="DR15" s="416"/>
      <c r="DS15" s="416"/>
      <c r="DT15" s="416"/>
      <c r="DU15" s="416"/>
      <c r="DV15" s="416"/>
      <c r="DW15" s="416"/>
      <c r="DX15" s="297">
        <f t="shared" si="24"/>
        <v>149</v>
      </c>
      <c r="DY15" s="416">
        <v>128</v>
      </c>
      <c r="DZ15" s="416">
        <v>21</v>
      </c>
      <c r="EA15" s="416"/>
      <c r="EB15" s="416"/>
      <c r="EC15" s="416"/>
      <c r="ED15" s="416"/>
      <c r="EE15" s="416"/>
      <c r="EF15" s="416"/>
      <c r="EG15" s="416"/>
      <c r="EH15" s="417" t="s">
        <v>403</v>
      </c>
    </row>
    <row r="16" spans="1:138" s="267" customFormat="1" ht="13.5">
      <c r="A16" s="415" t="s">
        <v>388</v>
      </c>
      <c r="B16" s="415">
        <v>34210</v>
      </c>
      <c r="C16" s="415" t="s">
        <v>411</v>
      </c>
      <c r="D16" s="297">
        <f t="shared" si="4"/>
        <v>3195</v>
      </c>
      <c r="E16" s="297">
        <f t="shared" si="5"/>
        <v>1075</v>
      </c>
      <c r="F16" s="297">
        <f t="shared" si="5"/>
        <v>408</v>
      </c>
      <c r="G16" s="297">
        <f t="shared" si="5"/>
        <v>344</v>
      </c>
      <c r="H16" s="297">
        <f t="shared" si="5"/>
        <v>66</v>
      </c>
      <c r="I16" s="297">
        <f t="shared" si="5"/>
        <v>409</v>
      </c>
      <c r="J16" s="297">
        <f t="shared" si="5"/>
        <v>19</v>
      </c>
      <c r="K16" s="297">
        <f t="shared" si="6"/>
        <v>0</v>
      </c>
      <c r="L16" s="297">
        <f t="shared" si="6"/>
        <v>0</v>
      </c>
      <c r="M16" s="297">
        <f t="shared" si="6"/>
        <v>0</v>
      </c>
      <c r="N16" s="297">
        <f t="shared" si="7"/>
        <v>0</v>
      </c>
      <c r="O16" s="297">
        <f t="shared" si="7"/>
        <v>0</v>
      </c>
      <c r="P16" s="297">
        <f t="shared" si="8"/>
        <v>846</v>
      </c>
      <c r="Q16" s="297">
        <f t="shared" si="9"/>
        <v>28</v>
      </c>
      <c r="R16" s="297">
        <f t="shared" si="10"/>
        <v>0</v>
      </c>
      <c r="S16" s="416"/>
      <c r="T16" s="416"/>
      <c r="U16" s="416"/>
      <c r="V16" s="416"/>
      <c r="W16" s="416"/>
      <c r="X16" s="416"/>
      <c r="Y16" s="416"/>
      <c r="Z16" s="416"/>
      <c r="AA16" s="416"/>
      <c r="AB16" s="297">
        <f t="shared" si="11"/>
        <v>3195</v>
      </c>
      <c r="AC16" s="297">
        <f t="shared" si="12"/>
        <v>1075</v>
      </c>
      <c r="AD16" s="297">
        <f t="shared" si="12"/>
        <v>408</v>
      </c>
      <c r="AE16" s="297">
        <f t="shared" si="12"/>
        <v>344</v>
      </c>
      <c r="AF16" s="297">
        <f t="shared" si="12"/>
        <v>66</v>
      </c>
      <c r="AG16" s="297">
        <f t="shared" si="12"/>
        <v>409</v>
      </c>
      <c r="AH16" s="297">
        <f t="shared" si="12"/>
        <v>19</v>
      </c>
      <c r="AI16" s="297">
        <f t="shared" si="12"/>
        <v>0</v>
      </c>
      <c r="AJ16" s="297">
        <f t="shared" si="12"/>
        <v>0</v>
      </c>
      <c r="AK16" s="297">
        <f t="shared" si="13"/>
        <v>0</v>
      </c>
      <c r="AL16" s="297">
        <f t="shared" si="14"/>
        <v>0</v>
      </c>
      <c r="AM16" s="297">
        <f t="shared" si="14"/>
        <v>0</v>
      </c>
      <c r="AN16" s="297">
        <f t="shared" si="15"/>
        <v>846</v>
      </c>
      <c r="AO16" s="297">
        <f t="shared" si="16"/>
        <v>28</v>
      </c>
      <c r="AP16" s="297">
        <f t="shared" si="17"/>
        <v>0</v>
      </c>
      <c r="AQ16" s="416"/>
      <c r="AR16" s="416"/>
      <c r="AS16" s="416"/>
      <c r="AT16" s="416"/>
      <c r="AU16" s="416"/>
      <c r="AV16" s="416"/>
      <c r="AW16" s="416"/>
      <c r="AX16" s="416"/>
      <c r="AY16" s="416"/>
      <c r="AZ16" s="416"/>
      <c r="BA16" s="416"/>
      <c r="BB16" s="416"/>
      <c r="BC16" s="297">
        <f t="shared" si="18"/>
        <v>0</v>
      </c>
      <c r="BD16" s="416"/>
      <c r="BE16" s="416"/>
      <c r="BF16" s="416"/>
      <c r="BG16" s="416"/>
      <c r="BH16" s="416"/>
      <c r="BI16" s="416"/>
      <c r="BJ16" s="416"/>
      <c r="BK16" s="416"/>
      <c r="BL16" s="416"/>
      <c r="BM16" s="416"/>
      <c r="BN16" s="416"/>
      <c r="BO16" s="297">
        <f t="shared" si="19"/>
        <v>0</v>
      </c>
      <c r="BP16" s="416"/>
      <c r="BQ16" s="416"/>
      <c r="BR16" s="416"/>
      <c r="BS16" s="416"/>
      <c r="BT16" s="416"/>
      <c r="BU16" s="416"/>
      <c r="BV16" s="416"/>
      <c r="BW16" s="416"/>
      <c r="BX16" s="416"/>
      <c r="BY16" s="416"/>
      <c r="BZ16" s="416"/>
      <c r="CA16" s="297">
        <f t="shared" si="20"/>
        <v>0</v>
      </c>
      <c r="CB16" s="416"/>
      <c r="CC16" s="416"/>
      <c r="CD16" s="416"/>
      <c r="CE16" s="416"/>
      <c r="CF16" s="416"/>
      <c r="CG16" s="416"/>
      <c r="CH16" s="416"/>
      <c r="CI16" s="416"/>
      <c r="CJ16" s="416"/>
      <c r="CK16" s="416"/>
      <c r="CL16" s="416"/>
      <c r="CM16" s="297">
        <f t="shared" si="21"/>
        <v>0</v>
      </c>
      <c r="CN16" s="416"/>
      <c r="CO16" s="416"/>
      <c r="CP16" s="416"/>
      <c r="CQ16" s="416"/>
      <c r="CR16" s="416"/>
      <c r="CS16" s="416"/>
      <c r="CT16" s="416"/>
      <c r="CU16" s="416"/>
      <c r="CV16" s="416"/>
      <c r="CW16" s="416"/>
      <c r="CX16" s="416"/>
      <c r="CY16" s="297">
        <f t="shared" si="22"/>
        <v>846</v>
      </c>
      <c r="CZ16" s="416"/>
      <c r="DA16" s="416"/>
      <c r="DB16" s="416"/>
      <c r="DC16" s="416"/>
      <c r="DD16" s="416"/>
      <c r="DE16" s="416"/>
      <c r="DF16" s="416"/>
      <c r="DG16" s="416"/>
      <c r="DH16" s="416"/>
      <c r="DI16" s="416"/>
      <c r="DJ16" s="416">
        <v>846</v>
      </c>
      <c r="DK16" s="416"/>
      <c r="DL16" s="297">
        <f t="shared" si="23"/>
        <v>2349</v>
      </c>
      <c r="DM16" s="416">
        <v>1075</v>
      </c>
      <c r="DN16" s="416">
        <v>408</v>
      </c>
      <c r="DO16" s="416">
        <v>344</v>
      </c>
      <c r="DP16" s="416">
        <v>66</v>
      </c>
      <c r="DQ16" s="416">
        <v>409</v>
      </c>
      <c r="DR16" s="416">
        <v>19</v>
      </c>
      <c r="DS16" s="416"/>
      <c r="DT16" s="416"/>
      <c r="DU16" s="416"/>
      <c r="DV16" s="416"/>
      <c r="DW16" s="416">
        <v>28</v>
      </c>
      <c r="DX16" s="297">
        <f t="shared" si="24"/>
        <v>0</v>
      </c>
      <c r="DY16" s="416"/>
      <c r="DZ16" s="416"/>
      <c r="EA16" s="416"/>
      <c r="EB16" s="416"/>
      <c r="EC16" s="416"/>
      <c r="ED16" s="416"/>
      <c r="EE16" s="416"/>
      <c r="EF16" s="416"/>
      <c r="EG16" s="416"/>
      <c r="EH16" s="417" t="s">
        <v>403</v>
      </c>
    </row>
    <row r="17" spans="1:138" s="267" customFormat="1" ht="13.5">
      <c r="A17" s="415" t="s">
        <v>388</v>
      </c>
      <c r="B17" s="415">
        <v>34211</v>
      </c>
      <c r="C17" s="415" t="s">
        <v>412</v>
      </c>
      <c r="D17" s="297">
        <f t="shared" si="4"/>
        <v>7836</v>
      </c>
      <c r="E17" s="297">
        <f t="shared" si="5"/>
        <v>1840</v>
      </c>
      <c r="F17" s="297">
        <f t="shared" si="5"/>
        <v>371</v>
      </c>
      <c r="G17" s="297">
        <f t="shared" si="5"/>
        <v>288</v>
      </c>
      <c r="H17" s="297">
        <f t="shared" si="5"/>
        <v>84</v>
      </c>
      <c r="I17" s="297">
        <f t="shared" si="5"/>
        <v>928</v>
      </c>
      <c r="J17" s="297">
        <f t="shared" si="5"/>
        <v>0</v>
      </c>
      <c r="K17" s="297">
        <f t="shared" si="6"/>
        <v>0</v>
      </c>
      <c r="L17" s="297">
        <f t="shared" si="6"/>
        <v>0</v>
      </c>
      <c r="M17" s="297">
        <f t="shared" si="6"/>
        <v>0</v>
      </c>
      <c r="N17" s="297">
        <f t="shared" si="7"/>
        <v>0</v>
      </c>
      <c r="O17" s="297">
        <f t="shared" si="7"/>
        <v>0</v>
      </c>
      <c r="P17" s="297">
        <f t="shared" si="8"/>
        <v>4325</v>
      </c>
      <c r="Q17" s="297">
        <f t="shared" si="9"/>
        <v>0</v>
      </c>
      <c r="R17" s="297">
        <f t="shared" si="10"/>
        <v>0</v>
      </c>
      <c r="S17" s="416"/>
      <c r="T17" s="416"/>
      <c r="U17" s="416"/>
      <c r="V17" s="416"/>
      <c r="W17" s="416"/>
      <c r="X17" s="416"/>
      <c r="Y17" s="416"/>
      <c r="Z17" s="416"/>
      <c r="AA17" s="416"/>
      <c r="AB17" s="297">
        <f t="shared" si="11"/>
        <v>6216</v>
      </c>
      <c r="AC17" s="297">
        <f t="shared" si="12"/>
        <v>247</v>
      </c>
      <c r="AD17" s="297">
        <f t="shared" si="12"/>
        <v>344</v>
      </c>
      <c r="AE17" s="297">
        <f t="shared" si="12"/>
        <v>288</v>
      </c>
      <c r="AF17" s="297">
        <f t="shared" si="12"/>
        <v>84</v>
      </c>
      <c r="AG17" s="297">
        <f t="shared" si="12"/>
        <v>928</v>
      </c>
      <c r="AH17" s="297">
        <f t="shared" si="12"/>
        <v>0</v>
      </c>
      <c r="AI17" s="297">
        <f t="shared" si="12"/>
        <v>0</v>
      </c>
      <c r="AJ17" s="297">
        <f t="shared" si="12"/>
        <v>0</v>
      </c>
      <c r="AK17" s="297">
        <f t="shared" si="13"/>
        <v>0</v>
      </c>
      <c r="AL17" s="297">
        <f t="shared" si="14"/>
        <v>0</v>
      </c>
      <c r="AM17" s="297">
        <f t="shared" si="14"/>
        <v>0</v>
      </c>
      <c r="AN17" s="297">
        <f t="shared" si="15"/>
        <v>4325</v>
      </c>
      <c r="AO17" s="297">
        <f t="shared" si="16"/>
        <v>0</v>
      </c>
      <c r="AP17" s="297">
        <f t="shared" si="17"/>
        <v>0</v>
      </c>
      <c r="AQ17" s="416"/>
      <c r="AR17" s="416"/>
      <c r="AS17" s="416"/>
      <c r="AT17" s="416"/>
      <c r="AU17" s="416"/>
      <c r="AV17" s="416"/>
      <c r="AW17" s="416"/>
      <c r="AX17" s="416"/>
      <c r="AY17" s="416"/>
      <c r="AZ17" s="416"/>
      <c r="BA17" s="416"/>
      <c r="BB17" s="416"/>
      <c r="BC17" s="297">
        <f t="shared" si="18"/>
        <v>0</v>
      </c>
      <c r="BD17" s="416"/>
      <c r="BE17" s="416"/>
      <c r="BF17" s="416"/>
      <c r="BG17" s="416"/>
      <c r="BH17" s="416"/>
      <c r="BI17" s="416"/>
      <c r="BJ17" s="416"/>
      <c r="BK17" s="416"/>
      <c r="BL17" s="416"/>
      <c r="BM17" s="416"/>
      <c r="BN17" s="416"/>
      <c r="BO17" s="297">
        <f t="shared" si="19"/>
        <v>0</v>
      </c>
      <c r="BP17" s="416"/>
      <c r="BQ17" s="416"/>
      <c r="BR17" s="416"/>
      <c r="BS17" s="416"/>
      <c r="BT17" s="416"/>
      <c r="BU17" s="416"/>
      <c r="BV17" s="416"/>
      <c r="BW17" s="416"/>
      <c r="BX17" s="416"/>
      <c r="BY17" s="416"/>
      <c r="BZ17" s="416"/>
      <c r="CA17" s="297">
        <f t="shared" si="20"/>
        <v>0</v>
      </c>
      <c r="CB17" s="416"/>
      <c r="CC17" s="416"/>
      <c r="CD17" s="416"/>
      <c r="CE17" s="416"/>
      <c r="CF17" s="416"/>
      <c r="CG17" s="416"/>
      <c r="CH17" s="416"/>
      <c r="CI17" s="416"/>
      <c r="CJ17" s="416"/>
      <c r="CK17" s="416"/>
      <c r="CL17" s="416"/>
      <c r="CM17" s="297">
        <f t="shared" si="21"/>
        <v>0</v>
      </c>
      <c r="CN17" s="416"/>
      <c r="CO17" s="416"/>
      <c r="CP17" s="416"/>
      <c r="CQ17" s="416"/>
      <c r="CR17" s="416"/>
      <c r="CS17" s="416"/>
      <c r="CT17" s="416"/>
      <c r="CU17" s="416"/>
      <c r="CV17" s="416"/>
      <c r="CW17" s="416"/>
      <c r="CX17" s="416"/>
      <c r="CY17" s="297">
        <f t="shared" si="22"/>
        <v>4325</v>
      </c>
      <c r="CZ17" s="416"/>
      <c r="DA17" s="416"/>
      <c r="DB17" s="416"/>
      <c r="DC17" s="416"/>
      <c r="DD17" s="416"/>
      <c r="DE17" s="416"/>
      <c r="DF17" s="416"/>
      <c r="DG17" s="416"/>
      <c r="DH17" s="416"/>
      <c r="DI17" s="416"/>
      <c r="DJ17" s="416">
        <v>4325</v>
      </c>
      <c r="DK17" s="416"/>
      <c r="DL17" s="297">
        <f t="shared" si="23"/>
        <v>1891</v>
      </c>
      <c r="DM17" s="416">
        <v>247</v>
      </c>
      <c r="DN17" s="416">
        <v>344</v>
      </c>
      <c r="DO17" s="416">
        <v>288</v>
      </c>
      <c r="DP17" s="416">
        <v>84</v>
      </c>
      <c r="DQ17" s="416">
        <v>928</v>
      </c>
      <c r="DR17" s="416"/>
      <c r="DS17" s="416"/>
      <c r="DT17" s="416"/>
      <c r="DU17" s="416"/>
      <c r="DV17" s="416"/>
      <c r="DW17" s="416"/>
      <c r="DX17" s="297">
        <f t="shared" si="24"/>
        <v>1620</v>
      </c>
      <c r="DY17" s="416">
        <v>1593</v>
      </c>
      <c r="DZ17" s="416">
        <v>27</v>
      </c>
      <c r="EA17" s="416"/>
      <c r="EB17" s="416"/>
      <c r="EC17" s="416"/>
      <c r="ED17" s="416"/>
      <c r="EE17" s="416"/>
      <c r="EF17" s="416"/>
      <c r="EG17" s="416"/>
      <c r="EH17" s="417" t="s">
        <v>403</v>
      </c>
    </row>
    <row r="18" spans="1:138" s="267" customFormat="1" ht="13.5">
      <c r="A18" s="415" t="s">
        <v>388</v>
      </c>
      <c r="B18" s="415">
        <v>34212</v>
      </c>
      <c r="C18" s="415" t="s">
        <v>413</v>
      </c>
      <c r="D18" s="297">
        <f t="shared" si="4"/>
        <v>11041</v>
      </c>
      <c r="E18" s="297">
        <f t="shared" si="5"/>
        <v>6166</v>
      </c>
      <c r="F18" s="297">
        <f t="shared" si="5"/>
        <v>2166</v>
      </c>
      <c r="G18" s="297">
        <f t="shared" si="5"/>
        <v>621</v>
      </c>
      <c r="H18" s="297">
        <f t="shared" si="5"/>
        <v>189</v>
      </c>
      <c r="I18" s="297">
        <f t="shared" si="5"/>
        <v>1703</v>
      </c>
      <c r="J18" s="297">
        <f t="shared" si="5"/>
        <v>117</v>
      </c>
      <c r="K18" s="297">
        <f t="shared" si="6"/>
        <v>0</v>
      </c>
      <c r="L18" s="297">
        <f t="shared" si="6"/>
        <v>0</v>
      </c>
      <c r="M18" s="297">
        <f t="shared" si="6"/>
        <v>0</v>
      </c>
      <c r="N18" s="297">
        <f t="shared" si="7"/>
        <v>0</v>
      </c>
      <c r="O18" s="297">
        <f t="shared" si="7"/>
        <v>0</v>
      </c>
      <c r="P18" s="297">
        <f t="shared" si="8"/>
        <v>0</v>
      </c>
      <c r="Q18" s="297">
        <f t="shared" si="9"/>
        <v>79</v>
      </c>
      <c r="R18" s="297">
        <f t="shared" si="10"/>
        <v>3349</v>
      </c>
      <c r="S18" s="416">
        <v>3198</v>
      </c>
      <c r="T18" s="416">
        <v>17</v>
      </c>
      <c r="U18" s="416"/>
      <c r="V18" s="416">
        <v>38</v>
      </c>
      <c r="W18" s="416"/>
      <c r="X18" s="416">
        <v>20</v>
      </c>
      <c r="Y18" s="416"/>
      <c r="Z18" s="416"/>
      <c r="AA18" s="416">
        <v>76</v>
      </c>
      <c r="AB18" s="297">
        <f t="shared" si="11"/>
        <v>4572</v>
      </c>
      <c r="AC18" s="297">
        <f t="shared" si="12"/>
        <v>23</v>
      </c>
      <c r="AD18" s="297">
        <f t="shared" si="12"/>
        <v>2093</v>
      </c>
      <c r="AE18" s="297">
        <f t="shared" si="12"/>
        <v>599</v>
      </c>
      <c r="AF18" s="297">
        <f t="shared" si="12"/>
        <v>151</v>
      </c>
      <c r="AG18" s="297">
        <f t="shared" si="12"/>
        <v>1703</v>
      </c>
      <c r="AH18" s="297">
        <f t="shared" si="12"/>
        <v>0</v>
      </c>
      <c r="AI18" s="297">
        <f t="shared" si="12"/>
        <v>0</v>
      </c>
      <c r="AJ18" s="297">
        <f t="shared" si="12"/>
        <v>0</v>
      </c>
      <c r="AK18" s="297">
        <f t="shared" si="13"/>
        <v>0</v>
      </c>
      <c r="AL18" s="297">
        <f t="shared" si="14"/>
        <v>0</v>
      </c>
      <c r="AM18" s="297">
        <f t="shared" si="14"/>
        <v>0</v>
      </c>
      <c r="AN18" s="297">
        <f t="shared" si="15"/>
        <v>0</v>
      </c>
      <c r="AO18" s="297">
        <f t="shared" si="16"/>
        <v>3</v>
      </c>
      <c r="AP18" s="297">
        <f t="shared" si="17"/>
        <v>0</v>
      </c>
      <c r="AQ18" s="416"/>
      <c r="AR18" s="416"/>
      <c r="AS18" s="416"/>
      <c r="AT18" s="416"/>
      <c r="AU18" s="416"/>
      <c r="AV18" s="416"/>
      <c r="AW18" s="416"/>
      <c r="AX18" s="416"/>
      <c r="AY18" s="416"/>
      <c r="AZ18" s="416"/>
      <c r="BA18" s="416"/>
      <c r="BB18" s="416"/>
      <c r="BC18" s="297">
        <f t="shared" si="18"/>
        <v>2718</v>
      </c>
      <c r="BD18" s="416">
        <v>23</v>
      </c>
      <c r="BE18" s="416">
        <v>2093</v>
      </c>
      <c r="BF18" s="416">
        <v>599</v>
      </c>
      <c r="BG18" s="416"/>
      <c r="BH18" s="416"/>
      <c r="BI18" s="416"/>
      <c r="BJ18" s="416"/>
      <c r="BK18" s="416"/>
      <c r="BL18" s="416"/>
      <c r="BM18" s="416"/>
      <c r="BN18" s="416">
        <v>3</v>
      </c>
      <c r="BO18" s="297">
        <f t="shared" si="19"/>
        <v>0</v>
      </c>
      <c r="BP18" s="416"/>
      <c r="BQ18" s="416"/>
      <c r="BR18" s="416"/>
      <c r="BS18" s="416"/>
      <c r="BT18" s="416"/>
      <c r="BU18" s="416"/>
      <c r="BV18" s="416"/>
      <c r="BW18" s="416"/>
      <c r="BX18" s="416"/>
      <c r="BY18" s="416"/>
      <c r="BZ18" s="416"/>
      <c r="CA18" s="297">
        <f t="shared" si="20"/>
        <v>0</v>
      </c>
      <c r="CB18" s="416"/>
      <c r="CC18" s="416"/>
      <c r="CD18" s="416"/>
      <c r="CE18" s="416"/>
      <c r="CF18" s="416"/>
      <c r="CG18" s="416"/>
      <c r="CH18" s="416"/>
      <c r="CI18" s="416"/>
      <c r="CJ18" s="416"/>
      <c r="CK18" s="416"/>
      <c r="CL18" s="416"/>
      <c r="CM18" s="297">
        <f t="shared" si="21"/>
        <v>0</v>
      </c>
      <c r="CN18" s="416"/>
      <c r="CO18" s="416"/>
      <c r="CP18" s="416"/>
      <c r="CQ18" s="416"/>
      <c r="CR18" s="416"/>
      <c r="CS18" s="416"/>
      <c r="CT18" s="416"/>
      <c r="CU18" s="416"/>
      <c r="CV18" s="416"/>
      <c r="CW18" s="416"/>
      <c r="CX18" s="416"/>
      <c r="CY18" s="297">
        <f t="shared" si="22"/>
        <v>0</v>
      </c>
      <c r="CZ18" s="416"/>
      <c r="DA18" s="416"/>
      <c r="DB18" s="416"/>
      <c r="DC18" s="416"/>
      <c r="DD18" s="416"/>
      <c r="DE18" s="416"/>
      <c r="DF18" s="416"/>
      <c r="DG18" s="416"/>
      <c r="DH18" s="416"/>
      <c r="DI18" s="416"/>
      <c r="DJ18" s="416"/>
      <c r="DK18" s="416"/>
      <c r="DL18" s="297">
        <f t="shared" si="23"/>
        <v>1854</v>
      </c>
      <c r="DM18" s="416"/>
      <c r="DN18" s="416"/>
      <c r="DO18" s="416"/>
      <c r="DP18" s="416">
        <v>151</v>
      </c>
      <c r="DQ18" s="416">
        <v>1703</v>
      </c>
      <c r="DR18" s="416"/>
      <c r="DS18" s="416"/>
      <c r="DT18" s="416"/>
      <c r="DU18" s="416"/>
      <c r="DV18" s="416"/>
      <c r="DW18" s="416"/>
      <c r="DX18" s="297">
        <f t="shared" si="24"/>
        <v>3120</v>
      </c>
      <c r="DY18" s="416">
        <v>2945</v>
      </c>
      <c r="DZ18" s="416">
        <v>56</v>
      </c>
      <c r="EA18" s="416">
        <v>22</v>
      </c>
      <c r="EB18" s="416"/>
      <c r="EC18" s="416"/>
      <c r="ED18" s="416">
        <v>97</v>
      </c>
      <c r="EE18" s="416"/>
      <c r="EF18" s="416"/>
      <c r="EG18" s="416"/>
      <c r="EH18" s="417" t="s">
        <v>403</v>
      </c>
    </row>
    <row r="19" spans="1:138" s="267" customFormat="1" ht="13.5">
      <c r="A19" s="415" t="s">
        <v>388</v>
      </c>
      <c r="B19" s="415">
        <v>34213</v>
      </c>
      <c r="C19" s="415" t="s">
        <v>414</v>
      </c>
      <c r="D19" s="297">
        <f t="shared" si="4"/>
        <v>18674</v>
      </c>
      <c r="E19" s="297">
        <f t="shared" si="5"/>
        <v>2509</v>
      </c>
      <c r="F19" s="297">
        <f t="shared" si="5"/>
        <v>1296</v>
      </c>
      <c r="G19" s="297">
        <f t="shared" si="5"/>
        <v>500</v>
      </c>
      <c r="H19" s="297">
        <f t="shared" si="5"/>
        <v>206</v>
      </c>
      <c r="I19" s="297">
        <f t="shared" si="5"/>
        <v>113</v>
      </c>
      <c r="J19" s="297">
        <f t="shared" si="5"/>
        <v>258</v>
      </c>
      <c r="K19" s="297">
        <f t="shared" si="6"/>
        <v>0</v>
      </c>
      <c r="L19" s="297">
        <f t="shared" si="6"/>
        <v>0</v>
      </c>
      <c r="M19" s="297">
        <f t="shared" si="6"/>
        <v>0</v>
      </c>
      <c r="N19" s="297">
        <f t="shared" si="7"/>
        <v>0</v>
      </c>
      <c r="O19" s="297">
        <f t="shared" si="7"/>
        <v>0</v>
      </c>
      <c r="P19" s="297">
        <f t="shared" si="8"/>
        <v>13281</v>
      </c>
      <c r="Q19" s="297">
        <f t="shared" si="9"/>
        <v>511</v>
      </c>
      <c r="R19" s="297">
        <f t="shared" si="10"/>
        <v>0</v>
      </c>
      <c r="S19" s="416"/>
      <c r="T19" s="416"/>
      <c r="U19" s="416"/>
      <c r="V19" s="416"/>
      <c r="W19" s="416"/>
      <c r="X19" s="416"/>
      <c r="Y19" s="416"/>
      <c r="Z19" s="416"/>
      <c r="AA19" s="416"/>
      <c r="AB19" s="297">
        <f t="shared" si="11"/>
        <v>17151</v>
      </c>
      <c r="AC19" s="297">
        <f t="shared" si="12"/>
        <v>1102</v>
      </c>
      <c r="AD19" s="297">
        <f t="shared" si="12"/>
        <v>1256</v>
      </c>
      <c r="AE19" s="297">
        <f t="shared" si="12"/>
        <v>489</v>
      </c>
      <c r="AF19" s="297">
        <f t="shared" si="12"/>
        <v>206</v>
      </c>
      <c r="AG19" s="297">
        <f t="shared" si="12"/>
        <v>106</v>
      </c>
      <c r="AH19" s="297">
        <f t="shared" si="12"/>
        <v>201</v>
      </c>
      <c r="AI19" s="297">
        <f t="shared" si="12"/>
        <v>0</v>
      </c>
      <c r="AJ19" s="297">
        <f t="shared" si="12"/>
        <v>0</v>
      </c>
      <c r="AK19" s="297">
        <f t="shared" si="13"/>
        <v>0</v>
      </c>
      <c r="AL19" s="297">
        <f t="shared" si="14"/>
        <v>0</v>
      </c>
      <c r="AM19" s="297">
        <f t="shared" si="14"/>
        <v>0</v>
      </c>
      <c r="AN19" s="297">
        <f t="shared" si="15"/>
        <v>13281</v>
      </c>
      <c r="AO19" s="297">
        <f t="shared" si="16"/>
        <v>510</v>
      </c>
      <c r="AP19" s="297">
        <f t="shared" si="17"/>
        <v>0</v>
      </c>
      <c r="AQ19" s="416"/>
      <c r="AR19" s="416"/>
      <c r="AS19" s="416"/>
      <c r="AT19" s="416"/>
      <c r="AU19" s="416"/>
      <c r="AV19" s="416"/>
      <c r="AW19" s="416"/>
      <c r="AX19" s="416"/>
      <c r="AY19" s="416"/>
      <c r="AZ19" s="416"/>
      <c r="BA19" s="416"/>
      <c r="BB19" s="416"/>
      <c r="BC19" s="297">
        <f t="shared" si="18"/>
        <v>833</v>
      </c>
      <c r="BD19" s="416"/>
      <c r="BE19" s="416">
        <v>810</v>
      </c>
      <c r="BF19" s="416"/>
      <c r="BG19" s="416"/>
      <c r="BH19" s="416"/>
      <c r="BI19" s="416"/>
      <c r="BJ19" s="416"/>
      <c r="BK19" s="416"/>
      <c r="BL19" s="416"/>
      <c r="BM19" s="416"/>
      <c r="BN19" s="416">
        <v>23</v>
      </c>
      <c r="BO19" s="297">
        <f t="shared" si="19"/>
        <v>0</v>
      </c>
      <c r="BP19" s="416"/>
      <c r="BQ19" s="416"/>
      <c r="BR19" s="416"/>
      <c r="BS19" s="416"/>
      <c r="BT19" s="416"/>
      <c r="BU19" s="416"/>
      <c r="BV19" s="416"/>
      <c r="BW19" s="416"/>
      <c r="BX19" s="416"/>
      <c r="BY19" s="416"/>
      <c r="BZ19" s="416"/>
      <c r="CA19" s="297">
        <f t="shared" si="20"/>
        <v>0</v>
      </c>
      <c r="CB19" s="416"/>
      <c r="CC19" s="416"/>
      <c r="CD19" s="416"/>
      <c r="CE19" s="416"/>
      <c r="CF19" s="416"/>
      <c r="CG19" s="416"/>
      <c r="CH19" s="416"/>
      <c r="CI19" s="416"/>
      <c r="CJ19" s="416"/>
      <c r="CK19" s="416"/>
      <c r="CL19" s="416"/>
      <c r="CM19" s="297">
        <f t="shared" si="21"/>
        <v>0</v>
      </c>
      <c r="CN19" s="416"/>
      <c r="CO19" s="416"/>
      <c r="CP19" s="416"/>
      <c r="CQ19" s="416"/>
      <c r="CR19" s="416"/>
      <c r="CS19" s="416"/>
      <c r="CT19" s="416"/>
      <c r="CU19" s="416"/>
      <c r="CV19" s="416"/>
      <c r="CW19" s="416"/>
      <c r="CX19" s="416"/>
      <c r="CY19" s="297">
        <f t="shared" si="22"/>
        <v>13339</v>
      </c>
      <c r="CZ19" s="416"/>
      <c r="DA19" s="416">
        <v>58</v>
      </c>
      <c r="DB19" s="416"/>
      <c r="DC19" s="416"/>
      <c r="DD19" s="416"/>
      <c r="DE19" s="416"/>
      <c r="DF19" s="416"/>
      <c r="DG19" s="416"/>
      <c r="DH19" s="416"/>
      <c r="DI19" s="416"/>
      <c r="DJ19" s="416">
        <v>13281</v>
      </c>
      <c r="DK19" s="416"/>
      <c r="DL19" s="297">
        <f t="shared" si="23"/>
        <v>2979</v>
      </c>
      <c r="DM19" s="416">
        <v>1102</v>
      </c>
      <c r="DN19" s="416">
        <v>388</v>
      </c>
      <c r="DO19" s="416">
        <v>489</v>
      </c>
      <c r="DP19" s="416">
        <v>206</v>
      </c>
      <c r="DQ19" s="416">
        <v>106</v>
      </c>
      <c r="DR19" s="416">
        <v>201</v>
      </c>
      <c r="DS19" s="416"/>
      <c r="DT19" s="416"/>
      <c r="DU19" s="416"/>
      <c r="DV19" s="416"/>
      <c r="DW19" s="416">
        <v>487</v>
      </c>
      <c r="DX19" s="297">
        <f t="shared" si="24"/>
        <v>1523</v>
      </c>
      <c r="DY19" s="416">
        <v>1407</v>
      </c>
      <c r="DZ19" s="416">
        <v>40</v>
      </c>
      <c r="EA19" s="416">
        <v>11</v>
      </c>
      <c r="EB19" s="416"/>
      <c r="EC19" s="416">
        <v>7</v>
      </c>
      <c r="ED19" s="416">
        <v>57</v>
      </c>
      <c r="EE19" s="416"/>
      <c r="EF19" s="416"/>
      <c r="EG19" s="416">
        <v>1</v>
      </c>
      <c r="EH19" s="417" t="s">
        <v>403</v>
      </c>
    </row>
    <row r="20" spans="1:138" s="267" customFormat="1" ht="13.5">
      <c r="A20" s="415" t="s">
        <v>388</v>
      </c>
      <c r="B20" s="415">
        <v>34214</v>
      </c>
      <c r="C20" s="415" t="s">
        <v>415</v>
      </c>
      <c r="D20" s="297">
        <f t="shared" si="4"/>
        <v>1523</v>
      </c>
      <c r="E20" s="297">
        <f t="shared" si="5"/>
        <v>314</v>
      </c>
      <c r="F20" s="297">
        <f t="shared" si="5"/>
        <v>283</v>
      </c>
      <c r="G20" s="297">
        <f t="shared" si="5"/>
        <v>187</v>
      </c>
      <c r="H20" s="297">
        <f t="shared" si="5"/>
        <v>19</v>
      </c>
      <c r="I20" s="297">
        <f t="shared" si="5"/>
        <v>2</v>
      </c>
      <c r="J20" s="297">
        <f t="shared" si="5"/>
        <v>1</v>
      </c>
      <c r="K20" s="297">
        <f t="shared" si="6"/>
        <v>0</v>
      </c>
      <c r="L20" s="297">
        <f t="shared" si="6"/>
        <v>0</v>
      </c>
      <c r="M20" s="297">
        <f t="shared" si="6"/>
        <v>0</v>
      </c>
      <c r="N20" s="297">
        <f t="shared" si="7"/>
        <v>635</v>
      </c>
      <c r="O20" s="297">
        <f t="shared" si="7"/>
        <v>0</v>
      </c>
      <c r="P20" s="297">
        <f t="shared" si="8"/>
        <v>0</v>
      </c>
      <c r="Q20" s="297">
        <f t="shared" si="9"/>
        <v>82</v>
      </c>
      <c r="R20" s="297">
        <f t="shared" si="10"/>
        <v>5</v>
      </c>
      <c r="S20" s="416"/>
      <c r="T20" s="416"/>
      <c r="U20" s="416"/>
      <c r="V20" s="416"/>
      <c r="W20" s="416"/>
      <c r="X20" s="416"/>
      <c r="Y20" s="416"/>
      <c r="Z20" s="416"/>
      <c r="AA20" s="416">
        <v>5</v>
      </c>
      <c r="AB20" s="297">
        <f t="shared" si="11"/>
        <v>1518</v>
      </c>
      <c r="AC20" s="297">
        <f t="shared" si="12"/>
        <v>314</v>
      </c>
      <c r="AD20" s="297">
        <f t="shared" si="12"/>
        <v>283</v>
      </c>
      <c r="AE20" s="297">
        <f t="shared" si="12"/>
        <v>187</v>
      </c>
      <c r="AF20" s="297">
        <f t="shared" si="12"/>
        <v>19</v>
      </c>
      <c r="AG20" s="297">
        <f t="shared" si="12"/>
        <v>2</v>
      </c>
      <c r="AH20" s="297">
        <f t="shared" si="12"/>
        <v>1</v>
      </c>
      <c r="AI20" s="297">
        <f t="shared" si="12"/>
        <v>0</v>
      </c>
      <c r="AJ20" s="297">
        <f t="shared" si="12"/>
        <v>0</v>
      </c>
      <c r="AK20" s="297">
        <f t="shared" si="13"/>
        <v>0</v>
      </c>
      <c r="AL20" s="297">
        <f t="shared" si="14"/>
        <v>635</v>
      </c>
      <c r="AM20" s="297">
        <f t="shared" si="14"/>
        <v>0</v>
      </c>
      <c r="AN20" s="297">
        <f t="shared" si="15"/>
        <v>0</v>
      </c>
      <c r="AO20" s="297">
        <f t="shared" si="16"/>
        <v>77</v>
      </c>
      <c r="AP20" s="297">
        <f t="shared" si="17"/>
        <v>948</v>
      </c>
      <c r="AQ20" s="416">
        <v>313</v>
      </c>
      <c r="AR20" s="416"/>
      <c r="AS20" s="416"/>
      <c r="AT20" s="416"/>
      <c r="AU20" s="416"/>
      <c r="AV20" s="416"/>
      <c r="AW20" s="416"/>
      <c r="AX20" s="416"/>
      <c r="AY20" s="416"/>
      <c r="AZ20" s="416">
        <v>635</v>
      </c>
      <c r="BA20" s="416"/>
      <c r="BB20" s="416"/>
      <c r="BC20" s="297">
        <f t="shared" si="18"/>
        <v>547</v>
      </c>
      <c r="BD20" s="416"/>
      <c r="BE20" s="416">
        <v>283</v>
      </c>
      <c r="BF20" s="416">
        <v>187</v>
      </c>
      <c r="BG20" s="416"/>
      <c r="BH20" s="416"/>
      <c r="BI20" s="416"/>
      <c r="BJ20" s="416"/>
      <c r="BK20" s="416"/>
      <c r="BL20" s="416"/>
      <c r="BM20" s="416"/>
      <c r="BN20" s="416">
        <v>77</v>
      </c>
      <c r="BO20" s="297">
        <f t="shared" si="19"/>
        <v>0</v>
      </c>
      <c r="BP20" s="416"/>
      <c r="BQ20" s="416"/>
      <c r="BR20" s="416"/>
      <c r="BS20" s="416"/>
      <c r="BT20" s="416"/>
      <c r="BU20" s="416"/>
      <c r="BV20" s="416"/>
      <c r="BW20" s="416"/>
      <c r="BX20" s="416"/>
      <c r="BY20" s="416"/>
      <c r="BZ20" s="416"/>
      <c r="CA20" s="297">
        <f t="shared" si="20"/>
        <v>0</v>
      </c>
      <c r="CB20" s="416"/>
      <c r="CC20" s="416"/>
      <c r="CD20" s="416"/>
      <c r="CE20" s="416"/>
      <c r="CF20" s="416"/>
      <c r="CG20" s="416"/>
      <c r="CH20" s="416"/>
      <c r="CI20" s="416"/>
      <c r="CJ20" s="416"/>
      <c r="CK20" s="416"/>
      <c r="CL20" s="416"/>
      <c r="CM20" s="297">
        <f t="shared" si="21"/>
        <v>0</v>
      </c>
      <c r="CN20" s="416"/>
      <c r="CO20" s="416"/>
      <c r="CP20" s="416"/>
      <c r="CQ20" s="416"/>
      <c r="CR20" s="416"/>
      <c r="CS20" s="416"/>
      <c r="CT20" s="416"/>
      <c r="CU20" s="416"/>
      <c r="CV20" s="416"/>
      <c r="CW20" s="416"/>
      <c r="CX20" s="416"/>
      <c r="CY20" s="297">
        <f t="shared" si="22"/>
        <v>0</v>
      </c>
      <c r="CZ20" s="416"/>
      <c r="DA20" s="416"/>
      <c r="DB20" s="416"/>
      <c r="DC20" s="416"/>
      <c r="DD20" s="416"/>
      <c r="DE20" s="416"/>
      <c r="DF20" s="416"/>
      <c r="DG20" s="416"/>
      <c r="DH20" s="416"/>
      <c r="DI20" s="416"/>
      <c r="DJ20" s="416"/>
      <c r="DK20" s="416"/>
      <c r="DL20" s="297">
        <f t="shared" si="23"/>
        <v>23</v>
      </c>
      <c r="DM20" s="416">
        <v>1</v>
      </c>
      <c r="DN20" s="416"/>
      <c r="DO20" s="416"/>
      <c r="DP20" s="416">
        <v>19</v>
      </c>
      <c r="DQ20" s="416">
        <v>2</v>
      </c>
      <c r="DR20" s="416">
        <v>1</v>
      </c>
      <c r="DS20" s="416"/>
      <c r="DT20" s="416"/>
      <c r="DU20" s="416"/>
      <c r="DV20" s="416"/>
      <c r="DW20" s="416"/>
      <c r="DX20" s="297">
        <f t="shared" si="24"/>
        <v>0</v>
      </c>
      <c r="DY20" s="416"/>
      <c r="DZ20" s="416"/>
      <c r="EA20" s="416"/>
      <c r="EB20" s="416"/>
      <c r="EC20" s="416"/>
      <c r="ED20" s="416"/>
      <c r="EE20" s="416"/>
      <c r="EF20" s="416"/>
      <c r="EG20" s="416"/>
      <c r="EH20" s="417" t="s">
        <v>403</v>
      </c>
    </row>
    <row r="21" spans="1:138" s="267" customFormat="1" ht="13.5">
      <c r="A21" s="415" t="s">
        <v>388</v>
      </c>
      <c r="B21" s="415">
        <v>34215</v>
      </c>
      <c r="C21" s="415" t="s">
        <v>416</v>
      </c>
      <c r="D21" s="297">
        <f t="shared" si="4"/>
        <v>1674</v>
      </c>
      <c r="E21" s="297">
        <f t="shared" si="5"/>
        <v>973</v>
      </c>
      <c r="F21" s="297">
        <f t="shared" si="5"/>
        <v>423</v>
      </c>
      <c r="G21" s="297">
        <f t="shared" si="5"/>
        <v>190</v>
      </c>
      <c r="H21" s="297">
        <f t="shared" si="5"/>
        <v>66</v>
      </c>
      <c r="I21" s="297">
        <f t="shared" si="5"/>
        <v>0</v>
      </c>
      <c r="J21" s="297">
        <f t="shared" si="5"/>
        <v>0</v>
      </c>
      <c r="K21" s="297">
        <f t="shared" si="6"/>
        <v>0</v>
      </c>
      <c r="L21" s="297">
        <f t="shared" si="6"/>
        <v>0</v>
      </c>
      <c r="M21" s="297">
        <f t="shared" si="6"/>
        <v>0</v>
      </c>
      <c r="N21" s="297">
        <f t="shared" si="7"/>
        <v>0</v>
      </c>
      <c r="O21" s="297">
        <f t="shared" si="7"/>
        <v>0</v>
      </c>
      <c r="P21" s="297">
        <f t="shared" si="8"/>
        <v>0</v>
      </c>
      <c r="Q21" s="297">
        <f t="shared" si="9"/>
        <v>22</v>
      </c>
      <c r="R21" s="297">
        <f t="shared" si="10"/>
        <v>22</v>
      </c>
      <c r="S21" s="416"/>
      <c r="T21" s="416"/>
      <c r="U21" s="416"/>
      <c r="V21" s="416"/>
      <c r="W21" s="416"/>
      <c r="X21" s="416"/>
      <c r="Y21" s="416"/>
      <c r="Z21" s="416"/>
      <c r="AA21" s="416">
        <v>22</v>
      </c>
      <c r="AB21" s="297">
        <f t="shared" si="11"/>
        <v>679</v>
      </c>
      <c r="AC21" s="297">
        <f t="shared" si="12"/>
        <v>0</v>
      </c>
      <c r="AD21" s="297">
        <f t="shared" si="12"/>
        <v>423</v>
      </c>
      <c r="AE21" s="297">
        <f t="shared" si="12"/>
        <v>190</v>
      </c>
      <c r="AF21" s="297">
        <f t="shared" si="12"/>
        <v>66</v>
      </c>
      <c r="AG21" s="297">
        <f t="shared" si="12"/>
        <v>0</v>
      </c>
      <c r="AH21" s="297">
        <f t="shared" si="12"/>
        <v>0</v>
      </c>
      <c r="AI21" s="297">
        <f t="shared" si="12"/>
        <v>0</v>
      </c>
      <c r="AJ21" s="297">
        <f t="shared" si="12"/>
        <v>0</v>
      </c>
      <c r="AK21" s="297">
        <f t="shared" si="13"/>
        <v>0</v>
      </c>
      <c r="AL21" s="297">
        <f t="shared" si="14"/>
        <v>0</v>
      </c>
      <c r="AM21" s="297">
        <f t="shared" si="14"/>
        <v>0</v>
      </c>
      <c r="AN21" s="297">
        <f t="shared" si="15"/>
        <v>0</v>
      </c>
      <c r="AO21" s="297">
        <f t="shared" si="16"/>
        <v>0</v>
      </c>
      <c r="AP21" s="297">
        <f t="shared" si="17"/>
        <v>0</v>
      </c>
      <c r="AQ21" s="416"/>
      <c r="AR21" s="416"/>
      <c r="AS21" s="416"/>
      <c r="AT21" s="416"/>
      <c r="AU21" s="416"/>
      <c r="AV21" s="416"/>
      <c r="AW21" s="416"/>
      <c r="AX21" s="416"/>
      <c r="AY21" s="416"/>
      <c r="AZ21" s="416"/>
      <c r="BA21" s="416"/>
      <c r="BB21" s="416"/>
      <c r="BC21" s="297">
        <f t="shared" si="18"/>
        <v>280</v>
      </c>
      <c r="BD21" s="416"/>
      <c r="BE21" s="416">
        <v>280</v>
      </c>
      <c r="BF21" s="416"/>
      <c r="BG21" s="416"/>
      <c r="BH21" s="416"/>
      <c r="BI21" s="416"/>
      <c r="BJ21" s="416"/>
      <c r="BK21" s="416"/>
      <c r="BL21" s="416"/>
      <c r="BM21" s="416"/>
      <c r="BN21" s="416"/>
      <c r="BO21" s="297">
        <f t="shared" si="19"/>
        <v>0</v>
      </c>
      <c r="BP21" s="416"/>
      <c r="BQ21" s="416"/>
      <c r="BR21" s="416"/>
      <c r="BS21" s="416"/>
      <c r="BT21" s="416"/>
      <c r="BU21" s="416"/>
      <c r="BV21" s="416"/>
      <c r="BW21" s="416"/>
      <c r="BX21" s="416"/>
      <c r="BY21" s="416"/>
      <c r="BZ21" s="416"/>
      <c r="CA21" s="297">
        <f t="shared" si="20"/>
        <v>0</v>
      </c>
      <c r="CB21" s="416"/>
      <c r="CC21" s="416"/>
      <c r="CD21" s="416"/>
      <c r="CE21" s="416"/>
      <c r="CF21" s="416"/>
      <c r="CG21" s="416"/>
      <c r="CH21" s="416"/>
      <c r="CI21" s="416"/>
      <c r="CJ21" s="416"/>
      <c r="CK21" s="416"/>
      <c r="CL21" s="416"/>
      <c r="CM21" s="297">
        <f t="shared" si="21"/>
        <v>0</v>
      </c>
      <c r="CN21" s="416"/>
      <c r="CO21" s="416"/>
      <c r="CP21" s="416"/>
      <c r="CQ21" s="416"/>
      <c r="CR21" s="416"/>
      <c r="CS21" s="416"/>
      <c r="CT21" s="416"/>
      <c r="CU21" s="416"/>
      <c r="CV21" s="416"/>
      <c r="CW21" s="416"/>
      <c r="CX21" s="416"/>
      <c r="CY21" s="297">
        <f t="shared" si="22"/>
        <v>0</v>
      </c>
      <c r="CZ21" s="416"/>
      <c r="DA21" s="416"/>
      <c r="DB21" s="416"/>
      <c r="DC21" s="416"/>
      <c r="DD21" s="416"/>
      <c r="DE21" s="416"/>
      <c r="DF21" s="416"/>
      <c r="DG21" s="416"/>
      <c r="DH21" s="416"/>
      <c r="DI21" s="416"/>
      <c r="DJ21" s="416"/>
      <c r="DK21" s="416"/>
      <c r="DL21" s="297">
        <f t="shared" si="23"/>
        <v>399</v>
      </c>
      <c r="DM21" s="416"/>
      <c r="DN21" s="416">
        <v>143</v>
      </c>
      <c r="DO21" s="416">
        <v>190</v>
      </c>
      <c r="DP21" s="416">
        <v>66</v>
      </c>
      <c r="DQ21" s="416"/>
      <c r="DR21" s="416"/>
      <c r="DS21" s="416"/>
      <c r="DT21" s="416"/>
      <c r="DU21" s="416"/>
      <c r="DV21" s="416"/>
      <c r="DW21" s="416"/>
      <c r="DX21" s="297">
        <f t="shared" si="24"/>
        <v>973</v>
      </c>
      <c r="DY21" s="416">
        <v>973</v>
      </c>
      <c r="DZ21" s="416"/>
      <c r="EA21" s="416"/>
      <c r="EB21" s="416"/>
      <c r="EC21" s="416"/>
      <c r="ED21" s="416"/>
      <c r="EE21" s="416"/>
      <c r="EF21" s="416"/>
      <c r="EG21" s="416"/>
      <c r="EH21" s="417" t="s">
        <v>403</v>
      </c>
    </row>
    <row r="22" spans="1:138" s="267" customFormat="1" ht="13.5">
      <c r="A22" s="415" t="s">
        <v>388</v>
      </c>
      <c r="B22" s="415">
        <v>34302</v>
      </c>
      <c r="C22" s="415" t="s">
        <v>417</v>
      </c>
      <c r="D22" s="297">
        <f t="shared" si="4"/>
        <v>2496</v>
      </c>
      <c r="E22" s="297">
        <f t="shared" si="5"/>
        <v>541</v>
      </c>
      <c r="F22" s="297">
        <f t="shared" si="5"/>
        <v>440</v>
      </c>
      <c r="G22" s="297">
        <f t="shared" si="5"/>
        <v>304</v>
      </c>
      <c r="H22" s="297">
        <f t="shared" si="5"/>
        <v>68</v>
      </c>
      <c r="I22" s="297">
        <f t="shared" si="5"/>
        <v>8</v>
      </c>
      <c r="J22" s="297">
        <f t="shared" si="5"/>
        <v>291</v>
      </c>
      <c r="K22" s="297">
        <f t="shared" si="6"/>
        <v>0</v>
      </c>
      <c r="L22" s="297">
        <f t="shared" si="6"/>
        <v>0</v>
      </c>
      <c r="M22" s="297">
        <f t="shared" si="6"/>
        <v>349</v>
      </c>
      <c r="N22" s="297">
        <f t="shared" si="7"/>
        <v>403</v>
      </c>
      <c r="O22" s="297">
        <f t="shared" si="7"/>
        <v>0</v>
      </c>
      <c r="P22" s="297">
        <f t="shared" si="8"/>
        <v>0</v>
      </c>
      <c r="Q22" s="297">
        <f t="shared" si="9"/>
        <v>92</v>
      </c>
      <c r="R22" s="297">
        <f t="shared" si="10"/>
        <v>314</v>
      </c>
      <c r="S22" s="416"/>
      <c r="T22" s="416"/>
      <c r="U22" s="416"/>
      <c r="V22" s="416"/>
      <c r="W22" s="416"/>
      <c r="X22" s="416">
        <v>291</v>
      </c>
      <c r="Y22" s="416"/>
      <c r="Z22" s="416"/>
      <c r="AA22" s="416">
        <v>23</v>
      </c>
      <c r="AB22" s="297">
        <f t="shared" si="11"/>
        <v>2182</v>
      </c>
      <c r="AC22" s="297">
        <f t="shared" si="12"/>
        <v>541</v>
      </c>
      <c r="AD22" s="297">
        <f t="shared" si="12"/>
        <v>440</v>
      </c>
      <c r="AE22" s="297">
        <f t="shared" si="12"/>
        <v>304</v>
      </c>
      <c r="AF22" s="297">
        <f t="shared" si="12"/>
        <v>68</v>
      </c>
      <c r="AG22" s="297">
        <f t="shared" si="12"/>
        <v>8</v>
      </c>
      <c r="AH22" s="297">
        <f t="shared" si="12"/>
        <v>0</v>
      </c>
      <c r="AI22" s="297">
        <f t="shared" si="12"/>
        <v>0</v>
      </c>
      <c r="AJ22" s="297">
        <f t="shared" si="12"/>
        <v>0</v>
      </c>
      <c r="AK22" s="297">
        <f t="shared" si="13"/>
        <v>349</v>
      </c>
      <c r="AL22" s="297">
        <f t="shared" si="14"/>
        <v>403</v>
      </c>
      <c r="AM22" s="297">
        <f t="shared" si="14"/>
        <v>0</v>
      </c>
      <c r="AN22" s="297">
        <f t="shared" si="15"/>
        <v>0</v>
      </c>
      <c r="AO22" s="297">
        <f t="shared" si="16"/>
        <v>69</v>
      </c>
      <c r="AP22" s="297">
        <f t="shared" si="17"/>
        <v>817</v>
      </c>
      <c r="AQ22" s="416"/>
      <c r="AR22" s="416">
        <v>65</v>
      </c>
      <c r="AS22" s="416"/>
      <c r="AT22" s="416"/>
      <c r="AU22" s="416"/>
      <c r="AV22" s="416"/>
      <c r="AW22" s="416"/>
      <c r="AX22" s="416"/>
      <c r="AY22" s="416">
        <v>349</v>
      </c>
      <c r="AZ22" s="416">
        <v>403</v>
      </c>
      <c r="BA22" s="416"/>
      <c r="BB22" s="416"/>
      <c r="BC22" s="297">
        <f t="shared" si="18"/>
        <v>0</v>
      </c>
      <c r="BD22" s="416"/>
      <c r="BE22" s="416"/>
      <c r="BF22" s="416"/>
      <c r="BG22" s="416"/>
      <c r="BH22" s="416"/>
      <c r="BI22" s="416"/>
      <c r="BJ22" s="416"/>
      <c r="BK22" s="416"/>
      <c r="BL22" s="416"/>
      <c r="BM22" s="416"/>
      <c r="BN22" s="416"/>
      <c r="BO22" s="297">
        <f t="shared" si="19"/>
        <v>0</v>
      </c>
      <c r="BP22" s="416"/>
      <c r="BQ22" s="416"/>
      <c r="BR22" s="416"/>
      <c r="BS22" s="416"/>
      <c r="BT22" s="416"/>
      <c r="BU22" s="416"/>
      <c r="BV22" s="416"/>
      <c r="BW22" s="416"/>
      <c r="BX22" s="416"/>
      <c r="BY22" s="416"/>
      <c r="BZ22" s="416"/>
      <c r="CA22" s="297">
        <f t="shared" si="20"/>
        <v>0</v>
      </c>
      <c r="CB22" s="416"/>
      <c r="CC22" s="416"/>
      <c r="CD22" s="416"/>
      <c r="CE22" s="416"/>
      <c r="CF22" s="416"/>
      <c r="CG22" s="416"/>
      <c r="CH22" s="416"/>
      <c r="CI22" s="416"/>
      <c r="CJ22" s="416"/>
      <c r="CK22" s="416"/>
      <c r="CL22" s="416"/>
      <c r="CM22" s="297">
        <f t="shared" si="21"/>
        <v>0</v>
      </c>
      <c r="CN22" s="416"/>
      <c r="CO22" s="416"/>
      <c r="CP22" s="416"/>
      <c r="CQ22" s="416"/>
      <c r="CR22" s="416"/>
      <c r="CS22" s="416"/>
      <c r="CT22" s="416"/>
      <c r="CU22" s="416"/>
      <c r="CV22" s="416"/>
      <c r="CW22" s="416"/>
      <c r="CX22" s="416"/>
      <c r="CY22" s="297">
        <f t="shared" si="22"/>
        <v>0</v>
      </c>
      <c r="CZ22" s="416"/>
      <c r="DA22" s="416"/>
      <c r="DB22" s="416"/>
      <c r="DC22" s="416"/>
      <c r="DD22" s="416"/>
      <c r="DE22" s="416"/>
      <c r="DF22" s="416"/>
      <c r="DG22" s="416"/>
      <c r="DH22" s="416"/>
      <c r="DI22" s="416"/>
      <c r="DJ22" s="416"/>
      <c r="DK22" s="416"/>
      <c r="DL22" s="297">
        <f t="shared" si="23"/>
        <v>1365</v>
      </c>
      <c r="DM22" s="416">
        <v>541</v>
      </c>
      <c r="DN22" s="416">
        <v>375</v>
      </c>
      <c r="DO22" s="416">
        <v>304</v>
      </c>
      <c r="DP22" s="416">
        <v>68</v>
      </c>
      <c r="DQ22" s="416">
        <v>8</v>
      </c>
      <c r="DR22" s="416"/>
      <c r="DS22" s="416"/>
      <c r="DT22" s="416"/>
      <c r="DU22" s="416"/>
      <c r="DV22" s="416"/>
      <c r="DW22" s="416">
        <v>69</v>
      </c>
      <c r="DX22" s="297">
        <f t="shared" si="24"/>
        <v>0</v>
      </c>
      <c r="DY22" s="416"/>
      <c r="DZ22" s="416"/>
      <c r="EA22" s="416"/>
      <c r="EB22" s="416"/>
      <c r="EC22" s="416"/>
      <c r="ED22" s="416"/>
      <c r="EE22" s="416"/>
      <c r="EF22" s="416"/>
      <c r="EG22" s="416"/>
      <c r="EH22" s="417" t="s">
        <v>403</v>
      </c>
    </row>
    <row r="23" spans="1:138" s="267" customFormat="1" ht="13.5">
      <c r="A23" s="415" t="s">
        <v>388</v>
      </c>
      <c r="B23" s="415">
        <v>34304</v>
      </c>
      <c r="C23" s="415" t="s">
        <v>418</v>
      </c>
      <c r="D23" s="297">
        <f t="shared" si="4"/>
        <v>2140</v>
      </c>
      <c r="E23" s="297">
        <f t="shared" si="5"/>
        <v>1136</v>
      </c>
      <c r="F23" s="297">
        <f t="shared" si="5"/>
        <v>373</v>
      </c>
      <c r="G23" s="297">
        <f t="shared" si="5"/>
        <v>207</v>
      </c>
      <c r="H23" s="297">
        <f t="shared" si="5"/>
        <v>43</v>
      </c>
      <c r="I23" s="297">
        <f t="shared" si="5"/>
        <v>0</v>
      </c>
      <c r="J23" s="297">
        <f t="shared" si="5"/>
        <v>111</v>
      </c>
      <c r="K23" s="297">
        <f t="shared" si="6"/>
        <v>0</v>
      </c>
      <c r="L23" s="297">
        <f t="shared" si="6"/>
        <v>0</v>
      </c>
      <c r="M23" s="297">
        <f t="shared" si="6"/>
        <v>256</v>
      </c>
      <c r="N23" s="297">
        <f t="shared" si="7"/>
        <v>0</v>
      </c>
      <c r="O23" s="297">
        <f t="shared" si="7"/>
        <v>0</v>
      </c>
      <c r="P23" s="297">
        <f t="shared" si="8"/>
        <v>0</v>
      </c>
      <c r="Q23" s="297">
        <f t="shared" si="9"/>
        <v>14</v>
      </c>
      <c r="R23" s="297">
        <f t="shared" si="10"/>
        <v>231</v>
      </c>
      <c r="S23" s="416"/>
      <c r="T23" s="416">
        <v>231</v>
      </c>
      <c r="U23" s="416"/>
      <c r="V23" s="416"/>
      <c r="W23" s="416"/>
      <c r="X23" s="416"/>
      <c r="Y23" s="416"/>
      <c r="Z23" s="416"/>
      <c r="AA23" s="416"/>
      <c r="AB23" s="297">
        <f t="shared" si="11"/>
        <v>1909</v>
      </c>
      <c r="AC23" s="297">
        <f t="shared" si="12"/>
        <v>1136</v>
      </c>
      <c r="AD23" s="297">
        <f t="shared" si="12"/>
        <v>142</v>
      </c>
      <c r="AE23" s="297">
        <f t="shared" si="12"/>
        <v>207</v>
      </c>
      <c r="AF23" s="297">
        <f t="shared" si="12"/>
        <v>43</v>
      </c>
      <c r="AG23" s="297">
        <f t="shared" si="12"/>
        <v>0</v>
      </c>
      <c r="AH23" s="297">
        <f t="shared" si="12"/>
        <v>111</v>
      </c>
      <c r="AI23" s="297">
        <f t="shared" si="12"/>
        <v>0</v>
      </c>
      <c r="AJ23" s="297">
        <f t="shared" si="12"/>
        <v>0</v>
      </c>
      <c r="AK23" s="297">
        <f t="shared" si="13"/>
        <v>256</v>
      </c>
      <c r="AL23" s="297">
        <f t="shared" si="14"/>
        <v>0</v>
      </c>
      <c r="AM23" s="297">
        <f t="shared" si="14"/>
        <v>0</v>
      </c>
      <c r="AN23" s="297">
        <f t="shared" si="15"/>
        <v>0</v>
      </c>
      <c r="AO23" s="297">
        <f t="shared" si="16"/>
        <v>14</v>
      </c>
      <c r="AP23" s="297">
        <f t="shared" si="17"/>
        <v>304</v>
      </c>
      <c r="AQ23" s="416"/>
      <c r="AR23" s="416">
        <v>48</v>
      </c>
      <c r="AS23" s="416"/>
      <c r="AT23" s="416"/>
      <c r="AU23" s="416"/>
      <c r="AV23" s="416"/>
      <c r="AW23" s="416"/>
      <c r="AX23" s="416"/>
      <c r="AY23" s="416">
        <v>256</v>
      </c>
      <c r="AZ23" s="416"/>
      <c r="BA23" s="416"/>
      <c r="BB23" s="416"/>
      <c r="BC23" s="297">
        <f t="shared" si="18"/>
        <v>0</v>
      </c>
      <c r="BD23" s="416"/>
      <c r="BE23" s="416"/>
      <c r="BF23" s="416"/>
      <c r="BG23" s="416"/>
      <c r="BH23" s="416"/>
      <c r="BI23" s="416"/>
      <c r="BJ23" s="416"/>
      <c r="BK23" s="416"/>
      <c r="BL23" s="416"/>
      <c r="BM23" s="416"/>
      <c r="BN23" s="416"/>
      <c r="BO23" s="297">
        <f t="shared" si="19"/>
        <v>0</v>
      </c>
      <c r="BP23" s="416"/>
      <c r="BQ23" s="416"/>
      <c r="BR23" s="416"/>
      <c r="BS23" s="416"/>
      <c r="BT23" s="416"/>
      <c r="BU23" s="416"/>
      <c r="BV23" s="416"/>
      <c r="BW23" s="416"/>
      <c r="BX23" s="416"/>
      <c r="BY23" s="416"/>
      <c r="BZ23" s="416"/>
      <c r="CA23" s="297">
        <f t="shared" si="20"/>
        <v>0</v>
      </c>
      <c r="CB23" s="416"/>
      <c r="CC23" s="416"/>
      <c r="CD23" s="416"/>
      <c r="CE23" s="416"/>
      <c r="CF23" s="416"/>
      <c r="CG23" s="416"/>
      <c r="CH23" s="416"/>
      <c r="CI23" s="416"/>
      <c r="CJ23" s="416"/>
      <c r="CK23" s="416"/>
      <c r="CL23" s="416"/>
      <c r="CM23" s="297">
        <f t="shared" si="21"/>
        <v>0</v>
      </c>
      <c r="CN23" s="416"/>
      <c r="CO23" s="416"/>
      <c r="CP23" s="416"/>
      <c r="CQ23" s="416"/>
      <c r="CR23" s="416"/>
      <c r="CS23" s="416"/>
      <c r="CT23" s="416"/>
      <c r="CU23" s="416"/>
      <c r="CV23" s="416"/>
      <c r="CW23" s="416"/>
      <c r="CX23" s="416"/>
      <c r="CY23" s="297">
        <f t="shared" si="22"/>
        <v>0</v>
      </c>
      <c r="CZ23" s="416"/>
      <c r="DA23" s="416"/>
      <c r="DB23" s="416"/>
      <c r="DC23" s="416"/>
      <c r="DD23" s="416"/>
      <c r="DE23" s="416"/>
      <c r="DF23" s="416"/>
      <c r="DG23" s="416"/>
      <c r="DH23" s="416"/>
      <c r="DI23" s="416"/>
      <c r="DJ23" s="416"/>
      <c r="DK23" s="416"/>
      <c r="DL23" s="297">
        <f t="shared" si="23"/>
        <v>1605</v>
      </c>
      <c r="DM23" s="416">
        <v>1136</v>
      </c>
      <c r="DN23" s="416">
        <v>94</v>
      </c>
      <c r="DO23" s="416">
        <v>207</v>
      </c>
      <c r="DP23" s="416">
        <v>43</v>
      </c>
      <c r="DQ23" s="416"/>
      <c r="DR23" s="416">
        <v>111</v>
      </c>
      <c r="DS23" s="416"/>
      <c r="DT23" s="416"/>
      <c r="DU23" s="416"/>
      <c r="DV23" s="416"/>
      <c r="DW23" s="416">
        <v>14</v>
      </c>
      <c r="DX23" s="297">
        <f t="shared" si="24"/>
        <v>0</v>
      </c>
      <c r="DY23" s="416"/>
      <c r="DZ23" s="416"/>
      <c r="EA23" s="416"/>
      <c r="EB23" s="416"/>
      <c r="EC23" s="416"/>
      <c r="ED23" s="416"/>
      <c r="EE23" s="416"/>
      <c r="EF23" s="416"/>
      <c r="EG23" s="416"/>
      <c r="EH23" s="417" t="s">
        <v>403</v>
      </c>
    </row>
    <row r="24" spans="1:138" s="267" customFormat="1" ht="13.5">
      <c r="A24" s="415" t="s">
        <v>388</v>
      </c>
      <c r="B24" s="415">
        <v>34307</v>
      </c>
      <c r="C24" s="415" t="s">
        <v>419</v>
      </c>
      <c r="D24" s="297">
        <f t="shared" si="4"/>
        <v>2383</v>
      </c>
      <c r="E24" s="297">
        <f t="shared" si="5"/>
        <v>1052</v>
      </c>
      <c r="F24" s="297">
        <f t="shared" si="5"/>
        <v>323</v>
      </c>
      <c r="G24" s="297">
        <f t="shared" si="5"/>
        <v>240</v>
      </c>
      <c r="H24" s="297">
        <f t="shared" si="5"/>
        <v>38</v>
      </c>
      <c r="I24" s="297">
        <f t="shared" si="5"/>
        <v>297</v>
      </c>
      <c r="J24" s="297">
        <f t="shared" si="5"/>
        <v>88</v>
      </c>
      <c r="K24" s="297">
        <f t="shared" si="6"/>
        <v>0</v>
      </c>
      <c r="L24" s="297">
        <f t="shared" si="6"/>
        <v>0</v>
      </c>
      <c r="M24" s="297">
        <f t="shared" si="6"/>
        <v>154</v>
      </c>
      <c r="N24" s="297">
        <f t="shared" si="7"/>
        <v>177</v>
      </c>
      <c r="O24" s="297">
        <f t="shared" si="7"/>
        <v>0</v>
      </c>
      <c r="P24" s="297">
        <f t="shared" si="8"/>
        <v>0</v>
      </c>
      <c r="Q24" s="297">
        <f t="shared" si="9"/>
        <v>14</v>
      </c>
      <c r="R24" s="297">
        <f t="shared" si="10"/>
        <v>0</v>
      </c>
      <c r="S24" s="416"/>
      <c r="T24" s="416"/>
      <c r="U24" s="416"/>
      <c r="V24" s="416"/>
      <c r="W24" s="416"/>
      <c r="X24" s="416"/>
      <c r="Y24" s="416"/>
      <c r="Z24" s="416"/>
      <c r="AA24" s="416"/>
      <c r="AB24" s="297">
        <f t="shared" si="11"/>
        <v>2282</v>
      </c>
      <c r="AC24" s="297">
        <f t="shared" si="12"/>
        <v>958</v>
      </c>
      <c r="AD24" s="297">
        <f t="shared" si="12"/>
        <v>319</v>
      </c>
      <c r="AE24" s="297">
        <f t="shared" si="12"/>
        <v>240</v>
      </c>
      <c r="AF24" s="297">
        <f t="shared" si="12"/>
        <v>38</v>
      </c>
      <c r="AG24" s="297">
        <f t="shared" si="12"/>
        <v>297</v>
      </c>
      <c r="AH24" s="297">
        <f t="shared" si="12"/>
        <v>85</v>
      </c>
      <c r="AI24" s="297">
        <f t="shared" si="12"/>
        <v>0</v>
      </c>
      <c r="AJ24" s="297">
        <f t="shared" si="12"/>
        <v>0</v>
      </c>
      <c r="AK24" s="297">
        <f t="shared" si="13"/>
        <v>154</v>
      </c>
      <c r="AL24" s="297">
        <f t="shared" si="14"/>
        <v>177</v>
      </c>
      <c r="AM24" s="297">
        <f t="shared" si="14"/>
        <v>0</v>
      </c>
      <c r="AN24" s="297">
        <f t="shared" si="15"/>
        <v>0</v>
      </c>
      <c r="AO24" s="297">
        <f t="shared" si="16"/>
        <v>14</v>
      </c>
      <c r="AP24" s="297">
        <f t="shared" si="17"/>
        <v>359</v>
      </c>
      <c r="AQ24" s="416"/>
      <c r="AR24" s="416">
        <v>28</v>
      </c>
      <c r="AS24" s="416"/>
      <c r="AT24" s="416"/>
      <c r="AU24" s="416"/>
      <c r="AV24" s="416"/>
      <c r="AW24" s="416"/>
      <c r="AX24" s="416"/>
      <c r="AY24" s="416">
        <v>154</v>
      </c>
      <c r="AZ24" s="416">
        <v>177</v>
      </c>
      <c r="BA24" s="416"/>
      <c r="BB24" s="416"/>
      <c r="BC24" s="297">
        <f t="shared" si="18"/>
        <v>0</v>
      </c>
      <c r="BD24" s="416"/>
      <c r="BE24" s="416"/>
      <c r="BF24" s="416"/>
      <c r="BG24" s="416"/>
      <c r="BH24" s="416"/>
      <c r="BI24" s="416"/>
      <c r="BJ24" s="416"/>
      <c r="BK24" s="416"/>
      <c r="BL24" s="416"/>
      <c r="BM24" s="416"/>
      <c r="BN24" s="416"/>
      <c r="BO24" s="297">
        <f t="shared" si="19"/>
        <v>0</v>
      </c>
      <c r="BP24" s="416"/>
      <c r="BQ24" s="416"/>
      <c r="BR24" s="416"/>
      <c r="BS24" s="416"/>
      <c r="BT24" s="416"/>
      <c r="BU24" s="416"/>
      <c r="BV24" s="416"/>
      <c r="BW24" s="416"/>
      <c r="BX24" s="416"/>
      <c r="BY24" s="416"/>
      <c r="BZ24" s="416"/>
      <c r="CA24" s="297">
        <f t="shared" si="20"/>
        <v>0</v>
      </c>
      <c r="CB24" s="416"/>
      <c r="CC24" s="416"/>
      <c r="CD24" s="416"/>
      <c r="CE24" s="416"/>
      <c r="CF24" s="416"/>
      <c r="CG24" s="416"/>
      <c r="CH24" s="416"/>
      <c r="CI24" s="416"/>
      <c r="CJ24" s="416"/>
      <c r="CK24" s="416"/>
      <c r="CL24" s="416"/>
      <c r="CM24" s="297">
        <f t="shared" si="21"/>
        <v>0</v>
      </c>
      <c r="CN24" s="416"/>
      <c r="CO24" s="416"/>
      <c r="CP24" s="416"/>
      <c r="CQ24" s="416"/>
      <c r="CR24" s="416"/>
      <c r="CS24" s="416"/>
      <c r="CT24" s="416"/>
      <c r="CU24" s="416"/>
      <c r="CV24" s="416"/>
      <c r="CW24" s="416"/>
      <c r="CX24" s="416"/>
      <c r="CY24" s="297">
        <f t="shared" si="22"/>
        <v>0</v>
      </c>
      <c r="CZ24" s="416"/>
      <c r="DA24" s="416"/>
      <c r="DB24" s="416"/>
      <c r="DC24" s="416"/>
      <c r="DD24" s="416"/>
      <c r="DE24" s="416"/>
      <c r="DF24" s="416"/>
      <c r="DG24" s="416"/>
      <c r="DH24" s="416"/>
      <c r="DI24" s="416"/>
      <c r="DJ24" s="416"/>
      <c r="DK24" s="416"/>
      <c r="DL24" s="297">
        <f t="shared" si="23"/>
        <v>1923</v>
      </c>
      <c r="DM24" s="416">
        <v>958</v>
      </c>
      <c r="DN24" s="416">
        <v>291</v>
      </c>
      <c r="DO24" s="416">
        <v>240</v>
      </c>
      <c r="DP24" s="416">
        <v>38</v>
      </c>
      <c r="DQ24" s="416">
        <v>297</v>
      </c>
      <c r="DR24" s="416">
        <v>85</v>
      </c>
      <c r="DS24" s="416"/>
      <c r="DT24" s="416"/>
      <c r="DU24" s="416"/>
      <c r="DV24" s="416"/>
      <c r="DW24" s="416">
        <v>14</v>
      </c>
      <c r="DX24" s="297">
        <f t="shared" si="24"/>
        <v>101</v>
      </c>
      <c r="DY24" s="416">
        <v>94</v>
      </c>
      <c r="DZ24" s="416">
        <v>4</v>
      </c>
      <c r="EA24" s="416"/>
      <c r="EB24" s="416"/>
      <c r="EC24" s="416"/>
      <c r="ED24" s="416">
        <v>3</v>
      </c>
      <c r="EE24" s="416"/>
      <c r="EF24" s="416"/>
      <c r="EG24" s="416"/>
      <c r="EH24" s="417" t="s">
        <v>403</v>
      </c>
    </row>
    <row r="25" spans="1:138" s="267" customFormat="1" ht="13.5">
      <c r="A25" s="415" t="s">
        <v>388</v>
      </c>
      <c r="B25" s="415">
        <v>34309</v>
      </c>
      <c r="C25" s="415" t="s">
        <v>420</v>
      </c>
      <c r="D25" s="297">
        <f t="shared" si="4"/>
        <v>1252</v>
      </c>
      <c r="E25" s="297">
        <f t="shared" si="5"/>
        <v>596</v>
      </c>
      <c r="F25" s="297">
        <f t="shared" si="5"/>
        <v>179</v>
      </c>
      <c r="G25" s="297">
        <f t="shared" si="5"/>
        <v>120</v>
      </c>
      <c r="H25" s="297">
        <f t="shared" si="5"/>
        <v>22</v>
      </c>
      <c r="I25" s="297">
        <f t="shared" si="5"/>
        <v>1</v>
      </c>
      <c r="J25" s="297">
        <f t="shared" si="5"/>
        <v>64</v>
      </c>
      <c r="K25" s="297">
        <f t="shared" si="6"/>
        <v>0</v>
      </c>
      <c r="L25" s="297">
        <f t="shared" si="6"/>
        <v>0</v>
      </c>
      <c r="M25" s="297">
        <f t="shared" si="6"/>
        <v>122</v>
      </c>
      <c r="N25" s="297">
        <f t="shared" si="7"/>
        <v>141</v>
      </c>
      <c r="O25" s="297">
        <f t="shared" si="7"/>
        <v>0</v>
      </c>
      <c r="P25" s="297">
        <f t="shared" si="8"/>
        <v>0</v>
      </c>
      <c r="Q25" s="297">
        <f t="shared" si="9"/>
        <v>7</v>
      </c>
      <c r="R25" s="297">
        <f t="shared" si="10"/>
        <v>0</v>
      </c>
      <c r="S25" s="416"/>
      <c r="T25" s="416"/>
      <c r="U25" s="416"/>
      <c r="V25" s="416"/>
      <c r="W25" s="416"/>
      <c r="X25" s="416"/>
      <c r="Y25" s="416"/>
      <c r="Z25" s="416"/>
      <c r="AA25" s="416"/>
      <c r="AB25" s="297">
        <f t="shared" si="11"/>
        <v>1252</v>
      </c>
      <c r="AC25" s="297">
        <f t="shared" si="12"/>
        <v>596</v>
      </c>
      <c r="AD25" s="297">
        <f t="shared" si="12"/>
        <v>179</v>
      </c>
      <c r="AE25" s="297">
        <f t="shared" si="12"/>
        <v>120</v>
      </c>
      <c r="AF25" s="297">
        <f t="shared" si="12"/>
        <v>22</v>
      </c>
      <c r="AG25" s="297">
        <f t="shared" si="12"/>
        <v>1</v>
      </c>
      <c r="AH25" s="297">
        <f t="shared" si="12"/>
        <v>64</v>
      </c>
      <c r="AI25" s="297">
        <f t="shared" si="12"/>
        <v>0</v>
      </c>
      <c r="AJ25" s="297">
        <f t="shared" si="12"/>
        <v>0</v>
      </c>
      <c r="AK25" s="297">
        <f t="shared" si="13"/>
        <v>122</v>
      </c>
      <c r="AL25" s="297">
        <f t="shared" si="14"/>
        <v>141</v>
      </c>
      <c r="AM25" s="297">
        <f t="shared" si="14"/>
        <v>0</v>
      </c>
      <c r="AN25" s="297">
        <f t="shared" si="15"/>
        <v>0</v>
      </c>
      <c r="AO25" s="297">
        <f t="shared" si="16"/>
        <v>7</v>
      </c>
      <c r="AP25" s="297">
        <f t="shared" si="17"/>
        <v>285</v>
      </c>
      <c r="AQ25" s="416"/>
      <c r="AR25" s="416">
        <v>22</v>
      </c>
      <c r="AS25" s="416"/>
      <c r="AT25" s="416"/>
      <c r="AU25" s="416"/>
      <c r="AV25" s="416"/>
      <c r="AW25" s="416"/>
      <c r="AX25" s="416"/>
      <c r="AY25" s="416">
        <v>122</v>
      </c>
      <c r="AZ25" s="416">
        <v>141</v>
      </c>
      <c r="BA25" s="416"/>
      <c r="BB25" s="416"/>
      <c r="BC25" s="297">
        <f t="shared" si="18"/>
        <v>106</v>
      </c>
      <c r="BD25" s="416"/>
      <c r="BE25" s="416">
        <v>106</v>
      </c>
      <c r="BF25" s="416"/>
      <c r="BG25" s="416"/>
      <c r="BH25" s="416"/>
      <c r="BI25" s="416"/>
      <c r="BJ25" s="416"/>
      <c r="BK25" s="416"/>
      <c r="BL25" s="416"/>
      <c r="BM25" s="416"/>
      <c r="BN25" s="416"/>
      <c r="BO25" s="297">
        <f t="shared" si="19"/>
        <v>0</v>
      </c>
      <c r="BP25" s="416"/>
      <c r="BQ25" s="416"/>
      <c r="BR25" s="416"/>
      <c r="BS25" s="416"/>
      <c r="BT25" s="416"/>
      <c r="BU25" s="416"/>
      <c r="BV25" s="416"/>
      <c r="BW25" s="416"/>
      <c r="BX25" s="416"/>
      <c r="BY25" s="416"/>
      <c r="BZ25" s="416"/>
      <c r="CA25" s="297">
        <f t="shared" si="20"/>
        <v>0</v>
      </c>
      <c r="CB25" s="416"/>
      <c r="CC25" s="416"/>
      <c r="CD25" s="416"/>
      <c r="CE25" s="416"/>
      <c r="CF25" s="416"/>
      <c r="CG25" s="416"/>
      <c r="CH25" s="416"/>
      <c r="CI25" s="416"/>
      <c r="CJ25" s="416"/>
      <c r="CK25" s="416"/>
      <c r="CL25" s="416"/>
      <c r="CM25" s="297">
        <f t="shared" si="21"/>
        <v>0</v>
      </c>
      <c r="CN25" s="416"/>
      <c r="CO25" s="416"/>
      <c r="CP25" s="416"/>
      <c r="CQ25" s="416"/>
      <c r="CR25" s="416"/>
      <c r="CS25" s="416"/>
      <c r="CT25" s="416"/>
      <c r="CU25" s="416"/>
      <c r="CV25" s="416"/>
      <c r="CW25" s="416"/>
      <c r="CX25" s="416"/>
      <c r="CY25" s="297">
        <f t="shared" si="22"/>
        <v>0</v>
      </c>
      <c r="CZ25" s="416"/>
      <c r="DA25" s="416"/>
      <c r="DB25" s="416"/>
      <c r="DC25" s="416"/>
      <c r="DD25" s="416"/>
      <c r="DE25" s="416"/>
      <c r="DF25" s="416"/>
      <c r="DG25" s="416"/>
      <c r="DH25" s="416"/>
      <c r="DI25" s="416"/>
      <c r="DJ25" s="416"/>
      <c r="DK25" s="416"/>
      <c r="DL25" s="297">
        <f t="shared" si="23"/>
        <v>861</v>
      </c>
      <c r="DM25" s="416">
        <v>596</v>
      </c>
      <c r="DN25" s="416">
        <v>51</v>
      </c>
      <c r="DO25" s="416">
        <v>120</v>
      </c>
      <c r="DP25" s="416">
        <v>22</v>
      </c>
      <c r="DQ25" s="416">
        <v>1</v>
      </c>
      <c r="DR25" s="416">
        <v>64</v>
      </c>
      <c r="DS25" s="416"/>
      <c r="DT25" s="416"/>
      <c r="DU25" s="416"/>
      <c r="DV25" s="416"/>
      <c r="DW25" s="416">
        <v>7</v>
      </c>
      <c r="DX25" s="297">
        <f t="shared" si="24"/>
        <v>0</v>
      </c>
      <c r="DY25" s="416"/>
      <c r="DZ25" s="416"/>
      <c r="EA25" s="416"/>
      <c r="EB25" s="416"/>
      <c r="EC25" s="416"/>
      <c r="ED25" s="416"/>
      <c r="EE25" s="416"/>
      <c r="EF25" s="416"/>
      <c r="EG25" s="416"/>
      <c r="EH25" s="417" t="s">
        <v>403</v>
      </c>
    </row>
    <row r="26" spans="1:138" s="267" customFormat="1" ht="13.5">
      <c r="A26" s="415" t="s">
        <v>388</v>
      </c>
      <c r="B26" s="415">
        <v>34368</v>
      </c>
      <c r="C26" s="415" t="s">
        <v>421</v>
      </c>
      <c r="D26" s="297">
        <f t="shared" si="4"/>
        <v>402</v>
      </c>
      <c r="E26" s="297">
        <f t="shared" si="5"/>
        <v>0</v>
      </c>
      <c r="F26" s="297">
        <f t="shared" si="5"/>
        <v>114</v>
      </c>
      <c r="G26" s="297">
        <f t="shared" si="5"/>
        <v>87</v>
      </c>
      <c r="H26" s="297">
        <f t="shared" si="5"/>
        <v>0</v>
      </c>
      <c r="I26" s="297">
        <f t="shared" si="5"/>
        <v>201</v>
      </c>
      <c r="J26" s="297">
        <f t="shared" si="5"/>
        <v>0</v>
      </c>
      <c r="K26" s="297">
        <f t="shared" si="6"/>
        <v>0</v>
      </c>
      <c r="L26" s="297">
        <f t="shared" si="6"/>
        <v>0</v>
      </c>
      <c r="M26" s="297">
        <f t="shared" si="6"/>
        <v>0</v>
      </c>
      <c r="N26" s="297">
        <f t="shared" si="7"/>
        <v>0</v>
      </c>
      <c r="O26" s="297">
        <f t="shared" si="7"/>
        <v>0</v>
      </c>
      <c r="P26" s="297">
        <f t="shared" si="8"/>
        <v>0</v>
      </c>
      <c r="Q26" s="297">
        <f t="shared" si="9"/>
        <v>0</v>
      </c>
      <c r="R26" s="297">
        <f t="shared" si="10"/>
        <v>0</v>
      </c>
      <c r="S26" s="416"/>
      <c r="T26" s="416"/>
      <c r="U26" s="416"/>
      <c r="V26" s="416"/>
      <c r="W26" s="416"/>
      <c r="X26" s="416"/>
      <c r="Y26" s="416"/>
      <c r="Z26" s="416"/>
      <c r="AA26" s="416"/>
      <c r="AB26" s="297">
        <f t="shared" si="11"/>
        <v>402</v>
      </c>
      <c r="AC26" s="297">
        <f t="shared" si="12"/>
        <v>0</v>
      </c>
      <c r="AD26" s="297">
        <f t="shared" si="12"/>
        <v>114</v>
      </c>
      <c r="AE26" s="297">
        <f t="shared" si="12"/>
        <v>87</v>
      </c>
      <c r="AF26" s="297">
        <f t="shared" si="12"/>
        <v>0</v>
      </c>
      <c r="AG26" s="297">
        <f t="shared" si="12"/>
        <v>201</v>
      </c>
      <c r="AH26" s="297">
        <f t="shared" si="12"/>
        <v>0</v>
      </c>
      <c r="AI26" s="297">
        <f t="shared" si="12"/>
        <v>0</v>
      </c>
      <c r="AJ26" s="297">
        <f t="shared" si="12"/>
        <v>0</v>
      </c>
      <c r="AK26" s="297">
        <f t="shared" si="13"/>
        <v>0</v>
      </c>
      <c r="AL26" s="297">
        <f t="shared" si="14"/>
        <v>0</v>
      </c>
      <c r="AM26" s="297">
        <f t="shared" si="14"/>
        <v>0</v>
      </c>
      <c r="AN26" s="297">
        <f t="shared" si="15"/>
        <v>0</v>
      </c>
      <c r="AO26" s="297">
        <f t="shared" si="16"/>
        <v>0</v>
      </c>
      <c r="AP26" s="297">
        <f t="shared" si="17"/>
        <v>0</v>
      </c>
      <c r="AQ26" s="416"/>
      <c r="AR26" s="416"/>
      <c r="AS26" s="416"/>
      <c r="AT26" s="416"/>
      <c r="AU26" s="416"/>
      <c r="AV26" s="416"/>
      <c r="AW26" s="416"/>
      <c r="AX26" s="416"/>
      <c r="AY26" s="416"/>
      <c r="AZ26" s="416"/>
      <c r="BA26" s="416"/>
      <c r="BB26" s="416"/>
      <c r="BC26" s="297">
        <f t="shared" si="18"/>
        <v>0</v>
      </c>
      <c r="BD26" s="416"/>
      <c r="BE26" s="416"/>
      <c r="BF26" s="416"/>
      <c r="BG26" s="416"/>
      <c r="BH26" s="416"/>
      <c r="BI26" s="416"/>
      <c r="BJ26" s="416"/>
      <c r="BK26" s="416"/>
      <c r="BL26" s="416"/>
      <c r="BM26" s="416"/>
      <c r="BN26" s="416"/>
      <c r="BO26" s="297">
        <f t="shared" si="19"/>
        <v>0</v>
      </c>
      <c r="BP26" s="416"/>
      <c r="BQ26" s="416"/>
      <c r="BR26" s="416"/>
      <c r="BS26" s="416"/>
      <c r="BT26" s="416"/>
      <c r="BU26" s="416"/>
      <c r="BV26" s="416"/>
      <c r="BW26" s="416"/>
      <c r="BX26" s="416"/>
      <c r="BY26" s="416"/>
      <c r="BZ26" s="416"/>
      <c r="CA26" s="297">
        <f t="shared" si="20"/>
        <v>0</v>
      </c>
      <c r="CB26" s="416"/>
      <c r="CC26" s="416"/>
      <c r="CD26" s="416"/>
      <c r="CE26" s="416"/>
      <c r="CF26" s="416"/>
      <c r="CG26" s="416"/>
      <c r="CH26" s="416"/>
      <c r="CI26" s="416"/>
      <c r="CJ26" s="416"/>
      <c r="CK26" s="416"/>
      <c r="CL26" s="416"/>
      <c r="CM26" s="297">
        <f t="shared" si="21"/>
        <v>0</v>
      </c>
      <c r="CN26" s="416"/>
      <c r="CO26" s="416"/>
      <c r="CP26" s="416"/>
      <c r="CQ26" s="416"/>
      <c r="CR26" s="416"/>
      <c r="CS26" s="416"/>
      <c r="CT26" s="416"/>
      <c r="CU26" s="416"/>
      <c r="CV26" s="416"/>
      <c r="CW26" s="416"/>
      <c r="CX26" s="416"/>
      <c r="CY26" s="297">
        <f t="shared" si="22"/>
        <v>0</v>
      </c>
      <c r="CZ26" s="416"/>
      <c r="DA26" s="416"/>
      <c r="DB26" s="416"/>
      <c r="DC26" s="416"/>
      <c r="DD26" s="416"/>
      <c r="DE26" s="416"/>
      <c r="DF26" s="416"/>
      <c r="DG26" s="416"/>
      <c r="DH26" s="416"/>
      <c r="DI26" s="416"/>
      <c r="DJ26" s="416"/>
      <c r="DK26" s="416"/>
      <c r="DL26" s="297">
        <f t="shared" si="23"/>
        <v>402</v>
      </c>
      <c r="DM26" s="416"/>
      <c r="DN26" s="416">
        <v>114</v>
      </c>
      <c r="DO26" s="416">
        <v>87</v>
      </c>
      <c r="DP26" s="416"/>
      <c r="DQ26" s="416">
        <v>201</v>
      </c>
      <c r="DR26" s="416"/>
      <c r="DS26" s="416"/>
      <c r="DT26" s="416"/>
      <c r="DU26" s="416"/>
      <c r="DV26" s="416"/>
      <c r="DW26" s="416"/>
      <c r="DX26" s="297">
        <f t="shared" si="24"/>
        <v>0</v>
      </c>
      <c r="DY26" s="416"/>
      <c r="DZ26" s="416"/>
      <c r="EA26" s="416"/>
      <c r="EB26" s="416"/>
      <c r="EC26" s="416"/>
      <c r="ED26" s="416"/>
      <c r="EE26" s="416"/>
      <c r="EF26" s="416"/>
      <c r="EG26" s="416"/>
      <c r="EH26" s="417" t="s">
        <v>403</v>
      </c>
    </row>
    <row r="27" spans="1:138" s="267" customFormat="1" ht="13.5">
      <c r="A27" s="415" t="s">
        <v>388</v>
      </c>
      <c r="B27" s="415">
        <v>34369</v>
      </c>
      <c r="C27" s="415" t="s">
        <v>422</v>
      </c>
      <c r="D27" s="297">
        <f t="shared" si="4"/>
        <v>995</v>
      </c>
      <c r="E27" s="297">
        <f t="shared" si="5"/>
        <v>188</v>
      </c>
      <c r="F27" s="297">
        <f t="shared" si="5"/>
        <v>189</v>
      </c>
      <c r="G27" s="297">
        <f t="shared" si="5"/>
        <v>132</v>
      </c>
      <c r="H27" s="297">
        <f t="shared" si="5"/>
        <v>17</v>
      </c>
      <c r="I27" s="297">
        <f t="shared" si="5"/>
        <v>41</v>
      </c>
      <c r="J27" s="297">
        <f t="shared" si="5"/>
        <v>1</v>
      </c>
      <c r="K27" s="297">
        <f t="shared" si="6"/>
        <v>0</v>
      </c>
      <c r="L27" s="297">
        <f t="shared" si="6"/>
        <v>0</v>
      </c>
      <c r="M27" s="297">
        <f t="shared" si="6"/>
        <v>0</v>
      </c>
      <c r="N27" s="297">
        <f t="shared" si="7"/>
        <v>380</v>
      </c>
      <c r="O27" s="297">
        <f t="shared" si="7"/>
        <v>0</v>
      </c>
      <c r="P27" s="297">
        <f t="shared" si="8"/>
        <v>0</v>
      </c>
      <c r="Q27" s="297">
        <f t="shared" si="9"/>
        <v>47</v>
      </c>
      <c r="R27" s="297">
        <f t="shared" si="10"/>
        <v>3</v>
      </c>
      <c r="S27" s="416"/>
      <c r="T27" s="416"/>
      <c r="U27" s="416"/>
      <c r="V27" s="416"/>
      <c r="W27" s="416"/>
      <c r="X27" s="416"/>
      <c r="Y27" s="416"/>
      <c r="Z27" s="416"/>
      <c r="AA27" s="416">
        <v>3</v>
      </c>
      <c r="AB27" s="297">
        <f t="shared" si="11"/>
        <v>992</v>
      </c>
      <c r="AC27" s="297">
        <f t="shared" si="12"/>
        <v>188</v>
      </c>
      <c r="AD27" s="297">
        <f t="shared" si="12"/>
        <v>189</v>
      </c>
      <c r="AE27" s="297">
        <f t="shared" si="12"/>
        <v>132</v>
      </c>
      <c r="AF27" s="297">
        <f t="shared" si="12"/>
        <v>17</v>
      </c>
      <c r="AG27" s="297">
        <f t="shared" si="12"/>
        <v>41</v>
      </c>
      <c r="AH27" s="297">
        <f t="shared" si="12"/>
        <v>1</v>
      </c>
      <c r="AI27" s="297">
        <f t="shared" si="12"/>
        <v>0</v>
      </c>
      <c r="AJ27" s="297">
        <f t="shared" si="12"/>
        <v>0</v>
      </c>
      <c r="AK27" s="297">
        <f t="shared" si="13"/>
        <v>0</v>
      </c>
      <c r="AL27" s="297">
        <f t="shared" si="14"/>
        <v>380</v>
      </c>
      <c r="AM27" s="297">
        <f t="shared" si="14"/>
        <v>0</v>
      </c>
      <c r="AN27" s="297">
        <f t="shared" si="15"/>
        <v>0</v>
      </c>
      <c r="AO27" s="297">
        <f t="shared" si="16"/>
        <v>44</v>
      </c>
      <c r="AP27" s="297">
        <f t="shared" si="17"/>
        <v>567</v>
      </c>
      <c r="AQ27" s="416">
        <v>187</v>
      </c>
      <c r="AR27" s="416"/>
      <c r="AS27" s="416"/>
      <c r="AT27" s="416"/>
      <c r="AU27" s="416"/>
      <c r="AV27" s="416"/>
      <c r="AW27" s="416"/>
      <c r="AX27" s="416"/>
      <c r="AY27" s="416"/>
      <c r="AZ27" s="416">
        <v>380</v>
      </c>
      <c r="BA27" s="416"/>
      <c r="BB27" s="416"/>
      <c r="BC27" s="297">
        <f t="shared" si="18"/>
        <v>313</v>
      </c>
      <c r="BD27" s="416"/>
      <c r="BE27" s="416">
        <v>161</v>
      </c>
      <c r="BF27" s="416">
        <v>108</v>
      </c>
      <c r="BG27" s="416"/>
      <c r="BH27" s="416"/>
      <c r="BI27" s="416"/>
      <c r="BJ27" s="416"/>
      <c r="BK27" s="416"/>
      <c r="BL27" s="416"/>
      <c r="BM27" s="416"/>
      <c r="BN27" s="416">
        <v>44</v>
      </c>
      <c r="BO27" s="297">
        <f t="shared" si="19"/>
        <v>0</v>
      </c>
      <c r="BP27" s="416"/>
      <c r="BQ27" s="416"/>
      <c r="BR27" s="416"/>
      <c r="BS27" s="416"/>
      <c r="BT27" s="416"/>
      <c r="BU27" s="416"/>
      <c r="BV27" s="416"/>
      <c r="BW27" s="416"/>
      <c r="BX27" s="416"/>
      <c r="BY27" s="416"/>
      <c r="BZ27" s="416"/>
      <c r="CA27" s="297">
        <f t="shared" si="20"/>
        <v>0</v>
      </c>
      <c r="CB27" s="416"/>
      <c r="CC27" s="416"/>
      <c r="CD27" s="416"/>
      <c r="CE27" s="416"/>
      <c r="CF27" s="416"/>
      <c r="CG27" s="416"/>
      <c r="CH27" s="416"/>
      <c r="CI27" s="416"/>
      <c r="CJ27" s="416"/>
      <c r="CK27" s="416"/>
      <c r="CL27" s="416"/>
      <c r="CM27" s="297">
        <f t="shared" si="21"/>
        <v>0</v>
      </c>
      <c r="CN27" s="416"/>
      <c r="CO27" s="416"/>
      <c r="CP27" s="416"/>
      <c r="CQ27" s="416"/>
      <c r="CR27" s="416"/>
      <c r="CS27" s="416"/>
      <c r="CT27" s="416"/>
      <c r="CU27" s="416"/>
      <c r="CV27" s="416"/>
      <c r="CW27" s="416"/>
      <c r="CX27" s="416"/>
      <c r="CY27" s="297">
        <f t="shared" si="22"/>
        <v>0</v>
      </c>
      <c r="CZ27" s="416"/>
      <c r="DA27" s="416"/>
      <c r="DB27" s="416"/>
      <c r="DC27" s="416"/>
      <c r="DD27" s="416"/>
      <c r="DE27" s="416"/>
      <c r="DF27" s="416"/>
      <c r="DG27" s="416"/>
      <c r="DH27" s="416"/>
      <c r="DI27" s="416"/>
      <c r="DJ27" s="416"/>
      <c r="DK27" s="416"/>
      <c r="DL27" s="297">
        <f t="shared" si="23"/>
        <v>112</v>
      </c>
      <c r="DM27" s="416">
        <v>1</v>
      </c>
      <c r="DN27" s="416">
        <v>28</v>
      </c>
      <c r="DO27" s="416">
        <v>24</v>
      </c>
      <c r="DP27" s="416">
        <v>17</v>
      </c>
      <c r="DQ27" s="416">
        <v>41</v>
      </c>
      <c r="DR27" s="416">
        <v>1</v>
      </c>
      <c r="DS27" s="416"/>
      <c r="DT27" s="416"/>
      <c r="DU27" s="416"/>
      <c r="DV27" s="416"/>
      <c r="DW27" s="416"/>
      <c r="DX27" s="297">
        <f t="shared" si="24"/>
        <v>0</v>
      </c>
      <c r="DY27" s="416"/>
      <c r="DZ27" s="416"/>
      <c r="EA27" s="416"/>
      <c r="EB27" s="416"/>
      <c r="EC27" s="416"/>
      <c r="ED27" s="416"/>
      <c r="EE27" s="416"/>
      <c r="EF27" s="416"/>
      <c r="EG27" s="416"/>
      <c r="EH27" s="417" t="s">
        <v>403</v>
      </c>
    </row>
    <row r="28" spans="1:138" s="267" customFormat="1" ht="13.5">
      <c r="A28" s="415" t="s">
        <v>388</v>
      </c>
      <c r="B28" s="415">
        <v>34431</v>
      </c>
      <c r="C28" s="415" t="s">
        <v>423</v>
      </c>
      <c r="D28" s="297">
        <f t="shared" si="4"/>
        <v>700</v>
      </c>
      <c r="E28" s="297">
        <f t="shared" si="5"/>
        <v>561</v>
      </c>
      <c r="F28" s="297">
        <f t="shared" si="5"/>
        <v>74</v>
      </c>
      <c r="G28" s="297">
        <f t="shared" si="5"/>
        <v>0</v>
      </c>
      <c r="H28" s="297">
        <f t="shared" si="5"/>
        <v>20</v>
      </c>
      <c r="I28" s="297">
        <f t="shared" si="5"/>
        <v>37</v>
      </c>
      <c r="J28" s="297">
        <f t="shared" si="5"/>
        <v>0</v>
      </c>
      <c r="K28" s="297">
        <f t="shared" si="6"/>
        <v>0</v>
      </c>
      <c r="L28" s="297">
        <f t="shared" si="6"/>
        <v>0</v>
      </c>
      <c r="M28" s="297">
        <f t="shared" si="6"/>
        <v>0</v>
      </c>
      <c r="N28" s="297">
        <f t="shared" si="7"/>
        <v>0</v>
      </c>
      <c r="O28" s="297">
        <f t="shared" si="7"/>
        <v>0</v>
      </c>
      <c r="P28" s="297">
        <f t="shared" si="8"/>
        <v>0</v>
      </c>
      <c r="Q28" s="297">
        <f t="shared" si="9"/>
        <v>8</v>
      </c>
      <c r="R28" s="297">
        <f t="shared" si="10"/>
        <v>0</v>
      </c>
      <c r="S28" s="416"/>
      <c r="T28" s="416"/>
      <c r="U28" s="416"/>
      <c r="V28" s="416"/>
      <c r="W28" s="416"/>
      <c r="X28" s="416"/>
      <c r="Y28" s="416"/>
      <c r="Z28" s="416"/>
      <c r="AA28" s="416"/>
      <c r="AB28" s="297">
        <f t="shared" si="11"/>
        <v>700</v>
      </c>
      <c r="AC28" s="297">
        <f t="shared" si="12"/>
        <v>561</v>
      </c>
      <c r="AD28" s="297">
        <f t="shared" si="12"/>
        <v>74</v>
      </c>
      <c r="AE28" s="297">
        <f t="shared" si="12"/>
        <v>0</v>
      </c>
      <c r="AF28" s="297">
        <f t="shared" si="12"/>
        <v>20</v>
      </c>
      <c r="AG28" s="297">
        <f t="shared" si="12"/>
        <v>37</v>
      </c>
      <c r="AH28" s="297">
        <f t="shared" si="12"/>
        <v>0</v>
      </c>
      <c r="AI28" s="297">
        <f t="shared" si="12"/>
        <v>0</v>
      </c>
      <c r="AJ28" s="297">
        <f t="shared" si="12"/>
        <v>0</v>
      </c>
      <c r="AK28" s="297">
        <f t="shared" si="13"/>
        <v>0</v>
      </c>
      <c r="AL28" s="297">
        <f t="shared" si="14"/>
        <v>0</v>
      </c>
      <c r="AM28" s="297">
        <f t="shared" si="14"/>
        <v>0</v>
      </c>
      <c r="AN28" s="297">
        <f t="shared" si="15"/>
        <v>0</v>
      </c>
      <c r="AO28" s="297">
        <f t="shared" si="16"/>
        <v>8</v>
      </c>
      <c r="AP28" s="297">
        <f t="shared" si="17"/>
        <v>0</v>
      </c>
      <c r="AQ28" s="416"/>
      <c r="AR28" s="416"/>
      <c r="AS28" s="416"/>
      <c r="AT28" s="416"/>
      <c r="AU28" s="416"/>
      <c r="AV28" s="416"/>
      <c r="AW28" s="416"/>
      <c r="AX28" s="416"/>
      <c r="AY28" s="416"/>
      <c r="AZ28" s="416"/>
      <c r="BA28" s="416"/>
      <c r="BB28" s="416"/>
      <c r="BC28" s="297">
        <f t="shared" si="18"/>
        <v>0</v>
      </c>
      <c r="BD28" s="416"/>
      <c r="BE28" s="416"/>
      <c r="BF28" s="416"/>
      <c r="BG28" s="416"/>
      <c r="BH28" s="416"/>
      <c r="BI28" s="416"/>
      <c r="BJ28" s="416"/>
      <c r="BK28" s="416"/>
      <c r="BL28" s="416"/>
      <c r="BM28" s="416"/>
      <c r="BN28" s="416"/>
      <c r="BO28" s="297">
        <f t="shared" si="19"/>
        <v>0</v>
      </c>
      <c r="BP28" s="416"/>
      <c r="BQ28" s="416"/>
      <c r="BR28" s="416"/>
      <c r="BS28" s="416"/>
      <c r="BT28" s="416"/>
      <c r="BU28" s="416"/>
      <c r="BV28" s="416"/>
      <c r="BW28" s="416"/>
      <c r="BX28" s="416"/>
      <c r="BY28" s="416"/>
      <c r="BZ28" s="416"/>
      <c r="CA28" s="297">
        <f t="shared" si="20"/>
        <v>0</v>
      </c>
      <c r="CB28" s="416"/>
      <c r="CC28" s="416"/>
      <c r="CD28" s="416"/>
      <c r="CE28" s="416"/>
      <c r="CF28" s="416"/>
      <c r="CG28" s="416"/>
      <c r="CH28" s="416"/>
      <c r="CI28" s="416"/>
      <c r="CJ28" s="416"/>
      <c r="CK28" s="416"/>
      <c r="CL28" s="416"/>
      <c r="CM28" s="297">
        <f t="shared" si="21"/>
        <v>0</v>
      </c>
      <c r="CN28" s="416"/>
      <c r="CO28" s="416"/>
      <c r="CP28" s="416"/>
      <c r="CQ28" s="416"/>
      <c r="CR28" s="416"/>
      <c r="CS28" s="416"/>
      <c r="CT28" s="416"/>
      <c r="CU28" s="416"/>
      <c r="CV28" s="416"/>
      <c r="CW28" s="416"/>
      <c r="CX28" s="416"/>
      <c r="CY28" s="297">
        <f t="shared" si="22"/>
        <v>0</v>
      </c>
      <c r="CZ28" s="416"/>
      <c r="DA28" s="416"/>
      <c r="DB28" s="416"/>
      <c r="DC28" s="416"/>
      <c r="DD28" s="416"/>
      <c r="DE28" s="416"/>
      <c r="DF28" s="416"/>
      <c r="DG28" s="416"/>
      <c r="DH28" s="416"/>
      <c r="DI28" s="416"/>
      <c r="DJ28" s="416"/>
      <c r="DK28" s="416"/>
      <c r="DL28" s="297">
        <f t="shared" si="23"/>
        <v>700</v>
      </c>
      <c r="DM28" s="416">
        <v>561</v>
      </c>
      <c r="DN28" s="416">
        <v>74</v>
      </c>
      <c r="DO28" s="416"/>
      <c r="DP28" s="416">
        <v>20</v>
      </c>
      <c r="DQ28" s="416">
        <v>37</v>
      </c>
      <c r="DR28" s="416"/>
      <c r="DS28" s="416"/>
      <c r="DT28" s="416"/>
      <c r="DU28" s="416"/>
      <c r="DV28" s="416"/>
      <c r="DW28" s="416">
        <v>8</v>
      </c>
      <c r="DX28" s="297">
        <f t="shared" si="24"/>
        <v>0</v>
      </c>
      <c r="DY28" s="416"/>
      <c r="DZ28" s="416"/>
      <c r="EA28" s="416"/>
      <c r="EB28" s="416"/>
      <c r="EC28" s="416"/>
      <c r="ED28" s="416"/>
      <c r="EE28" s="416"/>
      <c r="EF28" s="416"/>
      <c r="EG28" s="416"/>
      <c r="EH28" s="417" t="s">
        <v>403</v>
      </c>
    </row>
    <row r="29" spans="1:138" s="267" customFormat="1" ht="13.5">
      <c r="A29" s="415" t="s">
        <v>388</v>
      </c>
      <c r="B29" s="415">
        <v>34462</v>
      </c>
      <c r="C29" s="415" t="s">
        <v>424</v>
      </c>
      <c r="D29" s="297">
        <f t="shared" si="4"/>
        <v>1881</v>
      </c>
      <c r="E29" s="297">
        <f t="shared" si="5"/>
        <v>110</v>
      </c>
      <c r="F29" s="297">
        <f t="shared" si="5"/>
        <v>197</v>
      </c>
      <c r="G29" s="297">
        <f t="shared" si="5"/>
        <v>169</v>
      </c>
      <c r="H29" s="297">
        <f t="shared" si="5"/>
        <v>12</v>
      </c>
      <c r="I29" s="297">
        <f t="shared" si="5"/>
        <v>118</v>
      </c>
      <c r="J29" s="297">
        <f t="shared" si="5"/>
        <v>0</v>
      </c>
      <c r="K29" s="297">
        <f t="shared" si="6"/>
        <v>0</v>
      </c>
      <c r="L29" s="297">
        <f t="shared" si="6"/>
        <v>0</v>
      </c>
      <c r="M29" s="297">
        <f t="shared" si="6"/>
        <v>0</v>
      </c>
      <c r="N29" s="297">
        <f t="shared" si="7"/>
        <v>0</v>
      </c>
      <c r="O29" s="297">
        <f t="shared" si="7"/>
        <v>0</v>
      </c>
      <c r="P29" s="297">
        <f t="shared" si="8"/>
        <v>1263</v>
      </c>
      <c r="Q29" s="297">
        <f t="shared" si="9"/>
        <v>12</v>
      </c>
      <c r="R29" s="297">
        <f t="shared" si="10"/>
        <v>0</v>
      </c>
      <c r="S29" s="416"/>
      <c r="T29" s="416"/>
      <c r="U29" s="416"/>
      <c r="V29" s="416"/>
      <c r="W29" s="416"/>
      <c r="X29" s="416"/>
      <c r="Y29" s="416"/>
      <c r="Z29" s="416"/>
      <c r="AA29" s="416"/>
      <c r="AB29" s="297">
        <f t="shared" si="11"/>
        <v>1881</v>
      </c>
      <c r="AC29" s="297">
        <f t="shared" si="12"/>
        <v>110</v>
      </c>
      <c r="AD29" s="297">
        <f t="shared" si="12"/>
        <v>197</v>
      </c>
      <c r="AE29" s="297">
        <f t="shared" si="12"/>
        <v>169</v>
      </c>
      <c r="AF29" s="297">
        <f t="shared" si="12"/>
        <v>12</v>
      </c>
      <c r="AG29" s="297">
        <f t="shared" si="12"/>
        <v>118</v>
      </c>
      <c r="AH29" s="297">
        <f t="shared" si="12"/>
        <v>0</v>
      </c>
      <c r="AI29" s="297">
        <f t="shared" si="12"/>
        <v>0</v>
      </c>
      <c r="AJ29" s="297">
        <f t="shared" si="12"/>
        <v>0</v>
      </c>
      <c r="AK29" s="297">
        <f t="shared" si="13"/>
        <v>0</v>
      </c>
      <c r="AL29" s="297">
        <f t="shared" si="14"/>
        <v>0</v>
      </c>
      <c r="AM29" s="297">
        <f t="shared" si="14"/>
        <v>0</v>
      </c>
      <c r="AN29" s="297">
        <f t="shared" si="15"/>
        <v>1263</v>
      </c>
      <c r="AO29" s="297">
        <f t="shared" si="16"/>
        <v>12</v>
      </c>
      <c r="AP29" s="297">
        <f t="shared" si="17"/>
        <v>0</v>
      </c>
      <c r="AQ29" s="416"/>
      <c r="AR29" s="416"/>
      <c r="AS29" s="416"/>
      <c r="AT29" s="416"/>
      <c r="AU29" s="416"/>
      <c r="AV29" s="416"/>
      <c r="AW29" s="416"/>
      <c r="AX29" s="416"/>
      <c r="AY29" s="416"/>
      <c r="AZ29" s="416"/>
      <c r="BA29" s="416"/>
      <c r="BB29" s="416"/>
      <c r="BC29" s="297">
        <f t="shared" si="18"/>
        <v>26</v>
      </c>
      <c r="BD29" s="416"/>
      <c r="BE29" s="416">
        <v>26</v>
      </c>
      <c r="BF29" s="416"/>
      <c r="BG29" s="416"/>
      <c r="BH29" s="416"/>
      <c r="BI29" s="416"/>
      <c r="BJ29" s="416"/>
      <c r="BK29" s="416"/>
      <c r="BL29" s="416"/>
      <c r="BM29" s="416"/>
      <c r="BN29" s="416"/>
      <c r="BO29" s="297">
        <f t="shared" si="19"/>
        <v>0</v>
      </c>
      <c r="BP29" s="416"/>
      <c r="BQ29" s="416"/>
      <c r="BR29" s="416"/>
      <c r="BS29" s="416"/>
      <c r="BT29" s="416"/>
      <c r="BU29" s="416"/>
      <c r="BV29" s="416"/>
      <c r="BW29" s="416"/>
      <c r="BX29" s="416"/>
      <c r="BY29" s="416"/>
      <c r="BZ29" s="416"/>
      <c r="CA29" s="297">
        <f t="shared" si="20"/>
        <v>0</v>
      </c>
      <c r="CB29" s="416"/>
      <c r="CC29" s="416"/>
      <c r="CD29" s="416"/>
      <c r="CE29" s="416"/>
      <c r="CF29" s="416"/>
      <c r="CG29" s="416"/>
      <c r="CH29" s="416"/>
      <c r="CI29" s="416"/>
      <c r="CJ29" s="416"/>
      <c r="CK29" s="416"/>
      <c r="CL29" s="416"/>
      <c r="CM29" s="297">
        <f t="shared" si="21"/>
        <v>0</v>
      </c>
      <c r="CN29" s="416"/>
      <c r="CO29" s="416"/>
      <c r="CP29" s="416"/>
      <c r="CQ29" s="416"/>
      <c r="CR29" s="416"/>
      <c r="CS29" s="416"/>
      <c r="CT29" s="416"/>
      <c r="CU29" s="416"/>
      <c r="CV29" s="416"/>
      <c r="CW29" s="416"/>
      <c r="CX29" s="416"/>
      <c r="CY29" s="297">
        <f t="shared" si="22"/>
        <v>1263</v>
      </c>
      <c r="CZ29" s="416"/>
      <c r="DA29" s="416"/>
      <c r="DB29" s="416"/>
      <c r="DC29" s="416"/>
      <c r="DD29" s="416"/>
      <c r="DE29" s="416"/>
      <c r="DF29" s="416"/>
      <c r="DG29" s="416"/>
      <c r="DH29" s="416"/>
      <c r="DI29" s="416"/>
      <c r="DJ29" s="416">
        <v>1263</v>
      </c>
      <c r="DK29" s="416"/>
      <c r="DL29" s="297">
        <f t="shared" si="23"/>
        <v>592</v>
      </c>
      <c r="DM29" s="416">
        <v>110</v>
      </c>
      <c r="DN29" s="416">
        <v>171</v>
      </c>
      <c r="DO29" s="416">
        <v>169</v>
      </c>
      <c r="DP29" s="416">
        <v>12</v>
      </c>
      <c r="DQ29" s="416">
        <v>118</v>
      </c>
      <c r="DR29" s="416"/>
      <c r="DS29" s="416"/>
      <c r="DT29" s="416"/>
      <c r="DU29" s="416"/>
      <c r="DV29" s="416"/>
      <c r="DW29" s="416">
        <v>12</v>
      </c>
      <c r="DX29" s="297">
        <f t="shared" si="24"/>
        <v>0</v>
      </c>
      <c r="DY29" s="416"/>
      <c r="DZ29" s="416"/>
      <c r="EA29" s="416"/>
      <c r="EB29" s="416"/>
      <c r="EC29" s="416"/>
      <c r="ED29" s="416"/>
      <c r="EE29" s="416"/>
      <c r="EF29" s="416"/>
      <c r="EG29" s="416"/>
      <c r="EH29" s="417" t="s">
        <v>403</v>
      </c>
    </row>
    <row r="30" spans="1:138" s="267" customFormat="1" ht="13.5">
      <c r="A30" s="415" t="s">
        <v>388</v>
      </c>
      <c r="B30" s="415">
        <v>34545</v>
      </c>
      <c r="C30" s="415" t="s">
        <v>425</v>
      </c>
      <c r="D30" s="297">
        <f t="shared" si="4"/>
        <v>1208</v>
      </c>
      <c r="E30" s="297">
        <f t="shared" si="5"/>
        <v>377</v>
      </c>
      <c r="F30" s="297">
        <f t="shared" si="5"/>
        <v>158</v>
      </c>
      <c r="G30" s="297">
        <f t="shared" si="5"/>
        <v>60</v>
      </c>
      <c r="H30" s="297">
        <f t="shared" si="5"/>
        <v>9</v>
      </c>
      <c r="I30" s="297">
        <f t="shared" si="5"/>
        <v>33</v>
      </c>
      <c r="J30" s="297">
        <f t="shared" si="5"/>
        <v>43</v>
      </c>
      <c r="K30" s="297">
        <f t="shared" si="6"/>
        <v>0</v>
      </c>
      <c r="L30" s="297">
        <f t="shared" si="6"/>
        <v>0</v>
      </c>
      <c r="M30" s="297">
        <f t="shared" si="6"/>
        <v>0</v>
      </c>
      <c r="N30" s="297">
        <f t="shared" si="7"/>
        <v>0</v>
      </c>
      <c r="O30" s="297">
        <f t="shared" si="7"/>
        <v>0</v>
      </c>
      <c r="P30" s="297">
        <f t="shared" si="8"/>
        <v>506</v>
      </c>
      <c r="Q30" s="297">
        <f t="shared" si="9"/>
        <v>22</v>
      </c>
      <c r="R30" s="297">
        <f t="shared" si="10"/>
        <v>10</v>
      </c>
      <c r="S30" s="416"/>
      <c r="T30" s="416"/>
      <c r="U30" s="416"/>
      <c r="V30" s="416"/>
      <c r="W30" s="416"/>
      <c r="X30" s="416"/>
      <c r="Y30" s="416"/>
      <c r="Z30" s="416"/>
      <c r="AA30" s="416">
        <v>10</v>
      </c>
      <c r="AB30" s="297">
        <f t="shared" si="11"/>
        <v>1198</v>
      </c>
      <c r="AC30" s="297">
        <f t="shared" si="12"/>
        <v>377</v>
      </c>
      <c r="AD30" s="297">
        <f t="shared" si="12"/>
        <v>158</v>
      </c>
      <c r="AE30" s="297">
        <f t="shared" si="12"/>
        <v>60</v>
      </c>
      <c r="AF30" s="297">
        <f t="shared" si="12"/>
        <v>9</v>
      </c>
      <c r="AG30" s="297">
        <f t="shared" si="12"/>
        <v>33</v>
      </c>
      <c r="AH30" s="297">
        <f t="shared" si="12"/>
        <v>43</v>
      </c>
      <c r="AI30" s="297">
        <f t="shared" si="12"/>
        <v>0</v>
      </c>
      <c r="AJ30" s="297">
        <f t="shared" si="12"/>
        <v>0</v>
      </c>
      <c r="AK30" s="297">
        <f t="shared" si="13"/>
        <v>0</v>
      </c>
      <c r="AL30" s="297">
        <f t="shared" si="14"/>
        <v>0</v>
      </c>
      <c r="AM30" s="297">
        <f t="shared" si="14"/>
        <v>0</v>
      </c>
      <c r="AN30" s="297">
        <f t="shared" si="15"/>
        <v>506</v>
      </c>
      <c r="AO30" s="297">
        <f t="shared" si="16"/>
        <v>12</v>
      </c>
      <c r="AP30" s="297">
        <f t="shared" si="17"/>
        <v>0</v>
      </c>
      <c r="AQ30" s="416"/>
      <c r="AR30" s="416"/>
      <c r="AS30" s="416"/>
      <c r="AT30" s="416"/>
      <c r="AU30" s="416"/>
      <c r="AV30" s="416"/>
      <c r="AW30" s="416"/>
      <c r="AX30" s="416"/>
      <c r="AY30" s="416"/>
      <c r="AZ30" s="416"/>
      <c r="BA30" s="416"/>
      <c r="BB30" s="416"/>
      <c r="BC30" s="297">
        <f t="shared" si="18"/>
        <v>146</v>
      </c>
      <c r="BD30" s="416"/>
      <c r="BE30" s="416">
        <v>102</v>
      </c>
      <c r="BF30" s="416"/>
      <c r="BG30" s="416"/>
      <c r="BH30" s="416">
        <v>18</v>
      </c>
      <c r="BI30" s="416">
        <v>14</v>
      </c>
      <c r="BJ30" s="416"/>
      <c r="BK30" s="416"/>
      <c r="BL30" s="416"/>
      <c r="BM30" s="416"/>
      <c r="BN30" s="416">
        <v>12</v>
      </c>
      <c r="BO30" s="297">
        <f t="shared" si="19"/>
        <v>0</v>
      </c>
      <c r="BP30" s="416"/>
      <c r="BQ30" s="416"/>
      <c r="BR30" s="416"/>
      <c r="BS30" s="416"/>
      <c r="BT30" s="416"/>
      <c r="BU30" s="416"/>
      <c r="BV30" s="416"/>
      <c r="BW30" s="416"/>
      <c r="BX30" s="416"/>
      <c r="BY30" s="416"/>
      <c r="BZ30" s="416"/>
      <c r="CA30" s="297">
        <f t="shared" si="20"/>
        <v>0</v>
      </c>
      <c r="CB30" s="416"/>
      <c r="CC30" s="416"/>
      <c r="CD30" s="416"/>
      <c r="CE30" s="416"/>
      <c r="CF30" s="416"/>
      <c r="CG30" s="416"/>
      <c r="CH30" s="416"/>
      <c r="CI30" s="416"/>
      <c r="CJ30" s="416"/>
      <c r="CK30" s="416"/>
      <c r="CL30" s="416"/>
      <c r="CM30" s="297">
        <f t="shared" si="21"/>
        <v>0</v>
      </c>
      <c r="CN30" s="416"/>
      <c r="CO30" s="416"/>
      <c r="CP30" s="416"/>
      <c r="CQ30" s="416"/>
      <c r="CR30" s="416"/>
      <c r="CS30" s="416"/>
      <c r="CT30" s="416"/>
      <c r="CU30" s="416"/>
      <c r="CV30" s="416"/>
      <c r="CW30" s="416"/>
      <c r="CX30" s="416"/>
      <c r="CY30" s="297">
        <f t="shared" si="22"/>
        <v>506</v>
      </c>
      <c r="CZ30" s="416"/>
      <c r="DA30" s="416"/>
      <c r="DB30" s="416"/>
      <c r="DC30" s="416"/>
      <c r="DD30" s="416"/>
      <c r="DE30" s="416"/>
      <c r="DF30" s="416"/>
      <c r="DG30" s="416"/>
      <c r="DH30" s="416"/>
      <c r="DI30" s="416"/>
      <c r="DJ30" s="416">
        <v>506</v>
      </c>
      <c r="DK30" s="416"/>
      <c r="DL30" s="297">
        <f t="shared" si="23"/>
        <v>546</v>
      </c>
      <c r="DM30" s="416">
        <v>377</v>
      </c>
      <c r="DN30" s="416">
        <v>56</v>
      </c>
      <c r="DO30" s="416">
        <v>60</v>
      </c>
      <c r="DP30" s="416">
        <v>9</v>
      </c>
      <c r="DQ30" s="416">
        <v>15</v>
      </c>
      <c r="DR30" s="416">
        <v>29</v>
      </c>
      <c r="DS30" s="416"/>
      <c r="DT30" s="416"/>
      <c r="DU30" s="416"/>
      <c r="DV30" s="416"/>
      <c r="DW30" s="416"/>
      <c r="DX30" s="297">
        <f t="shared" si="24"/>
        <v>0</v>
      </c>
      <c r="DY30" s="416"/>
      <c r="DZ30" s="416"/>
      <c r="EA30" s="416"/>
      <c r="EB30" s="416"/>
      <c r="EC30" s="416"/>
      <c r="ED30" s="416"/>
      <c r="EE30" s="416"/>
      <c r="EF30" s="416"/>
      <c r="EG30" s="416"/>
      <c r="EH30" s="417" t="s">
        <v>403</v>
      </c>
    </row>
    <row r="31" spans="1:138" s="267" customFormat="1" ht="13.5">
      <c r="A31" s="266"/>
      <c r="B31" s="266"/>
      <c r="C31" s="26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271"/>
    </row>
    <row r="32" spans="1:138" s="267" customFormat="1" ht="13.5">
      <c r="A32" s="266"/>
      <c r="B32" s="266"/>
      <c r="C32" s="266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271"/>
    </row>
    <row r="33" spans="1:138" s="267" customFormat="1" ht="13.5">
      <c r="A33" s="266"/>
      <c r="B33" s="266"/>
      <c r="C33" s="26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271"/>
    </row>
    <row r="34" spans="1:138" s="267" customFormat="1" ht="13.5">
      <c r="A34" s="266"/>
      <c r="B34" s="266"/>
      <c r="C34" s="26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271"/>
    </row>
    <row r="35" spans="1:138" s="267" customFormat="1" ht="13.5">
      <c r="A35" s="266"/>
      <c r="B35" s="266"/>
      <c r="C35" s="26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271"/>
    </row>
    <row r="36" spans="1:138" s="267" customFormat="1" ht="13.5">
      <c r="A36" s="266"/>
      <c r="B36" s="266"/>
      <c r="C36" s="266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271"/>
    </row>
    <row r="37" spans="1:138" s="267" customFormat="1" ht="13.5">
      <c r="A37" s="266"/>
      <c r="B37" s="266"/>
      <c r="C37" s="26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271"/>
    </row>
    <row r="38" spans="1:138" s="267" customFormat="1" ht="13.5">
      <c r="A38" s="266"/>
      <c r="B38" s="266"/>
      <c r="C38" s="266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271"/>
    </row>
    <row r="39" spans="1:138" s="267" customFormat="1" ht="13.5">
      <c r="A39" s="266"/>
      <c r="B39" s="266"/>
      <c r="C39" s="266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271"/>
    </row>
    <row r="40" spans="1:138" s="267" customFormat="1" ht="13.5">
      <c r="A40" s="266"/>
      <c r="B40" s="266"/>
      <c r="C40" s="266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271"/>
    </row>
    <row r="41" spans="1:138" s="267" customFormat="1" ht="13.5">
      <c r="A41" s="266"/>
      <c r="B41" s="266"/>
      <c r="C41" s="266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271"/>
    </row>
    <row r="42" spans="1:138" s="267" customFormat="1" ht="13.5">
      <c r="A42" s="266"/>
      <c r="B42" s="266"/>
      <c r="C42" s="266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271"/>
    </row>
    <row r="43" spans="1:138" s="267" customFormat="1" ht="13.5">
      <c r="A43" s="266"/>
      <c r="B43" s="266"/>
      <c r="C43" s="266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271"/>
    </row>
    <row r="44" spans="1:138" s="267" customFormat="1" ht="13.5">
      <c r="A44" s="266"/>
      <c r="B44" s="266"/>
      <c r="C44" s="26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271"/>
    </row>
    <row r="45" spans="1:138" s="267" customFormat="1" ht="13.5">
      <c r="A45" s="266"/>
      <c r="B45" s="266"/>
      <c r="C45" s="266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271"/>
    </row>
    <row r="46" spans="1:138" s="267" customFormat="1" ht="13.5">
      <c r="A46" s="266"/>
      <c r="B46" s="266"/>
      <c r="C46" s="266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271"/>
    </row>
    <row r="47" spans="1:138" s="267" customFormat="1" ht="13.5">
      <c r="A47" s="266"/>
      <c r="B47" s="266"/>
      <c r="C47" s="266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271"/>
    </row>
    <row r="48" spans="1:138" s="267" customFormat="1" ht="13.5">
      <c r="A48" s="266"/>
      <c r="B48" s="266"/>
      <c r="C48" s="266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271"/>
    </row>
    <row r="49" spans="1:138" s="267" customFormat="1" ht="13.5">
      <c r="A49" s="266"/>
      <c r="B49" s="266"/>
      <c r="C49" s="266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271"/>
    </row>
    <row r="50" spans="1:138" s="267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271"/>
    </row>
    <row r="51" spans="1:138" s="267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271"/>
    </row>
    <row r="52" spans="1:138" s="267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271"/>
    </row>
    <row r="53" spans="1:138" s="267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271"/>
    </row>
    <row r="54" spans="1:138" s="267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271"/>
    </row>
    <row r="55" spans="1:138" s="267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271"/>
    </row>
    <row r="56" spans="1:138" s="267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271"/>
    </row>
    <row r="57" spans="1:138" s="267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271"/>
    </row>
    <row r="58" spans="1:138" s="267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271"/>
    </row>
    <row r="59" spans="1:138" s="267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271"/>
    </row>
    <row r="60" spans="1:138" s="267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271"/>
    </row>
    <row r="61" spans="1:138" s="267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271"/>
    </row>
    <row r="62" spans="1:138" s="267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271"/>
    </row>
    <row r="63" spans="1:138" s="267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271"/>
    </row>
    <row r="64" spans="1:138" s="267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271"/>
    </row>
    <row r="65" spans="1:138" s="267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271"/>
    </row>
    <row r="66" spans="1:138" s="267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271"/>
    </row>
    <row r="67" spans="1:138" s="267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271"/>
    </row>
    <row r="68" spans="1:138" s="267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271"/>
    </row>
    <row r="69" spans="1:138" s="267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271"/>
    </row>
    <row r="70" spans="1:138" s="267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271"/>
    </row>
    <row r="71" spans="1:138" s="267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271"/>
    </row>
    <row r="72" spans="1:138" s="267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271"/>
    </row>
    <row r="73" spans="1:138" s="267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271"/>
    </row>
    <row r="74" spans="1:138" s="267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271"/>
    </row>
    <row r="75" spans="1:138" s="267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271"/>
    </row>
    <row r="76" spans="1:138" s="267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271"/>
    </row>
    <row r="77" spans="1:138" s="267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271"/>
    </row>
    <row r="78" spans="1:138" s="267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271"/>
    </row>
    <row r="79" spans="1:138" s="267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271"/>
    </row>
    <row r="80" spans="1:138" s="267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271"/>
    </row>
    <row r="81" spans="1:138" s="267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271"/>
    </row>
    <row r="82" spans="1:138" s="267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271"/>
    </row>
    <row r="83" spans="1:138" s="267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271"/>
    </row>
    <row r="84" spans="1:138" s="267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271"/>
    </row>
    <row r="85" spans="1:138" s="267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271"/>
    </row>
    <row r="86" spans="1:138" s="267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271"/>
    </row>
    <row r="87" spans="1:138" s="267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271"/>
    </row>
    <row r="88" spans="1:138" s="267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271"/>
    </row>
    <row r="89" spans="1:138" s="267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271"/>
    </row>
    <row r="90" spans="1:138" s="267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271"/>
    </row>
    <row r="91" spans="1:138" s="267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271"/>
    </row>
    <row r="92" spans="1:138" s="267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271"/>
    </row>
    <row r="93" spans="1:138" s="267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271"/>
    </row>
    <row r="94" spans="1:138" s="267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271"/>
    </row>
    <row r="95" spans="1:138" s="267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271"/>
    </row>
    <row r="96" spans="1:138" s="267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271"/>
    </row>
    <row r="97" spans="1:138" s="267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271"/>
    </row>
    <row r="98" spans="1:138" s="267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271"/>
    </row>
    <row r="99" spans="1:138" s="267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271"/>
    </row>
    <row r="100" spans="1:138" s="267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271"/>
    </row>
    <row r="101" spans="1:138" s="267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271"/>
    </row>
    <row r="102" spans="1:138" s="267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271"/>
    </row>
    <row r="103" spans="1:138" s="267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271"/>
    </row>
    <row r="104" spans="1:138" s="267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271"/>
    </row>
    <row r="105" spans="1:138" s="267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271"/>
    </row>
    <row r="106" spans="1:138" s="267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271"/>
    </row>
    <row r="107" spans="1:138" s="267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271"/>
    </row>
    <row r="108" spans="1:138" s="267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271"/>
    </row>
    <row r="109" spans="1:138" s="267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271"/>
    </row>
    <row r="110" spans="1:138" s="267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271"/>
    </row>
    <row r="111" spans="1:138" s="267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271"/>
    </row>
    <row r="112" spans="1:138" s="267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271"/>
    </row>
    <row r="113" spans="1:138" s="267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271"/>
    </row>
    <row r="114" spans="1:138" s="267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271"/>
    </row>
    <row r="115" spans="1:138" s="267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271"/>
    </row>
    <row r="116" spans="1:138" s="267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271"/>
    </row>
    <row r="117" spans="1:138" s="267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271"/>
    </row>
    <row r="118" spans="1:138" s="267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271"/>
    </row>
    <row r="119" spans="1:138" s="267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271"/>
    </row>
    <row r="120" spans="1:138" s="267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271"/>
    </row>
    <row r="121" spans="1:138" s="267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271"/>
    </row>
    <row r="122" spans="1:138" s="267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271"/>
    </row>
    <row r="123" spans="1:138" s="267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271"/>
    </row>
    <row r="124" spans="1:138" s="267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271"/>
    </row>
    <row r="125" spans="1:138" s="267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271"/>
    </row>
    <row r="126" spans="1:138" s="267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271"/>
    </row>
    <row r="127" spans="1:138" s="267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271"/>
    </row>
    <row r="128" spans="1:138" s="267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271"/>
    </row>
    <row r="129" spans="1:138" s="267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271"/>
    </row>
    <row r="130" spans="1:138" s="267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271"/>
    </row>
    <row r="131" spans="1:138" s="267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271"/>
    </row>
    <row r="132" spans="1:138" s="267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271"/>
    </row>
    <row r="133" spans="1:138" s="267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271"/>
    </row>
    <row r="134" spans="1:138" s="267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271"/>
    </row>
    <row r="135" spans="1:138" s="267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271"/>
    </row>
    <row r="136" spans="1:138" s="267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271"/>
    </row>
    <row r="137" spans="1:138" s="267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271"/>
    </row>
    <row r="138" spans="1:138" s="267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271"/>
    </row>
    <row r="139" spans="1:138" s="267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271"/>
    </row>
    <row r="140" spans="1:138" s="267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271"/>
    </row>
    <row r="141" spans="1:138" s="267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271"/>
    </row>
    <row r="142" spans="1:138" s="267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271"/>
    </row>
    <row r="143" spans="1:138" s="267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271"/>
    </row>
    <row r="144" spans="1:138" s="267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271"/>
    </row>
    <row r="145" spans="1:138" s="267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271"/>
    </row>
    <row r="146" spans="1:138" s="267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271"/>
    </row>
    <row r="147" spans="1:138" s="267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271"/>
    </row>
    <row r="148" spans="1:138" s="267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271"/>
    </row>
    <row r="149" spans="1:138" s="267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271"/>
    </row>
    <row r="150" spans="1:138" s="267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271"/>
    </row>
    <row r="151" spans="1:138" s="267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271"/>
    </row>
    <row r="152" spans="1:138" s="267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271"/>
    </row>
    <row r="153" spans="1:138" s="267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271"/>
    </row>
    <row r="154" spans="1:138" s="267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271"/>
    </row>
    <row r="155" spans="1:138" s="267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271"/>
    </row>
    <row r="156" spans="1:138" s="267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271"/>
    </row>
    <row r="157" spans="1:138" s="267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271"/>
    </row>
    <row r="158" spans="1:138" s="267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271"/>
    </row>
    <row r="159" spans="1:138" s="267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271"/>
    </row>
    <row r="160" spans="1:138" s="267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271"/>
    </row>
    <row r="161" spans="1:138" s="267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271"/>
    </row>
    <row r="162" spans="1:138" s="267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271"/>
    </row>
    <row r="163" spans="1:138" s="267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271"/>
    </row>
    <row r="164" spans="1:138" s="267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271"/>
    </row>
    <row r="165" spans="1:138" s="267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271"/>
    </row>
    <row r="166" spans="1:138" s="267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271"/>
    </row>
    <row r="167" spans="1:138" s="267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271"/>
    </row>
    <row r="168" spans="1:138" s="267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271"/>
    </row>
    <row r="169" spans="1:138" s="267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271"/>
    </row>
    <row r="170" spans="1:138" s="267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271"/>
    </row>
    <row r="171" spans="1:138" s="267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271"/>
    </row>
    <row r="172" spans="1:138" s="267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271"/>
    </row>
    <row r="173" spans="1:138" s="267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271"/>
    </row>
    <row r="174" spans="1:138" s="267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271"/>
    </row>
    <row r="175" spans="1:138" s="267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271"/>
    </row>
    <row r="176" spans="1:138" s="267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271"/>
    </row>
    <row r="177" spans="1:138" s="267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271"/>
    </row>
    <row r="178" spans="1:138" s="267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271"/>
    </row>
    <row r="179" spans="1:138" s="267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271"/>
    </row>
    <row r="180" spans="1:138" s="267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271"/>
    </row>
    <row r="181" spans="1:138" s="267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271"/>
    </row>
    <row r="182" spans="1:138" s="267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271"/>
    </row>
    <row r="183" spans="1:138" s="267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271"/>
    </row>
    <row r="184" spans="1:138" s="267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271"/>
    </row>
    <row r="185" spans="1:138" s="267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271"/>
    </row>
    <row r="186" spans="1:138" s="267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271"/>
    </row>
    <row r="187" spans="1:138" s="267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271"/>
    </row>
    <row r="188" spans="1:138" s="267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271"/>
    </row>
    <row r="189" spans="1:138" s="267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271"/>
    </row>
    <row r="190" spans="1:138" s="267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271"/>
    </row>
    <row r="191" spans="1:138" s="267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271"/>
    </row>
    <row r="192" spans="1:138" s="267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271"/>
    </row>
    <row r="193" spans="1:138" s="267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271"/>
    </row>
    <row r="194" spans="1:138" s="267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271"/>
    </row>
    <row r="195" spans="1:138" s="267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271"/>
    </row>
    <row r="196" spans="1:138" s="267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271"/>
    </row>
    <row r="197" spans="1:138" s="267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271"/>
    </row>
    <row r="198" spans="1:138" s="267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271"/>
    </row>
    <row r="199" spans="1:138" s="267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271"/>
    </row>
    <row r="200" spans="1:138" s="267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271"/>
    </row>
    <row r="201" spans="1:138" s="267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271"/>
    </row>
    <row r="202" spans="1:138" s="267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271"/>
    </row>
    <row r="203" spans="1:138" s="267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271"/>
    </row>
    <row r="204" spans="1:138" s="267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271"/>
    </row>
    <row r="205" spans="1:138" s="267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271"/>
    </row>
    <row r="206" spans="1:138" s="267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271"/>
    </row>
    <row r="207" spans="1:138" s="267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271"/>
    </row>
    <row r="208" spans="1:138" s="267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271"/>
    </row>
    <row r="209" spans="1:138" s="267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271"/>
    </row>
    <row r="210" spans="1:138" s="267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271"/>
    </row>
    <row r="211" spans="1:138" s="267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271"/>
    </row>
    <row r="212" spans="1:138" s="267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271"/>
    </row>
    <row r="213" spans="1:138" s="267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271"/>
    </row>
    <row r="214" spans="1:138" s="267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271"/>
    </row>
    <row r="215" spans="1:138" s="267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271"/>
    </row>
    <row r="216" spans="1:138" s="267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271"/>
    </row>
    <row r="217" spans="1:138" s="267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271"/>
    </row>
    <row r="218" spans="1:138" s="267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271"/>
    </row>
    <row r="219" spans="1:138" s="267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271"/>
    </row>
    <row r="220" spans="1:138" s="267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271"/>
    </row>
    <row r="221" spans="1:138" s="267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271"/>
    </row>
    <row r="222" spans="1:138" s="267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271"/>
    </row>
    <row r="223" spans="1:138" s="267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271"/>
    </row>
    <row r="224" spans="1:138" s="267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271"/>
    </row>
    <row r="225" spans="1:138" s="267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271"/>
    </row>
    <row r="226" spans="1:138" s="267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271"/>
    </row>
    <row r="227" spans="1:138" s="267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271"/>
    </row>
    <row r="228" spans="1:138" s="267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271"/>
    </row>
    <row r="229" spans="1:138" s="267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271"/>
    </row>
    <row r="230" spans="1:138" s="267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271"/>
    </row>
    <row r="231" spans="1:138" s="267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271"/>
    </row>
    <row r="232" spans="1:138" s="267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271"/>
    </row>
    <row r="233" spans="1:138" s="267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271"/>
    </row>
    <row r="234" spans="1:138" s="267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271"/>
    </row>
    <row r="235" spans="1:138" s="267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271"/>
    </row>
    <row r="236" spans="1:138" s="267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271"/>
    </row>
    <row r="237" spans="1:138" s="267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271"/>
    </row>
    <row r="238" spans="1:138" s="267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271"/>
    </row>
    <row r="239" spans="1:138" s="267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271"/>
    </row>
    <row r="240" spans="1:138" s="267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271"/>
    </row>
    <row r="241" spans="1:138" s="267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271"/>
    </row>
    <row r="242" spans="1:138" s="267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271"/>
    </row>
    <row r="243" spans="1:138" s="267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271"/>
    </row>
    <row r="244" spans="1:138" s="267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271"/>
    </row>
    <row r="245" spans="1:138" s="267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271"/>
    </row>
    <row r="246" spans="1:138" s="267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271"/>
    </row>
    <row r="247" spans="1:138" s="267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271"/>
    </row>
    <row r="248" spans="1:138" s="267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271"/>
    </row>
    <row r="249" spans="1:138" s="267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271"/>
    </row>
    <row r="250" spans="1:138" s="267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271"/>
    </row>
    <row r="251" spans="1:138" s="267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271"/>
    </row>
    <row r="252" spans="1:138" s="267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271"/>
    </row>
    <row r="253" spans="1:138" s="267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271"/>
    </row>
    <row r="254" spans="1:138" s="267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271"/>
    </row>
    <row r="255" spans="1:138" s="267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271"/>
    </row>
    <row r="256" spans="1:138" s="267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271"/>
    </row>
    <row r="257" spans="1:138" s="267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271"/>
    </row>
    <row r="258" spans="1:138" s="267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271"/>
    </row>
    <row r="259" spans="1:138" s="267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271"/>
    </row>
    <row r="260" spans="1:138" s="267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271"/>
    </row>
    <row r="261" spans="1:138" s="267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271"/>
    </row>
    <row r="262" spans="1:138" s="267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271"/>
    </row>
    <row r="263" spans="1:138" s="267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271"/>
    </row>
    <row r="264" spans="1:138" s="267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271"/>
    </row>
    <row r="265" spans="1:138" s="267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271"/>
    </row>
    <row r="266" spans="1:138" s="267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271"/>
    </row>
    <row r="267" spans="1:138" s="267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271"/>
    </row>
    <row r="268" spans="1:138" s="267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271"/>
    </row>
    <row r="269" spans="1:138" s="267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271"/>
    </row>
    <row r="270" spans="1:138" s="267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271"/>
    </row>
    <row r="271" spans="1:138" s="267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271"/>
    </row>
    <row r="272" spans="1:138" s="267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271"/>
    </row>
    <row r="273" spans="1:138" s="267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271"/>
    </row>
    <row r="274" spans="1:138" s="267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271"/>
    </row>
    <row r="275" spans="1:138" s="267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271"/>
    </row>
    <row r="276" spans="1:138" s="267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271"/>
    </row>
    <row r="277" spans="1:138" s="267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271"/>
    </row>
    <row r="278" spans="1:138" s="267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271"/>
    </row>
    <row r="279" spans="1:138" s="267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271"/>
    </row>
    <row r="280" spans="1:138" s="267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271"/>
    </row>
    <row r="281" spans="1:138" s="267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271"/>
    </row>
    <row r="282" spans="1:138" s="267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271"/>
    </row>
    <row r="283" spans="1:138" s="267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271"/>
    </row>
    <row r="284" spans="1:138" s="267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271"/>
    </row>
    <row r="285" spans="1:138" s="267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271"/>
    </row>
    <row r="286" spans="1:138" s="267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271"/>
    </row>
    <row r="287" spans="1:138" s="267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271"/>
    </row>
    <row r="288" spans="1:138" s="267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271"/>
    </row>
    <row r="289" spans="1:138" s="267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271"/>
    </row>
    <row r="290" spans="1:138" s="267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271"/>
    </row>
    <row r="291" spans="1:138" s="267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271"/>
    </row>
    <row r="292" spans="1:138" s="267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271"/>
    </row>
    <row r="293" spans="1:138" s="267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271"/>
    </row>
    <row r="294" spans="1:138" s="267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271"/>
    </row>
    <row r="295" spans="1:138" s="267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271"/>
    </row>
    <row r="296" spans="1:138" s="267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271"/>
    </row>
    <row r="297" spans="1:138" s="267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271"/>
    </row>
    <row r="298" spans="1:138" s="267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271"/>
    </row>
    <row r="299" spans="1:138" s="267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271"/>
    </row>
    <row r="300" spans="1:138" s="267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271"/>
    </row>
  </sheetData>
  <sheetProtection/>
  <mergeCells count="138">
    <mergeCell ref="DL4:DL5"/>
    <mergeCell ref="DW4:DW5"/>
    <mergeCell ref="DO4:DO5"/>
    <mergeCell ref="DP4:DP5"/>
    <mergeCell ref="DQ4:DQ5"/>
    <mergeCell ref="DR4:DR5"/>
    <mergeCell ref="DU4:DU5"/>
    <mergeCell ref="DV4:DV5"/>
    <mergeCell ref="DS4:DS5"/>
    <mergeCell ref="DT4:DT5"/>
    <mergeCell ref="CW4:CW5"/>
    <mergeCell ref="DC4:DC5"/>
    <mergeCell ref="DN4:DN5"/>
    <mergeCell ref="DE4:DE5"/>
    <mergeCell ref="DF4:DF5"/>
    <mergeCell ref="DG4:DG5"/>
    <mergeCell ref="DJ4:DJ5"/>
    <mergeCell ref="DH4:DH5"/>
    <mergeCell ref="DI4:DI5"/>
    <mergeCell ref="DK4:DK5"/>
    <mergeCell ref="DD4:DD5"/>
    <mergeCell ref="DM4:DM5"/>
    <mergeCell ref="CN4:CN5"/>
    <mergeCell ref="CS4:CS5"/>
    <mergeCell ref="CT4:CT5"/>
    <mergeCell ref="CU4:CU5"/>
    <mergeCell ref="CX4:CX5"/>
    <mergeCell ref="CY4:CY5"/>
    <mergeCell ref="DB4:DB5"/>
    <mergeCell ref="CR4:CR5"/>
    <mergeCell ref="CC4:CC5"/>
    <mergeCell ref="DA4:DA5"/>
    <mergeCell ref="CG4:CG5"/>
    <mergeCell ref="CH4:CH5"/>
    <mergeCell ref="CI4:CI5"/>
    <mergeCell ref="CL4:CL5"/>
    <mergeCell ref="CM4:CM5"/>
    <mergeCell ref="CQ4:CQ5"/>
    <mergeCell ref="CZ4:CZ5"/>
    <mergeCell ref="CV4:CV5"/>
    <mergeCell ref="BN4:BN5"/>
    <mergeCell ref="BO4:BO5"/>
    <mergeCell ref="BP4:BP5"/>
    <mergeCell ref="CE4:CE5"/>
    <mergeCell ref="CD4:CD5"/>
    <mergeCell ref="BX4:BX5"/>
    <mergeCell ref="BY4:BY5"/>
    <mergeCell ref="BS4:BS5"/>
    <mergeCell ref="BT4:BT5"/>
    <mergeCell ref="BU4:BU5"/>
    <mergeCell ref="EG3:EG5"/>
    <mergeCell ref="AP4:AP5"/>
    <mergeCell ref="AQ4:AQ5"/>
    <mergeCell ref="AR4:AR5"/>
    <mergeCell ref="AS4:AS5"/>
    <mergeCell ref="AT4:AT5"/>
    <mergeCell ref="AU4:AU5"/>
    <mergeCell ref="AV4:AV5"/>
    <mergeCell ref="CJ4:CJ5"/>
    <mergeCell ref="CK4:CK5"/>
    <mergeCell ref="BQ4:BQ5"/>
    <mergeCell ref="BR4:BR5"/>
    <mergeCell ref="CO4:CO5"/>
    <mergeCell ref="CP4:CP5"/>
    <mergeCell ref="CB4:CB5"/>
    <mergeCell ref="CF4:CF5"/>
    <mergeCell ref="BV4:BV5"/>
    <mergeCell ref="BW4:BW5"/>
    <mergeCell ref="BZ4:BZ5"/>
    <mergeCell ref="CA4:CA5"/>
    <mergeCell ref="AH3:AH5"/>
    <mergeCell ref="AI3:AI5"/>
    <mergeCell ref="AY4:AY5"/>
    <mergeCell ref="AJ3:AJ5"/>
    <mergeCell ref="AK3:AK5"/>
    <mergeCell ref="AN3:AN5"/>
    <mergeCell ref="AO3:AO5"/>
    <mergeCell ref="AM3:AM5"/>
    <mergeCell ref="AL3:AL5"/>
    <mergeCell ref="BE4:BE5"/>
    <mergeCell ref="BC4:BC5"/>
    <mergeCell ref="BD4:BD5"/>
    <mergeCell ref="AW4:AW5"/>
    <mergeCell ref="BB4:BB5"/>
    <mergeCell ref="AX4:AX5"/>
    <mergeCell ref="AZ4:AZ5"/>
    <mergeCell ref="BA4:BA5"/>
    <mergeCell ref="M3:M5"/>
    <mergeCell ref="AB3:AB5"/>
    <mergeCell ref="AC3:AC5"/>
    <mergeCell ref="AD3:AD5"/>
    <mergeCell ref="N3:N5"/>
    <mergeCell ref="O3:O5"/>
    <mergeCell ref="Z3:Z5"/>
    <mergeCell ref="P3:P5"/>
    <mergeCell ref="AA3:AA5"/>
    <mergeCell ref="R3:R5"/>
    <mergeCell ref="E3:E5"/>
    <mergeCell ref="F3:F5"/>
    <mergeCell ref="G3:G5"/>
    <mergeCell ref="H3:H5"/>
    <mergeCell ref="I3:I5"/>
    <mergeCell ref="J3:J5"/>
    <mergeCell ref="K3:K5"/>
    <mergeCell ref="L3:L5"/>
    <mergeCell ref="A2:A6"/>
    <mergeCell ref="B2:B6"/>
    <mergeCell ref="C2:C6"/>
    <mergeCell ref="D3:D5"/>
    <mergeCell ref="EH2:EH6"/>
    <mergeCell ref="T3:T5"/>
    <mergeCell ref="U3:U5"/>
    <mergeCell ref="V3:V5"/>
    <mergeCell ref="W3:W5"/>
    <mergeCell ref="X3:X5"/>
    <mergeCell ref="EF3:EF5"/>
    <mergeCell ref="EC3:EC5"/>
    <mergeCell ref="ED3:ED5"/>
    <mergeCell ref="Y3:Y5"/>
    <mergeCell ref="S3:S5"/>
    <mergeCell ref="Q3:Q5"/>
    <mergeCell ref="AF3:AF5"/>
    <mergeCell ref="AG3:AG5"/>
    <mergeCell ref="AE3:AE5"/>
    <mergeCell ref="DZ3:DZ5"/>
    <mergeCell ref="EA3:EA5"/>
    <mergeCell ref="EE3:EE5"/>
    <mergeCell ref="EB3:EB5"/>
    <mergeCell ref="DX3:DX5"/>
    <mergeCell ref="BF4:BF5"/>
    <mergeCell ref="BG4:BG5"/>
    <mergeCell ref="DY3:DY5"/>
    <mergeCell ref="BL4:BL5"/>
    <mergeCell ref="BM4:BM5"/>
    <mergeCell ref="BH4:BH5"/>
    <mergeCell ref="BI4:BI5"/>
    <mergeCell ref="BJ4:BJ5"/>
    <mergeCell ref="BK4:B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Y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Y30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6384" width="9" style="41" customWidth="1"/>
  </cols>
  <sheetData>
    <row r="1" spans="1:3" ht="17.25">
      <c r="A1" s="1" t="s">
        <v>123</v>
      </c>
      <c r="B1" s="2"/>
      <c r="C1" s="1"/>
    </row>
    <row r="2" spans="1:103" s="48" customFormat="1" ht="25.5" customHeight="1">
      <c r="A2" s="345" t="s">
        <v>306</v>
      </c>
      <c r="B2" s="347" t="s">
        <v>304</v>
      </c>
      <c r="C2" s="349" t="s">
        <v>305</v>
      </c>
      <c r="D2" s="42" t="s">
        <v>98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  <c r="P2" s="45" t="s">
        <v>99</v>
      </c>
      <c r="Q2" s="46"/>
      <c r="R2" s="46"/>
      <c r="S2" s="46"/>
      <c r="T2" s="46"/>
      <c r="U2" s="46"/>
      <c r="V2" s="46"/>
      <c r="W2" s="47"/>
      <c r="X2" s="359" t="s">
        <v>100</v>
      </c>
      <c r="Y2" s="360"/>
      <c r="Z2" s="360"/>
      <c r="AA2" s="360"/>
      <c r="AB2" s="360"/>
      <c r="AC2" s="360"/>
      <c r="AD2" s="360"/>
      <c r="AE2" s="360"/>
      <c r="AF2" s="361" t="s">
        <v>101</v>
      </c>
      <c r="AG2" s="362"/>
      <c r="AH2" s="362"/>
      <c r="AI2" s="362"/>
      <c r="AJ2" s="362"/>
      <c r="AK2" s="362"/>
      <c r="AL2" s="362"/>
      <c r="AM2" s="362"/>
      <c r="AN2" s="361" t="s">
        <v>102</v>
      </c>
      <c r="AO2" s="362"/>
      <c r="AP2" s="362"/>
      <c r="AQ2" s="362"/>
      <c r="AR2" s="362"/>
      <c r="AS2" s="362"/>
      <c r="AT2" s="362"/>
      <c r="AU2" s="362"/>
      <c r="AV2" s="361" t="s">
        <v>103</v>
      </c>
      <c r="AW2" s="362"/>
      <c r="AX2" s="362"/>
      <c r="AY2" s="362"/>
      <c r="AZ2" s="362"/>
      <c r="BA2" s="362"/>
      <c r="BB2" s="362"/>
      <c r="BC2" s="362"/>
      <c r="BD2" s="361" t="s">
        <v>104</v>
      </c>
      <c r="BE2" s="362"/>
      <c r="BF2" s="362"/>
      <c r="BG2" s="362"/>
      <c r="BH2" s="362"/>
      <c r="BI2" s="362"/>
      <c r="BJ2" s="362"/>
      <c r="BK2" s="362"/>
      <c r="BL2" s="361" t="s">
        <v>105</v>
      </c>
      <c r="BM2" s="362"/>
      <c r="BN2" s="362"/>
      <c r="BO2" s="362"/>
      <c r="BP2" s="362"/>
      <c r="BQ2" s="362"/>
      <c r="BR2" s="362"/>
      <c r="BS2" s="362"/>
      <c r="BT2" s="363" t="s">
        <v>106</v>
      </c>
      <c r="BU2" s="364"/>
      <c r="BV2" s="364"/>
      <c r="BW2" s="364"/>
      <c r="BX2" s="364"/>
      <c r="BY2" s="364"/>
      <c r="BZ2" s="364"/>
      <c r="CA2" s="364"/>
      <c r="CB2" s="363" t="s">
        <v>107</v>
      </c>
      <c r="CC2" s="364"/>
      <c r="CD2" s="364"/>
      <c r="CE2" s="364"/>
      <c r="CF2" s="364"/>
      <c r="CG2" s="364"/>
      <c r="CH2" s="364"/>
      <c r="CI2" s="364"/>
      <c r="CJ2" s="363" t="s">
        <v>108</v>
      </c>
      <c r="CK2" s="364"/>
      <c r="CL2" s="364"/>
      <c r="CM2" s="364"/>
      <c r="CN2" s="364"/>
      <c r="CO2" s="364"/>
      <c r="CP2" s="364"/>
      <c r="CQ2" s="364"/>
      <c r="CR2" s="363" t="s">
        <v>109</v>
      </c>
      <c r="CS2" s="364"/>
      <c r="CT2" s="364"/>
      <c r="CU2" s="364"/>
      <c r="CV2" s="364"/>
      <c r="CW2" s="364"/>
      <c r="CX2" s="364"/>
      <c r="CY2" s="365"/>
    </row>
    <row r="3" spans="1:103" s="48" customFormat="1" ht="23.25" customHeight="1">
      <c r="A3" s="346"/>
      <c r="B3" s="348"/>
      <c r="C3" s="350"/>
      <c r="D3" s="358" t="s">
        <v>30</v>
      </c>
      <c r="E3" s="357" t="s">
        <v>110</v>
      </c>
      <c r="F3" s="363" t="s">
        <v>111</v>
      </c>
      <c r="G3" s="364"/>
      <c r="H3" s="364"/>
      <c r="I3" s="364"/>
      <c r="J3" s="364"/>
      <c r="K3" s="364"/>
      <c r="L3" s="364"/>
      <c r="M3" s="365"/>
      <c r="N3" s="366" t="s">
        <v>112</v>
      </c>
      <c r="O3" s="366" t="s">
        <v>113</v>
      </c>
      <c r="P3" s="358" t="s">
        <v>30</v>
      </c>
      <c r="Q3" s="357" t="s">
        <v>114</v>
      </c>
      <c r="R3" s="357" t="s">
        <v>57</v>
      </c>
      <c r="S3" s="357" t="s">
        <v>58</v>
      </c>
      <c r="T3" s="357" t="s">
        <v>59</v>
      </c>
      <c r="U3" s="357" t="s">
        <v>54</v>
      </c>
      <c r="V3" s="357" t="s">
        <v>55</v>
      </c>
      <c r="W3" s="357" t="s">
        <v>60</v>
      </c>
      <c r="X3" s="358" t="s">
        <v>30</v>
      </c>
      <c r="Y3" s="357" t="s">
        <v>114</v>
      </c>
      <c r="Z3" s="357" t="s">
        <v>57</v>
      </c>
      <c r="AA3" s="357" t="s">
        <v>58</v>
      </c>
      <c r="AB3" s="357" t="s">
        <v>59</v>
      </c>
      <c r="AC3" s="357" t="s">
        <v>54</v>
      </c>
      <c r="AD3" s="357" t="s">
        <v>55</v>
      </c>
      <c r="AE3" s="357" t="s">
        <v>60</v>
      </c>
      <c r="AF3" s="358" t="s">
        <v>30</v>
      </c>
      <c r="AG3" s="357" t="s">
        <v>114</v>
      </c>
      <c r="AH3" s="357" t="s">
        <v>57</v>
      </c>
      <c r="AI3" s="357" t="s">
        <v>58</v>
      </c>
      <c r="AJ3" s="357" t="s">
        <v>59</v>
      </c>
      <c r="AK3" s="357" t="s">
        <v>54</v>
      </c>
      <c r="AL3" s="357" t="s">
        <v>55</v>
      </c>
      <c r="AM3" s="357" t="s">
        <v>60</v>
      </c>
      <c r="AN3" s="358" t="s">
        <v>30</v>
      </c>
      <c r="AO3" s="357" t="s">
        <v>114</v>
      </c>
      <c r="AP3" s="357" t="s">
        <v>57</v>
      </c>
      <c r="AQ3" s="357" t="s">
        <v>58</v>
      </c>
      <c r="AR3" s="357" t="s">
        <v>59</v>
      </c>
      <c r="AS3" s="357" t="s">
        <v>54</v>
      </c>
      <c r="AT3" s="357" t="s">
        <v>55</v>
      </c>
      <c r="AU3" s="357" t="s">
        <v>60</v>
      </c>
      <c r="AV3" s="358" t="s">
        <v>30</v>
      </c>
      <c r="AW3" s="357" t="s">
        <v>114</v>
      </c>
      <c r="AX3" s="357" t="s">
        <v>57</v>
      </c>
      <c r="AY3" s="357" t="s">
        <v>58</v>
      </c>
      <c r="AZ3" s="357" t="s">
        <v>59</v>
      </c>
      <c r="BA3" s="357" t="s">
        <v>54</v>
      </c>
      <c r="BB3" s="357" t="s">
        <v>55</v>
      </c>
      <c r="BC3" s="357" t="s">
        <v>60</v>
      </c>
      <c r="BD3" s="358" t="s">
        <v>30</v>
      </c>
      <c r="BE3" s="357" t="s">
        <v>114</v>
      </c>
      <c r="BF3" s="357" t="s">
        <v>57</v>
      </c>
      <c r="BG3" s="357" t="s">
        <v>58</v>
      </c>
      <c r="BH3" s="357" t="s">
        <v>59</v>
      </c>
      <c r="BI3" s="357" t="s">
        <v>54</v>
      </c>
      <c r="BJ3" s="357" t="s">
        <v>55</v>
      </c>
      <c r="BK3" s="357" t="s">
        <v>60</v>
      </c>
      <c r="BL3" s="358" t="s">
        <v>30</v>
      </c>
      <c r="BM3" s="357" t="s">
        <v>114</v>
      </c>
      <c r="BN3" s="357" t="s">
        <v>57</v>
      </c>
      <c r="BO3" s="357" t="s">
        <v>58</v>
      </c>
      <c r="BP3" s="357" t="s">
        <v>59</v>
      </c>
      <c r="BQ3" s="357" t="s">
        <v>54</v>
      </c>
      <c r="BR3" s="357" t="s">
        <v>55</v>
      </c>
      <c r="BS3" s="357" t="s">
        <v>60</v>
      </c>
      <c r="BT3" s="358" t="s">
        <v>30</v>
      </c>
      <c r="BU3" s="357" t="s">
        <v>114</v>
      </c>
      <c r="BV3" s="357" t="s">
        <v>57</v>
      </c>
      <c r="BW3" s="357" t="s">
        <v>58</v>
      </c>
      <c r="BX3" s="357" t="s">
        <v>59</v>
      </c>
      <c r="BY3" s="357" t="s">
        <v>54</v>
      </c>
      <c r="BZ3" s="357" t="s">
        <v>55</v>
      </c>
      <c r="CA3" s="357" t="s">
        <v>60</v>
      </c>
      <c r="CB3" s="358" t="s">
        <v>30</v>
      </c>
      <c r="CC3" s="357" t="s">
        <v>114</v>
      </c>
      <c r="CD3" s="357" t="s">
        <v>57</v>
      </c>
      <c r="CE3" s="357" t="s">
        <v>58</v>
      </c>
      <c r="CF3" s="357" t="s">
        <v>59</v>
      </c>
      <c r="CG3" s="357" t="s">
        <v>54</v>
      </c>
      <c r="CH3" s="357" t="s">
        <v>55</v>
      </c>
      <c r="CI3" s="357" t="s">
        <v>60</v>
      </c>
      <c r="CJ3" s="358" t="s">
        <v>30</v>
      </c>
      <c r="CK3" s="357" t="s">
        <v>114</v>
      </c>
      <c r="CL3" s="357" t="s">
        <v>57</v>
      </c>
      <c r="CM3" s="357" t="s">
        <v>58</v>
      </c>
      <c r="CN3" s="357" t="s">
        <v>59</v>
      </c>
      <c r="CO3" s="357" t="s">
        <v>54</v>
      </c>
      <c r="CP3" s="357" t="s">
        <v>55</v>
      </c>
      <c r="CQ3" s="357" t="s">
        <v>60</v>
      </c>
      <c r="CR3" s="358" t="s">
        <v>30</v>
      </c>
      <c r="CS3" s="357" t="s">
        <v>114</v>
      </c>
      <c r="CT3" s="357" t="s">
        <v>57</v>
      </c>
      <c r="CU3" s="357" t="s">
        <v>58</v>
      </c>
      <c r="CV3" s="357" t="s">
        <v>59</v>
      </c>
      <c r="CW3" s="357" t="s">
        <v>54</v>
      </c>
      <c r="CX3" s="357" t="s">
        <v>55</v>
      </c>
      <c r="CY3" s="357" t="s">
        <v>60</v>
      </c>
    </row>
    <row r="4" spans="1:103" s="48" customFormat="1" ht="18" customHeight="1">
      <c r="A4" s="346"/>
      <c r="B4" s="348"/>
      <c r="C4" s="350"/>
      <c r="D4" s="358"/>
      <c r="E4" s="358"/>
      <c r="F4" s="358" t="s">
        <v>30</v>
      </c>
      <c r="G4" s="366" t="s">
        <v>115</v>
      </c>
      <c r="H4" s="366" t="s">
        <v>116</v>
      </c>
      <c r="I4" s="366" t="s">
        <v>117</v>
      </c>
      <c r="J4" s="366" t="s">
        <v>118</v>
      </c>
      <c r="K4" s="366" t="s">
        <v>119</v>
      </c>
      <c r="L4" s="366" t="s">
        <v>120</v>
      </c>
      <c r="M4" s="366" t="s">
        <v>121</v>
      </c>
      <c r="N4" s="367"/>
      <c r="O4" s="367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  <c r="AO4" s="358"/>
      <c r="AP4" s="358"/>
      <c r="AQ4" s="358"/>
      <c r="AR4" s="358"/>
      <c r="AS4" s="358"/>
      <c r="AT4" s="358"/>
      <c r="AU4" s="358"/>
      <c r="AV4" s="358"/>
      <c r="AW4" s="358"/>
      <c r="AX4" s="358"/>
      <c r="AY4" s="358"/>
      <c r="AZ4" s="358"/>
      <c r="BA4" s="358"/>
      <c r="BB4" s="358"/>
      <c r="BC4" s="358"/>
      <c r="BD4" s="358"/>
      <c r="BE4" s="358"/>
      <c r="BF4" s="358"/>
      <c r="BG4" s="358"/>
      <c r="BH4" s="358"/>
      <c r="BI4" s="358"/>
      <c r="BJ4" s="358"/>
      <c r="BK4" s="358"/>
      <c r="BL4" s="358"/>
      <c r="BM4" s="358"/>
      <c r="BN4" s="358"/>
      <c r="BO4" s="358"/>
      <c r="BP4" s="358"/>
      <c r="BQ4" s="358"/>
      <c r="BR4" s="358"/>
      <c r="BS4" s="358"/>
      <c r="BT4" s="358"/>
      <c r="BU4" s="358"/>
      <c r="BV4" s="358"/>
      <c r="BW4" s="358"/>
      <c r="BX4" s="358"/>
      <c r="BY4" s="358"/>
      <c r="BZ4" s="358"/>
      <c r="CA4" s="358"/>
      <c r="CB4" s="358"/>
      <c r="CC4" s="358"/>
      <c r="CD4" s="358"/>
      <c r="CE4" s="358"/>
      <c r="CF4" s="358"/>
      <c r="CG4" s="358"/>
      <c r="CH4" s="358"/>
      <c r="CI4" s="358"/>
      <c r="CJ4" s="358"/>
      <c r="CK4" s="358"/>
      <c r="CL4" s="358"/>
      <c r="CM4" s="358"/>
      <c r="CN4" s="358"/>
      <c r="CO4" s="358"/>
      <c r="CP4" s="358"/>
      <c r="CQ4" s="358"/>
      <c r="CR4" s="358"/>
      <c r="CS4" s="358"/>
      <c r="CT4" s="358"/>
      <c r="CU4" s="358"/>
      <c r="CV4" s="358"/>
      <c r="CW4" s="358"/>
      <c r="CX4" s="358"/>
      <c r="CY4" s="358"/>
    </row>
    <row r="5" spans="1:103" s="48" customFormat="1" ht="18" customHeight="1">
      <c r="A5" s="346"/>
      <c r="B5" s="348"/>
      <c r="C5" s="350"/>
      <c r="D5" s="50"/>
      <c r="E5" s="358"/>
      <c r="F5" s="358"/>
      <c r="G5" s="367"/>
      <c r="H5" s="367"/>
      <c r="I5" s="367"/>
      <c r="J5" s="367"/>
      <c r="K5" s="367"/>
      <c r="L5" s="367"/>
      <c r="M5" s="367"/>
      <c r="N5" s="367"/>
      <c r="O5" s="367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8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358"/>
      <c r="BJ5" s="358"/>
      <c r="BK5" s="358"/>
      <c r="BL5" s="358"/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358"/>
      <c r="BX5" s="358"/>
      <c r="BY5" s="358"/>
      <c r="BZ5" s="358"/>
      <c r="CA5" s="358"/>
      <c r="CB5" s="358"/>
      <c r="CC5" s="358"/>
      <c r="CD5" s="358"/>
      <c r="CE5" s="358"/>
      <c r="CF5" s="358"/>
      <c r="CG5" s="358"/>
      <c r="CH5" s="358"/>
      <c r="CI5" s="358"/>
      <c r="CJ5" s="358"/>
      <c r="CK5" s="358"/>
      <c r="CL5" s="358"/>
      <c r="CM5" s="358"/>
      <c r="CN5" s="358"/>
      <c r="CO5" s="358"/>
      <c r="CP5" s="358"/>
      <c r="CQ5" s="358"/>
      <c r="CR5" s="358"/>
      <c r="CS5" s="358"/>
      <c r="CT5" s="358"/>
      <c r="CU5" s="358"/>
      <c r="CV5" s="358"/>
      <c r="CW5" s="358"/>
      <c r="CX5" s="358"/>
      <c r="CY5" s="358"/>
    </row>
    <row r="6" spans="1:103" s="48" customFormat="1" ht="13.5">
      <c r="A6" s="317"/>
      <c r="B6" s="318"/>
      <c r="C6" s="319"/>
      <c r="D6" s="49" t="s">
        <v>122</v>
      </c>
      <c r="E6" s="49" t="s">
        <v>122</v>
      </c>
      <c r="F6" s="49" t="s">
        <v>122</v>
      </c>
      <c r="G6" s="49" t="s">
        <v>122</v>
      </c>
      <c r="H6" s="49" t="s">
        <v>122</v>
      </c>
      <c r="I6" s="49" t="s">
        <v>122</v>
      </c>
      <c r="J6" s="49" t="s">
        <v>122</v>
      </c>
      <c r="K6" s="49" t="s">
        <v>122</v>
      </c>
      <c r="L6" s="49" t="s">
        <v>122</v>
      </c>
      <c r="M6" s="49" t="s">
        <v>122</v>
      </c>
      <c r="N6" s="49" t="s">
        <v>122</v>
      </c>
      <c r="O6" s="49" t="s">
        <v>122</v>
      </c>
      <c r="P6" s="49" t="s">
        <v>122</v>
      </c>
      <c r="Q6" s="49" t="s">
        <v>122</v>
      </c>
      <c r="R6" s="49" t="s">
        <v>122</v>
      </c>
      <c r="S6" s="49" t="s">
        <v>122</v>
      </c>
      <c r="T6" s="49" t="s">
        <v>122</v>
      </c>
      <c r="U6" s="49" t="s">
        <v>122</v>
      </c>
      <c r="V6" s="49" t="s">
        <v>122</v>
      </c>
      <c r="W6" s="49" t="s">
        <v>122</v>
      </c>
      <c r="X6" s="49" t="s">
        <v>122</v>
      </c>
      <c r="Y6" s="49" t="s">
        <v>122</v>
      </c>
      <c r="Z6" s="49" t="s">
        <v>122</v>
      </c>
      <c r="AA6" s="49" t="s">
        <v>122</v>
      </c>
      <c r="AB6" s="49" t="s">
        <v>122</v>
      </c>
      <c r="AC6" s="49" t="s">
        <v>122</v>
      </c>
      <c r="AD6" s="49" t="s">
        <v>122</v>
      </c>
      <c r="AE6" s="49" t="s">
        <v>122</v>
      </c>
      <c r="AF6" s="49" t="s">
        <v>122</v>
      </c>
      <c r="AG6" s="49" t="s">
        <v>122</v>
      </c>
      <c r="AH6" s="49" t="s">
        <v>122</v>
      </c>
      <c r="AI6" s="49" t="s">
        <v>122</v>
      </c>
      <c r="AJ6" s="49" t="s">
        <v>122</v>
      </c>
      <c r="AK6" s="49" t="s">
        <v>122</v>
      </c>
      <c r="AL6" s="49" t="s">
        <v>122</v>
      </c>
      <c r="AM6" s="49" t="s">
        <v>122</v>
      </c>
      <c r="AN6" s="49" t="s">
        <v>122</v>
      </c>
      <c r="AO6" s="49" t="s">
        <v>122</v>
      </c>
      <c r="AP6" s="49" t="s">
        <v>122</v>
      </c>
      <c r="AQ6" s="49" t="s">
        <v>122</v>
      </c>
      <c r="AR6" s="49" t="s">
        <v>122</v>
      </c>
      <c r="AS6" s="49" t="s">
        <v>122</v>
      </c>
      <c r="AT6" s="49" t="s">
        <v>122</v>
      </c>
      <c r="AU6" s="49" t="s">
        <v>122</v>
      </c>
      <c r="AV6" s="49" t="s">
        <v>122</v>
      </c>
      <c r="AW6" s="49" t="s">
        <v>122</v>
      </c>
      <c r="AX6" s="49" t="s">
        <v>122</v>
      </c>
      <c r="AY6" s="49" t="s">
        <v>122</v>
      </c>
      <c r="AZ6" s="49" t="s">
        <v>122</v>
      </c>
      <c r="BA6" s="49" t="s">
        <v>122</v>
      </c>
      <c r="BB6" s="49" t="s">
        <v>122</v>
      </c>
      <c r="BC6" s="49" t="s">
        <v>122</v>
      </c>
      <c r="BD6" s="49" t="s">
        <v>122</v>
      </c>
      <c r="BE6" s="49" t="s">
        <v>122</v>
      </c>
      <c r="BF6" s="49" t="s">
        <v>122</v>
      </c>
      <c r="BG6" s="49" t="s">
        <v>122</v>
      </c>
      <c r="BH6" s="49" t="s">
        <v>122</v>
      </c>
      <c r="BI6" s="49" t="s">
        <v>122</v>
      </c>
      <c r="BJ6" s="49" t="s">
        <v>122</v>
      </c>
      <c r="BK6" s="49" t="s">
        <v>122</v>
      </c>
      <c r="BL6" s="49" t="s">
        <v>122</v>
      </c>
      <c r="BM6" s="49" t="s">
        <v>122</v>
      </c>
      <c r="BN6" s="49" t="s">
        <v>122</v>
      </c>
      <c r="BO6" s="49" t="s">
        <v>122</v>
      </c>
      <c r="BP6" s="49" t="s">
        <v>122</v>
      </c>
      <c r="BQ6" s="49" t="s">
        <v>122</v>
      </c>
      <c r="BR6" s="49" t="s">
        <v>122</v>
      </c>
      <c r="BS6" s="49" t="s">
        <v>122</v>
      </c>
      <c r="BT6" s="49" t="s">
        <v>122</v>
      </c>
      <c r="BU6" s="49" t="s">
        <v>122</v>
      </c>
      <c r="BV6" s="49" t="s">
        <v>122</v>
      </c>
      <c r="BW6" s="49" t="s">
        <v>122</v>
      </c>
      <c r="BX6" s="49" t="s">
        <v>122</v>
      </c>
      <c r="BY6" s="49" t="s">
        <v>122</v>
      </c>
      <c r="BZ6" s="49" t="s">
        <v>122</v>
      </c>
      <c r="CA6" s="49" t="s">
        <v>122</v>
      </c>
      <c r="CB6" s="49" t="s">
        <v>122</v>
      </c>
      <c r="CC6" s="49" t="s">
        <v>122</v>
      </c>
      <c r="CD6" s="49" t="s">
        <v>122</v>
      </c>
      <c r="CE6" s="49" t="s">
        <v>122</v>
      </c>
      <c r="CF6" s="49" t="s">
        <v>122</v>
      </c>
      <c r="CG6" s="49" t="s">
        <v>122</v>
      </c>
      <c r="CH6" s="49" t="s">
        <v>122</v>
      </c>
      <c r="CI6" s="49" t="s">
        <v>122</v>
      </c>
      <c r="CJ6" s="49" t="s">
        <v>122</v>
      </c>
      <c r="CK6" s="49" t="s">
        <v>122</v>
      </c>
      <c r="CL6" s="49" t="s">
        <v>122</v>
      </c>
      <c r="CM6" s="49" t="s">
        <v>122</v>
      </c>
      <c r="CN6" s="49" t="s">
        <v>122</v>
      </c>
      <c r="CO6" s="49" t="s">
        <v>122</v>
      </c>
      <c r="CP6" s="49" t="s">
        <v>122</v>
      </c>
      <c r="CQ6" s="49" t="s">
        <v>122</v>
      </c>
      <c r="CR6" s="49" t="s">
        <v>122</v>
      </c>
      <c r="CS6" s="49" t="s">
        <v>122</v>
      </c>
      <c r="CT6" s="49" t="s">
        <v>122</v>
      </c>
      <c r="CU6" s="49" t="s">
        <v>122</v>
      </c>
      <c r="CV6" s="49" t="s">
        <v>122</v>
      </c>
      <c r="CW6" s="49" t="s">
        <v>122</v>
      </c>
      <c r="CX6" s="49" t="s">
        <v>122</v>
      </c>
      <c r="CY6" s="49" t="s">
        <v>122</v>
      </c>
    </row>
    <row r="7" spans="1:103" s="272" customFormat="1" ht="13.5">
      <c r="A7" s="280" t="str">
        <f>A8</f>
        <v>広島県</v>
      </c>
      <c r="B7" s="280">
        <f>INT(B8/1000)*1000</f>
        <v>34000</v>
      </c>
      <c r="C7" s="280" t="s">
        <v>354</v>
      </c>
      <c r="D7" s="278">
        <f aca="true" t="shared" si="0" ref="D7:AI7">SUM(D8:D200)</f>
        <v>34</v>
      </c>
      <c r="E7" s="278">
        <f t="shared" si="0"/>
        <v>10</v>
      </c>
      <c r="F7" s="278">
        <f t="shared" si="0"/>
        <v>23</v>
      </c>
      <c r="G7" s="278">
        <f t="shared" si="0"/>
        <v>22</v>
      </c>
      <c r="H7" s="278">
        <f t="shared" si="0"/>
        <v>1</v>
      </c>
      <c r="I7" s="278">
        <f t="shared" si="0"/>
        <v>0</v>
      </c>
      <c r="J7" s="278">
        <f t="shared" si="0"/>
        <v>0</v>
      </c>
      <c r="K7" s="278">
        <f t="shared" si="0"/>
        <v>0</v>
      </c>
      <c r="L7" s="278">
        <f t="shared" si="0"/>
        <v>0</v>
      </c>
      <c r="M7" s="278">
        <f t="shared" si="0"/>
        <v>0</v>
      </c>
      <c r="N7" s="278">
        <f t="shared" si="0"/>
        <v>0</v>
      </c>
      <c r="O7" s="278">
        <f t="shared" si="0"/>
        <v>1</v>
      </c>
      <c r="P7" s="278">
        <f t="shared" si="0"/>
        <v>34</v>
      </c>
      <c r="Q7" s="278">
        <f t="shared" si="0"/>
        <v>0</v>
      </c>
      <c r="R7" s="278">
        <f t="shared" si="0"/>
        <v>0</v>
      </c>
      <c r="S7" s="278">
        <f t="shared" si="0"/>
        <v>11</v>
      </c>
      <c r="T7" s="278">
        <f t="shared" si="0"/>
        <v>1</v>
      </c>
      <c r="U7" s="278">
        <f t="shared" si="0"/>
        <v>0</v>
      </c>
      <c r="V7" s="278">
        <f t="shared" si="0"/>
        <v>2</v>
      </c>
      <c r="W7" s="278">
        <f t="shared" si="0"/>
        <v>20</v>
      </c>
      <c r="X7" s="278">
        <f t="shared" si="0"/>
        <v>10</v>
      </c>
      <c r="Y7" s="278">
        <f t="shared" si="0"/>
        <v>0</v>
      </c>
      <c r="Z7" s="278">
        <f t="shared" si="0"/>
        <v>0</v>
      </c>
      <c r="AA7" s="278">
        <f t="shared" si="0"/>
        <v>10</v>
      </c>
      <c r="AB7" s="278">
        <f t="shared" si="0"/>
        <v>0</v>
      </c>
      <c r="AC7" s="278">
        <f t="shared" si="0"/>
        <v>0</v>
      </c>
      <c r="AD7" s="278">
        <f t="shared" si="0"/>
        <v>0</v>
      </c>
      <c r="AE7" s="278">
        <f t="shared" si="0"/>
        <v>0</v>
      </c>
      <c r="AF7" s="278">
        <f t="shared" si="0"/>
        <v>22</v>
      </c>
      <c r="AG7" s="278">
        <f t="shared" si="0"/>
        <v>0</v>
      </c>
      <c r="AH7" s="278">
        <f t="shared" si="0"/>
        <v>0</v>
      </c>
      <c r="AI7" s="278">
        <f t="shared" si="0"/>
        <v>0</v>
      </c>
      <c r="AJ7" s="278">
        <f aca="true" t="shared" si="1" ref="AJ7:BO7">SUM(AJ8:AJ200)</f>
        <v>1</v>
      </c>
      <c r="AK7" s="278">
        <f t="shared" si="1"/>
        <v>0</v>
      </c>
      <c r="AL7" s="278">
        <f t="shared" si="1"/>
        <v>1</v>
      </c>
      <c r="AM7" s="278">
        <f t="shared" si="1"/>
        <v>20</v>
      </c>
      <c r="AN7" s="278">
        <f t="shared" si="1"/>
        <v>1</v>
      </c>
      <c r="AO7" s="278">
        <f t="shared" si="1"/>
        <v>0</v>
      </c>
      <c r="AP7" s="278">
        <f t="shared" si="1"/>
        <v>0</v>
      </c>
      <c r="AQ7" s="278">
        <f t="shared" si="1"/>
        <v>1</v>
      </c>
      <c r="AR7" s="278">
        <f t="shared" si="1"/>
        <v>0</v>
      </c>
      <c r="AS7" s="278">
        <f t="shared" si="1"/>
        <v>0</v>
      </c>
      <c r="AT7" s="278">
        <f t="shared" si="1"/>
        <v>0</v>
      </c>
      <c r="AU7" s="278">
        <f t="shared" si="1"/>
        <v>0</v>
      </c>
      <c r="AV7" s="278">
        <f t="shared" si="1"/>
        <v>0</v>
      </c>
      <c r="AW7" s="278">
        <f t="shared" si="1"/>
        <v>0</v>
      </c>
      <c r="AX7" s="278">
        <f t="shared" si="1"/>
        <v>0</v>
      </c>
      <c r="AY7" s="278">
        <f t="shared" si="1"/>
        <v>0</v>
      </c>
      <c r="AZ7" s="278">
        <f t="shared" si="1"/>
        <v>0</v>
      </c>
      <c r="BA7" s="278">
        <f t="shared" si="1"/>
        <v>0</v>
      </c>
      <c r="BB7" s="278">
        <f t="shared" si="1"/>
        <v>0</v>
      </c>
      <c r="BC7" s="278">
        <f t="shared" si="1"/>
        <v>0</v>
      </c>
      <c r="BD7" s="278">
        <f t="shared" si="1"/>
        <v>0</v>
      </c>
      <c r="BE7" s="278">
        <f t="shared" si="1"/>
        <v>0</v>
      </c>
      <c r="BF7" s="278">
        <f t="shared" si="1"/>
        <v>0</v>
      </c>
      <c r="BG7" s="278">
        <f t="shared" si="1"/>
        <v>0</v>
      </c>
      <c r="BH7" s="278">
        <f t="shared" si="1"/>
        <v>0</v>
      </c>
      <c r="BI7" s="278">
        <f t="shared" si="1"/>
        <v>0</v>
      </c>
      <c r="BJ7" s="278">
        <f t="shared" si="1"/>
        <v>0</v>
      </c>
      <c r="BK7" s="278">
        <f t="shared" si="1"/>
        <v>0</v>
      </c>
      <c r="BL7" s="278">
        <f t="shared" si="1"/>
        <v>0</v>
      </c>
      <c r="BM7" s="278">
        <f t="shared" si="1"/>
        <v>0</v>
      </c>
      <c r="BN7" s="278">
        <f t="shared" si="1"/>
        <v>0</v>
      </c>
      <c r="BO7" s="278">
        <f t="shared" si="1"/>
        <v>0</v>
      </c>
      <c r="BP7" s="278">
        <f aca="true" t="shared" si="2" ref="BP7:CU7">SUM(BP8:BP200)</f>
        <v>0</v>
      </c>
      <c r="BQ7" s="278">
        <f t="shared" si="2"/>
        <v>0</v>
      </c>
      <c r="BR7" s="278">
        <f t="shared" si="2"/>
        <v>0</v>
      </c>
      <c r="BS7" s="278">
        <f t="shared" si="2"/>
        <v>0</v>
      </c>
      <c r="BT7" s="278">
        <f t="shared" si="2"/>
        <v>0</v>
      </c>
      <c r="BU7" s="278">
        <f t="shared" si="2"/>
        <v>0</v>
      </c>
      <c r="BV7" s="278">
        <f t="shared" si="2"/>
        <v>0</v>
      </c>
      <c r="BW7" s="278">
        <f t="shared" si="2"/>
        <v>0</v>
      </c>
      <c r="BX7" s="278">
        <f t="shared" si="2"/>
        <v>0</v>
      </c>
      <c r="BY7" s="278">
        <f t="shared" si="2"/>
        <v>0</v>
      </c>
      <c r="BZ7" s="278">
        <f t="shared" si="2"/>
        <v>0</v>
      </c>
      <c r="CA7" s="278">
        <f t="shared" si="2"/>
        <v>0</v>
      </c>
      <c r="CB7" s="278">
        <f t="shared" si="2"/>
        <v>0</v>
      </c>
      <c r="CC7" s="278">
        <f t="shared" si="2"/>
        <v>0</v>
      </c>
      <c r="CD7" s="278">
        <f t="shared" si="2"/>
        <v>0</v>
      </c>
      <c r="CE7" s="278">
        <f t="shared" si="2"/>
        <v>0</v>
      </c>
      <c r="CF7" s="278">
        <f t="shared" si="2"/>
        <v>0</v>
      </c>
      <c r="CG7" s="278">
        <f t="shared" si="2"/>
        <v>0</v>
      </c>
      <c r="CH7" s="278">
        <f t="shared" si="2"/>
        <v>0</v>
      </c>
      <c r="CI7" s="278">
        <f t="shared" si="2"/>
        <v>0</v>
      </c>
      <c r="CJ7" s="278">
        <f t="shared" si="2"/>
        <v>0</v>
      </c>
      <c r="CK7" s="278">
        <f t="shared" si="2"/>
        <v>0</v>
      </c>
      <c r="CL7" s="278">
        <f t="shared" si="2"/>
        <v>0</v>
      </c>
      <c r="CM7" s="278">
        <f t="shared" si="2"/>
        <v>0</v>
      </c>
      <c r="CN7" s="278">
        <f t="shared" si="2"/>
        <v>0</v>
      </c>
      <c r="CO7" s="278">
        <f t="shared" si="2"/>
        <v>0</v>
      </c>
      <c r="CP7" s="278">
        <f t="shared" si="2"/>
        <v>0</v>
      </c>
      <c r="CQ7" s="278">
        <f t="shared" si="2"/>
        <v>0</v>
      </c>
      <c r="CR7" s="278">
        <f t="shared" si="2"/>
        <v>1</v>
      </c>
      <c r="CS7" s="278">
        <f t="shared" si="2"/>
        <v>0</v>
      </c>
      <c r="CT7" s="278">
        <f t="shared" si="2"/>
        <v>0</v>
      </c>
      <c r="CU7" s="278">
        <f t="shared" si="2"/>
        <v>0</v>
      </c>
      <c r="CV7" s="278">
        <f>SUM(CV8:CV200)</f>
        <v>0</v>
      </c>
      <c r="CW7" s="278">
        <f>SUM(CW8:CW200)</f>
        <v>0</v>
      </c>
      <c r="CX7" s="278">
        <f>SUM(CX8:CX200)</f>
        <v>1</v>
      </c>
      <c r="CY7" s="278">
        <f>SUM(CY8:CY200)</f>
        <v>0</v>
      </c>
    </row>
    <row r="8" spans="1:103" s="272" customFormat="1" ht="13.5">
      <c r="A8" s="415" t="s">
        <v>388</v>
      </c>
      <c r="B8" s="415">
        <v>34100</v>
      </c>
      <c r="C8" s="415" t="s">
        <v>402</v>
      </c>
      <c r="D8" s="297">
        <f aca="true" t="shared" si="3" ref="D8:D30">SUM(E8,F8,N8,O8)</f>
        <v>0</v>
      </c>
      <c r="E8" s="297">
        <f aca="true" t="shared" si="4" ref="E8:E30">X8</f>
        <v>0</v>
      </c>
      <c r="F8" s="297">
        <f aca="true" t="shared" si="5" ref="F8:F30">SUM(G8:M8)</f>
        <v>0</v>
      </c>
      <c r="G8" s="297">
        <f aca="true" t="shared" si="6" ref="G8:G30">AF8</f>
        <v>0</v>
      </c>
      <c r="H8" s="297">
        <f aca="true" t="shared" si="7" ref="H8:H30">AN8</f>
        <v>0</v>
      </c>
      <c r="I8" s="297">
        <f aca="true" t="shared" si="8" ref="I8:I30">AV8</f>
        <v>0</v>
      </c>
      <c r="J8" s="297">
        <f aca="true" t="shared" si="9" ref="J8:J30">BD8</f>
        <v>0</v>
      </c>
      <c r="K8" s="297">
        <f aca="true" t="shared" si="10" ref="K8:K30">BL8</f>
        <v>0</v>
      </c>
      <c r="L8" s="297">
        <f aca="true" t="shared" si="11" ref="L8:L30">BT8</f>
        <v>0</v>
      </c>
      <c r="M8" s="297">
        <f aca="true" t="shared" si="12" ref="M8:M30">CB8</f>
        <v>0</v>
      </c>
      <c r="N8" s="297">
        <f aca="true" t="shared" si="13" ref="N8:N30">CJ8</f>
        <v>0</v>
      </c>
      <c r="O8" s="297">
        <f aca="true" t="shared" si="14" ref="O8:O30">CR8</f>
        <v>0</v>
      </c>
      <c r="P8" s="297">
        <f aca="true" t="shared" si="15" ref="P8:P30">SUM(Q8:W8)</f>
        <v>0</v>
      </c>
      <c r="Q8" s="297">
        <f aca="true" t="shared" si="16" ref="Q8:W30">SUM(Y8,AG8,AO8,AW8,BE8,BM8,BU8,CC8,CK8,CS8)</f>
        <v>0</v>
      </c>
      <c r="R8" s="297">
        <f t="shared" si="16"/>
        <v>0</v>
      </c>
      <c r="S8" s="297">
        <f t="shared" si="16"/>
        <v>0</v>
      </c>
      <c r="T8" s="297">
        <f t="shared" si="16"/>
        <v>0</v>
      </c>
      <c r="U8" s="297">
        <f t="shared" si="16"/>
        <v>0</v>
      </c>
      <c r="V8" s="297">
        <f t="shared" si="16"/>
        <v>0</v>
      </c>
      <c r="W8" s="297">
        <f t="shared" si="16"/>
        <v>0</v>
      </c>
      <c r="X8" s="297">
        <f aca="true" t="shared" si="17" ref="X8:X30">SUM(Y8:AE8)</f>
        <v>0</v>
      </c>
      <c r="Y8" s="418"/>
      <c r="Z8" s="418"/>
      <c r="AA8" s="418"/>
      <c r="AB8" s="418"/>
      <c r="AC8" s="418"/>
      <c r="AD8" s="418"/>
      <c r="AE8" s="418"/>
      <c r="AF8" s="297">
        <f aca="true" t="shared" si="18" ref="AF8:AF30">SUM(AG8:AM8)</f>
        <v>0</v>
      </c>
      <c r="AG8" s="418"/>
      <c r="AH8" s="418"/>
      <c r="AI8" s="418"/>
      <c r="AJ8" s="418"/>
      <c r="AK8" s="418"/>
      <c r="AL8" s="418"/>
      <c r="AM8" s="418"/>
      <c r="AN8" s="297">
        <f aca="true" t="shared" si="19" ref="AN8:AN30">SUM(AO8:AU8)</f>
        <v>0</v>
      </c>
      <c r="AO8" s="418"/>
      <c r="AP8" s="418"/>
      <c r="AQ8" s="418"/>
      <c r="AR8" s="418"/>
      <c r="AS8" s="418"/>
      <c r="AT8" s="418"/>
      <c r="AU8" s="418"/>
      <c r="AV8" s="297">
        <f aca="true" t="shared" si="20" ref="AV8:AV30">SUM(AW8:BC8)</f>
        <v>0</v>
      </c>
      <c r="AW8" s="418"/>
      <c r="AX8" s="418"/>
      <c r="AY8" s="418"/>
      <c r="AZ8" s="418"/>
      <c r="BA8" s="418"/>
      <c r="BB8" s="418"/>
      <c r="BC8" s="418"/>
      <c r="BD8" s="297">
        <f aca="true" t="shared" si="21" ref="BD8:BD30">SUM(BE8:BK8)</f>
        <v>0</v>
      </c>
      <c r="BE8" s="418"/>
      <c r="BF8" s="418"/>
      <c r="BG8" s="418"/>
      <c r="BH8" s="418"/>
      <c r="BI8" s="418"/>
      <c r="BJ8" s="418"/>
      <c r="BK8" s="418"/>
      <c r="BL8" s="297">
        <f aca="true" t="shared" si="22" ref="BL8:BL30">SUM(BM8:BS8)</f>
        <v>0</v>
      </c>
      <c r="BM8" s="418"/>
      <c r="BN8" s="418"/>
      <c r="BO8" s="418"/>
      <c r="BP8" s="418"/>
      <c r="BQ8" s="418"/>
      <c r="BR8" s="418"/>
      <c r="BS8" s="418"/>
      <c r="BT8" s="297">
        <f aca="true" t="shared" si="23" ref="BT8:BT30">SUM(BU8:CA8)</f>
        <v>0</v>
      </c>
      <c r="BU8" s="418"/>
      <c r="BV8" s="418"/>
      <c r="BW8" s="418"/>
      <c r="BX8" s="418"/>
      <c r="BY8" s="418"/>
      <c r="BZ8" s="418"/>
      <c r="CA8" s="418"/>
      <c r="CB8" s="297">
        <f aca="true" t="shared" si="24" ref="CB8:CB30">SUM(CC8:CI8)</f>
        <v>0</v>
      </c>
      <c r="CC8" s="418"/>
      <c r="CD8" s="418"/>
      <c r="CE8" s="418"/>
      <c r="CF8" s="418"/>
      <c r="CG8" s="418"/>
      <c r="CH8" s="418"/>
      <c r="CI8" s="418"/>
      <c r="CJ8" s="297">
        <f aca="true" t="shared" si="25" ref="CJ8:CJ30">SUM(CK8:CQ8)</f>
        <v>0</v>
      </c>
      <c r="CK8" s="418"/>
      <c r="CL8" s="418"/>
      <c r="CM8" s="418"/>
      <c r="CN8" s="418"/>
      <c r="CO8" s="418"/>
      <c r="CP8" s="418"/>
      <c r="CQ8" s="418"/>
      <c r="CR8" s="297">
        <f aca="true" t="shared" si="26" ref="CR8:CR30">SUM(CS8:CY8)</f>
        <v>0</v>
      </c>
      <c r="CS8" s="418"/>
      <c r="CT8" s="418"/>
      <c r="CU8" s="418"/>
      <c r="CV8" s="418"/>
      <c r="CW8" s="418"/>
      <c r="CX8" s="418"/>
      <c r="CY8" s="418"/>
    </row>
    <row r="9" spans="1:103" s="272" customFormat="1" ht="13.5">
      <c r="A9" s="415" t="s">
        <v>388</v>
      </c>
      <c r="B9" s="415">
        <v>34202</v>
      </c>
      <c r="C9" s="415" t="s">
        <v>404</v>
      </c>
      <c r="D9" s="297">
        <f t="shared" si="3"/>
        <v>0</v>
      </c>
      <c r="E9" s="297">
        <f t="shared" si="4"/>
        <v>0</v>
      </c>
      <c r="F9" s="297">
        <f t="shared" si="5"/>
        <v>0</v>
      </c>
      <c r="G9" s="297">
        <f t="shared" si="6"/>
        <v>0</v>
      </c>
      <c r="H9" s="297">
        <f t="shared" si="7"/>
        <v>0</v>
      </c>
      <c r="I9" s="297">
        <f t="shared" si="8"/>
        <v>0</v>
      </c>
      <c r="J9" s="297">
        <f t="shared" si="9"/>
        <v>0</v>
      </c>
      <c r="K9" s="297">
        <f t="shared" si="10"/>
        <v>0</v>
      </c>
      <c r="L9" s="297">
        <f t="shared" si="11"/>
        <v>0</v>
      </c>
      <c r="M9" s="297">
        <f t="shared" si="12"/>
        <v>0</v>
      </c>
      <c r="N9" s="297">
        <f t="shared" si="13"/>
        <v>0</v>
      </c>
      <c r="O9" s="297">
        <f t="shared" si="14"/>
        <v>0</v>
      </c>
      <c r="P9" s="297">
        <f t="shared" si="15"/>
        <v>0</v>
      </c>
      <c r="Q9" s="297">
        <f t="shared" si="16"/>
        <v>0</v>
      </c>
      <c r="R9" s="297">
        <f t="shared" si="16"/>
        <v>0</v>
      </c>
      <c r="S9" s="297">
        <f t="shared" si="16"/>
        <v>0</v>
      </c>
      <c r="T9" s="297">
        <f t="shared" si="16"/>
        <v>0</v>
      </c>
      <c r="U9" s="297">
        <f t="shared" si="16"/>
        <v>0</v>
      </c>
      <c r="V9" s="297">
        <f t="shared" si="16"/>
        <v>0</v>
      </c>
      <c r="W9" s="297">
        <f t="shared" si="16"/>
        <v>0</v>
      </c>
      <c r="X9" s="297">
        <f t="shared" si="17"/>
        <v>0</v>
      </c>
      <c r="Y9" s="418"/>
      <c r="Z9" s="418"/>
      <c r="AA9" s="418"/>
      <c r="AB9" s="418"/>
      <c r="AC9" s="418"/>
      <c r="AD9" s="418"/>
      <c r="AE9" s="418"/>
      <c r="AF9" s="297">
        <f t="shared" si="18"/>
        <v>0</v>
      </c>
      <c r="AG9" s="418"/>
      <c r="AH9" s="418"/>
      <c r="AI9" s="418"/>
      <c r="AJ9" s="418"/>
      <c r="AK9" s="418"/>
      <c r="AL9" s="418"/>
      <c r="AM9" s="418"/>
      <c r="AN9" s="297">
        <f t="shared" si="19"/>
        <v>0</v>
      </c>
      <c r="AO9" s="418"/>
      <c r="AP9" s="418"/>
      <c r="AQ9" s="418"/>
      <c r="AR9" s="418"/>
      <c r="AS9" s="418"/>
      <c r="AT9" s="418"/>
      <c r="AU9" s="418"/>
      <c r="AV9" s="297">
        <f t="shared" si="20"/>
        <v>0</v>
      </c>
      <c r="AW9" s="418"/>
      <c r="AX9" s="418"/>
      <c r="AY9" s="418"/>
      <c r="AZ9" s="418"/>
      <c r="BA9" s="418"/>
      <c r="BB9" s="418"/>
      <c r="BC9" s="418"/>
      <c r="BD9" s="297">
        <f t="shared" si="21"/>
        <v>0</v>
      </c>
      <c r="BE9" s="418"/>
      <c r="BF9" s="418"/>
      <c r="BG9" s="418"/>
      <c r="BH9" s="418"/>
      <c r="BI9" s="418"/>
      <c r="BJ9" s="418"/>
      <c r="BK9" s="418"/>
      <c r="BL9" s="297">
        <f t="shared" si="22"/>
        <v>0</v>
      </c>
      <c r="BM9" s="418"/>
      <c r="BN9" s="418"/>
      <c r="BO9" s="418"/>
      <c r="BP9" s="418"/>
      <c r="BQ9" s="418"/>
      <c r="BR9" s="418"/>
      <c r="BS9" s="418"/>
      <c r="BT9" s="297">
        <f t="shared" si="23"/>
        <v>0</v>
      </c>
      <c r="BU9" s="418"/>
      <c r="BV9" s="418"/>
      <c r="BW9" s="418"/>
      <c r="BX9" s="418"/>
      <c r="BY9" s="418"/>
      <c r="BZ9" s="418"/>
      <c r="CA9" s="418"/>
      <c r="CB9" s="297">
        <f t="shared" si="24"/>
        <v>0</v>
      </c>
      <c r="CC9" s="418"/>
      <c r="CD9" s="418"/>
      <c r="CE9" s="418"/>
      <c r="CF9" s="418"/>
      <c r="CG9" s="418"/>
      <c r="CH9" s="418"/>
      <c r="CI9" s="418"/>
      <c r="CJ9" s="297">
        <f t="shared" si="25"/>
        <v>0</v>
      </c>
      <c r="CK9" s="418"/>
      <c r="CL9" s="418"/>
      <c r="CM9" s="418"/>
      <c r="CN9" s="418"/>
      <c r="CO9" s="418"/>
      <c r="CP9" s="418"/>
      <c r="CQ9" s="418"/>
      <c r="CR9" s="297">
        <f t="shared" si="26"/>
        <v>0</v>
      </c>
      <c r="CS9" s="418"/>
      <c r="CT9" s="418"/>
      <c r="CU9" s="418"/>
      <c r="CV9" s="418"/>
      <c r="CW9" s="418"/>
      <c r="CX9" s="418"/>
      <c r="CY9" s="418"/>
    </row>
    <row r="10" spans="1:103" s="272" customFormat="1" ht="13.5">
      <c r="A10" s="415" t="s">
        <v>388</v>
      </c>
      <c r="B10" s="415">
        <v>34203</v>
      </c>
      <c r="C10" s="415" t="s">
        <v>405</v>
      </c>
      <c r="D10" s="297">
        <f t="shared" si="3"/>
        <v>0</v>
      </c>
      <c r="E10" s="297">
        <f t="shared" si="4"/>
        <v>0</v>
      </c>
      <c r="F10" s="297">
        <f t="shared" si="5"/>
        <v>0</v>
      </c>
      <c r="G10" s="297">
        <f t="shared" si="6"/>
        <v>0</v>
      </c>
      <c r="H10" s="297">
        <f t="shared" si="7"/>
        <v>0</v>
      </c>
      <c r="I10" s="297">
        <f t="shared" si="8"/>
        <v>0</v>
      </c>
      <c r="J10" s="297">
        <f t="shared" si="9"/>
        <v>0</v>
      </c>
      <c r="K10" s="297">
        <f t="shared" si="10"/>
        <v>0</v>
      </c>
      <c r="L10" s="297">
        <f t="shared" si="11"/>
        <v>0</v>
      </c>
      <c r="M10" s="297">
        <f t="shared" si="12"/>
        <v>0</v>
      </c>
      <c r="N10" s="297">
        <f t="shared" si="13"/>
        <v>0</v>
      </c>
      <c r="O10" s="297">
        <f t="shared" si="14"/>
        <v>0</v>
      </c>
      <c r="P10" s="297">
        <f t="shared" si="15"/>
        <v>0</v>
      </c>
      <c r="Q10" s="297">
        <f t="shared" si="16"/>
        <v>0</v>
      </c>
      <c r="R10" s="297">
        <f t="shared" si="16"/>
        <v>0</v>
      </c>
      <c r="S10" s="297">
        <f t="shared" si="16"/>
        <v>0</v>
      </c>
      <c r="T10" s="297">
        <f t="shared" si="16"/>
        <v>0</v>
      </c>
      <c r="U10" s="297">
        <f t="shared" si="16"/>
        <v>0</v>
      </c>
      <c r="V10" s="297">
        <f t="shared" si="16"/>
        <v>0</v>
      </c>
      <c r="W10" s="297">
        <f t="shared" si="16"/>
        <v>0</v>
      </c>
      <c r="X10" s="297">
        <f t="shared" si="17"/>
        <v>0</v>
      </c>
      <c r="Y10" s="418"/>
      <c r="Z10" s="418"/>
      <c r="AA10" s="418"/>
      <c r="AB10" s="418"/>
      <c r="AC10" s="418"/>
      <c r="AD10" s="418"/>
      <c r="AE10" s="418"/>
      <c r="AF10" s="297">
        <f t="shared" si="18"/>
        <v>0</v>
      </c>
      <c r="AG10" s="418"/>
      <c r="AH10" s="418"/>
      <c r="AI10" s="418"/>
      <c r="AJ10" s="418"/>
      <c r="AK10" s="418"/>
      <c r="AL10" s="418"/>
      <c r="AM10" s="418"/>
      <c r="AN10" s="297">
        <f t="shared" si="19"/>
        <v>0</v>
      </c>
      <c r="AO10" s="418"/>
      <c r="AP10" s="418"/>
      <c r="AQ10" s="418"/>
      <c r="AR10" s="418"/>
      <c r="AS10" s="418"/>
      <c r="AT10" s="418"/>
      <c r="AU10" s="418"/>
      <c r="AV10" s="297">
        <f t="shared" si="20"/>
        <v>0</v>
      </c>
      <c r="AW10" s="418"/>
      <c r="AX10" s="418"/>
      <c r="AY10" s="418"/>
      <c r="AZ10" s="418"/>
      <c r="BA10" s="418"/>
      <c r="BB10" s="418"/>
      <c r="BC10" s="418"/>
      <c r="BD10" s="297">
        <f t="shared" si="21"/>
        <v>0</v>
      </c>
      <c r="BE10" s="418"/>
      <c r="BF10" s="418"/>
      <c r="BG10" s="418"/>
      <c r="BH10" s="418"/>
      <c r="BI10" s="418"/>
      <c r="BJ10" s="418"/>
      <c r="BK10" s="418"/>
      <c r="BL10" s="297">
        <f t="shared" si="22"/>
        <v>0</v>
      </c>
      <c r="BM10" s="418"/>
      <c r="BN10" s="418"/>
      <c r="BO10" s="418"/>
      <c r="BP10" s="418"/>
      <c r="BQ10" s="418"/>
      <c r="BR10" s="418"/>
      <c r="BS10" s="418"/>
      <c r="BT10" s="297">
        <f t="shared" si="23"/>
        <v>0</v>
      </c>
      <c r="BU10" s="418"/>
      <c r="BV10" s="418"/>
      <c r="BW10" s="418"/>
      <c r="BX10" s="418"/>
      <c r="BY10" s="418"/>
      <c r="BZ10" s="418"/>
      <c r="CA10" s="418"/>
      <c r="CB10" s="297">
        <f t="shared" si="24"/>
        <v>0</v>
      </c>
      <c r="CC10" s="418"/>
      <c r="CD10" s="418"/>
      <c r="CE10" s="418"/>
      <c r="CF10" s="418"/>
      <c r="CG10" s="418"/>
      <c r="CH10" s="418"/>
      <c r="CI10" s="418"/>
      <c r="CJ10" s="297">
        <f t="shared" si="25"/>
        <v>0</v>
      </c>
      <c r="CK10" s="418"/>
      <c r="CL10" s="418"/>
      <c r="CM10" s="418"/>
      <c r="CN10" s="418"/>
      <c r="CO10" s="418"/>
      <c r="CP10" s="418"/>
      <c r="CQ10" s="418"/>
      <c r="CR10" s="297">
        <f t="shared" si="26"/>
        <v>0</v>
      </c>
      <c r="CS10" s="418"/>
      <c r="CT10" s="418"/>
      <c r="CU10" s="418"/>
      <c r="CV10" s="418"/>
      <c r="CW10" s="418"/>
      <c r="CX10" s="418"/>
      <c r="CY10" s="418"/>
    </row>
    <row r="11" spans="1:103" s="272" customFormat="1" ht="13.5">
      <c r="A11" s="415" t="s">
        <v>388</v>
      </c>
      <c r="B11" s="415">
        <v>34204</v>
      </c>
      <c r="C11" s="415" t="s">
        <v>406</v>
      </c>
      <c r="D11" s="297">
        <f t="shared" si="3"/>
        <v>0</v>
      </c>
      <c r="E11" s="297">
        <f t="shared" si="4"/>
        <v>0</v>
      </c>
      <c r="F11" s="297">
        <f t="shared" si="5"/>
        <v>0</v>
      </c>
      <c r="G11" s="297">
        <f t="shared" si="6"/>
        <v>0</v>
      </c>
      <c r="H11" s="297">
        <f t="shared" si="7"/>
        <v>0</v>
      </c>
      <c r="I11" s="297">
        <f t="shared" si="8"/>
        <v>0</v>
      </c>
      <c r="J11" s="297">
        <f t="shared" si="9"/>
        <v>0</v>
      </c>
      <c r="K11" s="297">
        <f t="shared" si="10"/>
        <v>0</v>
      </c>
      <c r="L11" s="297">
        <f t="shared" si="11"/>
        <v>0</v>
      </c>
      <c r="M11" s="297">
        <f t="shared" si="12"/>
        <v>0</v>
      </c>
      <c r="N11" s="297">
        <f t="shared" si="13"/>
        <v>0</v>
      </c>
      <c r="O11" s="297">
        <f t="shared" si="14"/>
        <v>0</v>
      </c>
      <c r="P11" s="297">
        <f t="shared" si="15"/>
        <v>0</v>
      </c>
      <c r="Q11" s="297">
        <f t="shared" si="16"/>
        <v>0</v>
      </c>
      <c r="R11" s="297">
        <f t="shared" si="16"/>
        <v>0</v>
      </c>
      <c r="S11" s="297">
        <f t="shared" si="16"/>
        <v>0</v>
      </c>
      <c r="T11" s="297">
        <f t="shared" si="16"/>
        <v>0</v>
      </c>
      <c r="U11" s="297">
        <f t="shared" si="16"/>
        <v>0</v>
      </c>
      <c r="V11" s="297">
        <f t="shared" si="16"/>
        <v>0</v>
      </c>
      <c r="W11" s="297">
        <f t="shared" si="16"/>
        <v>0</v>
      </c>
      <c r="X11" s="297">
        <f t="shared" si="17"/>
        <v>0</v>
      </c>
      <c r="Y11" s="418"/>
      <c r="Z11" s="418"/>
      <c r="AA11" s="418"/>
      <c r="AB11" s="418"/>
      <c r="AC11" s="418"/>
      <c r="AD11" s="418"/>
      <c r="AE11" s="418"/>
      <c r="AF11" s="297">
        <f t="shared" si="18"/>
        <v>0</v>
      </c>
      <c r="AG11" s="418"/>
      <c r="AH11" s="418"/>
      <c r="AI11" s="418"/>
      <c r="AJ11" s="418"/>
      <c r="AK11" s="418"/>
      <c r="AL11" s="418"/>
      <c r="AM11" s="418"/>
      <c r="AN11" s="297">
        <f t="shared" si="19"/>
        <v>0</v>
      </c>
      <c r="AO11" s="418"/>
      <c r="AP11" s="418"/>
      <c r="AQ11" s="418"/>
      <c r="AR11" s="418"/>
      <c r="AS11" s="418"/>
      <c r="AT11" s="418"/>
      <c r="AU11" s="418"/>
      <c r="AV11" s="297">
        <f t="shared" si="20"/>
        <v>0</v>
      </c>
      <c r="AW11" s="418"/>
      <c r="AX11" s="418"/>
      <c r="AY11" s="418"/>
      <c r="AZ11" s="418"/>
      <c r="BA11" s="418"/>
      <c r="BB11" s="418"/>
      <c r="BC11" s="418"/>
      <c r="BD11" s="297">
        <f t="shared" si="21"/>
        <v>0</v>
      </c>
      <c r="BE11" s="418"/>
      <c r="BF11" s="418"/>
      <c r="BG11" s="418"/>
      <c r="BH11" s="418"/>
      <c r="BI11" s="418"/>
      <c r="BJ11" s="418"/>
      <c r="BK11" s="418"/>
      <c r="BL11" s="297">
        <f t="shared" si="22"/>
        <v>0</v>
      </c>
      <c r="BM11" s="418"/>
      <c r="BN11" s="418"/>
      <c r="BO11" s="418"/>
      <c r="BP11" s="418"/>
      <c r="BQ11" s="418"/>
      <c r="BR11" s="418"/>
      <c r="BS11" s="418"/>
      <c r="BT11" s="297">
        <f t="shared" si="23"/>
        <v>0</v>
      </c>
      <c r="BU11" s="418"/>
      <c r="BV11" s="418"/>
      <c r="BW11" s="418"/>
      <c r="BX11" s="418"/>
      <c r="BY11" s="418"/>
      <c r="BZ11" s="418"/>
      <c r="CA11" s="418"/>
      <c r="CB11" s="297">
        <f t="shared" si="24"/>
        <v>0</v>
      </c>
      <c r="CC11" s="418"/>
      <c r="CD11" s="418"/>
      <c r="CE11" s="418"/>
      <c r="CF11" s="418"/>
      <c r="CG11" s="418"/>
      <c r="CH11" s="418"/>
      <c r="CI11" s="418"/>
      <c r="CJ11" s="297">
        <f t="shared" si="25"/>
        <v>0</v>
      </c>
      <c r="CK11" s="418"/>
      <c r="CL11" s="418"/>
      <c r="CM11" s="418"/>
      <c r="CN11" s="418"/>
      <c r="CO11" s="418"/>
      <c r="CP11" s="418"/>
      <c r="CQ11" s="418"/>
      <c r="CR11" s="297">
        <f t="shared" si="26"/>
        <v>0</v>
      </c>
      <c r="CS11" s="418"/>
      <c r="CT11" s="418"/>
      <c r="CU11" s="418"/>
      <c r="CV11" s="418"/>
      <c r="CW11" s="418"/>
      <c r="CX11" s="418"/>
      <c r="CY11" s="418"/>
    </row>
    <row r="12" spans="1:103" s="272" customFormat="1" ht="13.5">
      <c r="A12" s="415" t="s">
        <v>388</v>
      </c>
      <c r="B12" s="415">
        <v>34205</v>
      </c>
      <c r="C12" s="415" t="s">
        <v>407</v>
      </c>
      <c r="D12" s="297">
        <f t="shared" si="3"/>
        <v>0</v>
      </c>
      <c r="E12" s="297">
        <f t="shared" si="4"/>
        <v>0</v>
      </c>
      <c r="F12" s="297">
        <f t="shared" si="5"/>
        <v>0</v>
      </c>
      <c r="G12" s="297">
        <f t="shared" si="6"/>
        <v>0</v>
      </c>
      <c r="H12" s="297">
        <f t="shared" si="7"/>
        <v>0</v>
      </c>
      <c r="I12" s="297">
        <f t="shared" si="8"/>
        <v>0</v>
      </c>
      <c r="J12" s="297">
        <f t="shared" si="9"/>
        <v>0</v>
      </c>
      <c r="K12" s="297">
        <f t="shared" si="10"/>
        <v>0</v>
      </c>
      <c r="L12" s="297">
        <f t="shared" si="11"/>
        <v>0</v>
      </c>
      <c r="M12" s="297">
        <f t="shared" si="12"/>
        <v>0</v>
      </c>
      <c r="N12" s="297">
        <f t="shared" si="13"/>
        <v>0</v>
      </c>
      <c r="O12" s="297">
        <f t="shared" si="14"/>
        <v>0</v>
      </c>
      <c r="P12" s="297">
        <f t="shared" si="15"/>
        <v>0</v>
      </c>
      <c r="Q12" s="297">
        <f t="shared" si="16"/>
        <v>0</v>
      </c>
      <c r="R12" s="297">
        <f t="shared" si="16"/>
        <v>0</v>
      </c>
      <c r="S12" s="297">
        <f t="shared" si="16"/>
        <v>0</v>
      </c>
      <c r="T12" s="297">
        <f t="shared" si="16"/>
        <v>0</v>
      </c>
      <c r="U12" s="297">
        <f t="shared" si="16"/>
        <v>0</v>
      </c>
      <c r="V12" s="297">
        <f t="shared" si="16"/>
        <v>0</v>
      </c>
      <c r="W12" s="297">
        <f t="shared" si="16"/>
        <v>0</v>
      </c>
      <c r="X12" s="297">
        <f t="shared" si="17"/>
        <v>0</v>
      </c>
      <c r="Y12" s="418"/>
      <c r="Z12" s="418"/>
      <c r="AA12" s="418"/>
      <c r="AB12" s="418"/>
      <c r="AC12" s="418"/>
      <c r="AD12" s="418"/>
      <c r="AE12" s="418"/>
      <c r="AF12" s="297">
        <f t="shared" si="18"/>
        <v>0</v>
      </c>
      <c r="AG12" s="418"/>
      <c r="AH12" s="418"/>
      <c r="AI12" s="418"/>
      <c r="AJ12" s="418"/>
      <c r="AK12" s="418"/>
      <c r="AL12" s="418"/>
      <c r="AM12" s="418"/>
      <c r="AN12" s="297">
        <f t="shared" si="19"/>
        <v>0</v>
      </c>
      <c r="AO12" s="418"/>
      <c r="AP12" s="418"/>
      <c r="AQ12" s="418"/>
      <c r="AR12" s="418"/>
      <c r="AS12" s="418"/>
      <c r="AT12" s="418"/>
      <c r="AU12" s="418"/>
      <c r="AV12" s="297">
        <f t="shared" si="20"/>
        <v>0</v>
      </c>
      <c r="AW12" s="418"/>
      <c r="AX12" s="418"/>
      <c r="AY12" s="418"/>
      <c r="AZ12" s="418"/>
      <c r="BA12" s="418"/>
      <c r="BB12" s="418"/>
      <c r="BC12" s="418"/>
      <c r="BD12" s="297">
        <f t="shared" si="21"/>
        <v>0</v>
      </c>
      <c r="BE12" s="418"/>
      <c r="BF12" s="418"/>
      <c r="BG12" s="418"/>
      <c r="BH12" s="418"/>
      <c r="BI12" s="418"/>
      <c r="BJ12" s="418"/>
      <c r="BK12" s="418"/>
      <c r="BL12" s="297">
        <f t="shared" si="22"/>
        <v>0</v>
      </c>
      <c r="BM12" s="418"/>
      <c r="BN12" s="418"/>
      <c r="BO12" s="418"/>
      <c r="BP12" s="418"/>
      <c r="BQ12" s="418"/>
      <c r="BR12" s="418"/>
      <c r="BS12" s="418"/>
      <c r="BT12" s="297">
        <f t="shared" si="23"/>
        <v>0</v>
      </c>
      <c r="BU12" s="418"/>
      <c r="BV12" s="418"/>
      <c r="BW12" s="418"/>
      <c r="BX12" s="418"/>
      <c r="BY12" s="418"/>
      <c r="BZ12" s="418"/>
      <c r="CA12" s="418"/>
      <c r="CB12" s="297">
        <f t="shared" si="24"/>
        <v>0</v>
      </c>
      <c r="CC12" s="418"/>
      <c r="CD12" s="418"/>
      <c r="CE12" s="418"/>
      <c r="CF12" s="418"/>
      <c r="CG12" s="418"/>
      <c r="CH12" s="418"/>
      <c r="CI12" s="418"/>
      <c r="CJ12" s="297">
        <f t="shared" si="25"/>
        <v>0</v>
      </c>
      <c r="CK12" s="418"/>
      <c r="CL12" s="418"/>
      <c r="CM12" s="418"/>
      <c r="CN12" s="418"/>
      <c r="CO12" s="418"/>
      <c r="CP12" s="418"/>
      <c r="CQ12" s="418"/>
      <c r="CR12" s="297">
        <f t="shared" si="26"/>
        <v>0</v>
      </c>
      <c r="CS12" s="418"/>
      <c r="CT12" s="418"/>
      <c r="CU12" s="418"/>
      <c r="CV12" s="418"/>
      <c r="CW12" s="418"/>
      <c r="CX12" s="418"/>
      <c r="CY12" s="418"/>
    </row>
    <row r="13" spans="1:103" s="272" customFormat="1" ht="13.5">
      <c r="A13" s="415" t="s">
        <v>388</v>
      </c>
      <c r="B13" s="415">
        <v>34207</v>
      </c>
      <c r="C13" s="415" t="s">
        <v>408</v>
      </c>
      <c r="D13" s="297">
        <f t="shared" si="3"/>
        <v>0</v>
      </c>
      <c r="E13" s="297">
        <f t="shared" si="4"/>
        <v>0</v>
      </c>
      <c r="F13" s="297">
        <f t="shared" si="5"/>
        <v>0</v>
      </c>
      <c r="G13" s="297">
        <f t="shared" si="6"/>
        <v>0</v>
      </c>
      <c r="H13" s="297">
        <f t="shared" si="7"/>
        <v>0</v>
      </c>
      <c r="I13" s="297">
        <f t="shared" si="8"/>
        <v>0</v>
      </c>
      <c r="J13" s="297">
        <f t="shared" si="9"/>
        <v>0</v>
      </c>
      <c r="K13" s="297">
        <f t="shared" si="10"/>
        <v>0</v>
      </c>
      <c r="L13" s="297">
        <f t="shared" si="11"/>
        <v>0</v>
      </c>
      <c r="M13" s="297">
        <f t="shared" si="12"/>
        <v>0</v>
      </c>
      <c r="N13" s="297">
        <f t="shared" si="13"/>
        <v>0</v>
      </c>
      <c r="O13" s="297">
        <f t="shared" si="14"/>
        <v>0</v>
      </c>
      <c r="P13" s="297">
        <f t="shared" si="15"/>
        <v>0</v>
      </c>
      <c r="Q13" s="297">
        <f t="shared" si="16"/>
        <v>0</v>
      </c>
      <c r="R13" s="297">
        <f t="shared" si="16"/>
        <v>0</v>
      </c>
      <c r="S13" s="297">
        <f t="shared" si="16"/>
        <v>0</v>
      </c>
      <c r="T13" s="297">
        <f t="shared" si="16"/>
        <v>0</v>
      </c>
      <c r="U13" s="297">
        <f t="shared" si="16"/>
        <v>0</v>
      </c>
      <c r="V13" s="297">
        <f t="shared" si="16"/>
        <v>0</v>
      </c>
      <c r="W13" s="297">
        <f t="shared" si="16"/>
        <v>0</v>
      </c>
      <c r="X13" s="297">
        <f t="shared" si="17"/>
        <v>0</v>
      </c>
      <c r="Y13" s="418"/>
      <c r="Z13" s="418"/>
      <c r="AA13" s="418"/>
      <c r="AB13" s="418"/>
      <c r="AC13" s="418"/>
      <c r="AD13" s="418"/>
      <c r="AE13" s="418"/>
      <c r="AF13" s="297">
        <f t="shared" si="18"/>
        <v>0</v>
      </c>
      <c r="AG13" s="418"/>
      <c r="AH13" s="418"/>
      <c r="AI13" s="418"/>
      <c r="AJ13" s="418"/>
      <c r="AK13" s="418"/>
      <c r="AL13" s="418"/>
      <c r="AM13" s="418"/>
      <c r="AN13" s="297">
        <f t="shared" si="19"/>
        <v>0</v>
      </c>
      <c r="AO13" s="418"/>
      <c r="AP13" s="418"/>
      <c r="AQ13" s="418"/>
      <c r="AR13" s="418"/>
      <c r="AS13" s="418"/>
      <c r="AT13" s="418"/>
      <c r="AU13" s="418"/>
      <c r="AV13" s="297">
        <f t="shared" si="20"/>
        <v>0</v>
      </c>
      <c r="AW13" s="418"/>
      <c r="AX13" s="418"/>
      <c r="AY13" s="418"/>
      <c r="AZ13" s="418"/>
      <c r="BA13" s="418"/>
      <c r="BB13" s="418"/>
      <c r="BC13" s="418"/>
      <c r="BD13" s="297">
        <f t="shared" si="21"/>
        <v>0</v>
      </c>
      <c r="BE13" s="418"/>
      <c r="BF13" s="418"/>
      <c r="BG13" s="418"/>
      <c r="BH13" s="418"/>
      <c r="BI13" s="418"/>
      <c r="BJ13" s="418"/>
      <c r="BK13" s="418"/>
      <c r="BL13" s="297">
        <f t="shared" si="22"/>
        <v>0</v>
      </c>
      <c r="BM13" s="418"/>
      <c r="BN13" s="418"/>
      <c r="BO13" s="418"/>
      <c r="BP13" s="418"/>
      <c r="BQ13" s="418"/>
      <c r="BR13" s="418"/>
      <c r="BS13" s="418"/>
      <c r="BT13" s="297">
        <f t="shared" si="23"/>
        <v>0</v>
      </c>
      <c r="BU13" s="418"/>
      <c r="BV13" s="418"/>
      <c r="BW13" s="418"/>
      <c r="BX13" s="418"/>
      <c r="BY13" s="418"/>
      <c r="BZ13" s="418"/>
      <c r="CA13" s="418"/>
      <c r="CB13" s="297">
        <f t="shared" si="24"/>
        <v>0</v>
      </c>
      <c r="CC13" s="418"/>
      <c r="CD13" s="418"/>
      <c r="CE13" s="418"/>
      <c r="CF13" s="418"/>
      <c r="CG13" s="418"/>
      <c r="CH13" s="418"/>
      <c r="CI13" s="418"/>
      <c r="CJ13" s="297">
        <f t="shared" si="25"/>
        <v>0</v>
      </c>
      <c r="CK13" s="418"/>
      <c r="CL13" s="418"/>
      <c r="CM13" s="418"/>
      <c r="CN13" s="418"/>
      <c r="CO13" s="418"/>
      <c r="CP13" s="418"/>
      <c r="CQ13" s="418"/>
      <c r="CR13" s="297">
        <f t="shared" si="26"/>
        <v>0</v>
      </c>
      <c r="CS13" s="418"/>
      <c r="CT13" s="418"/>
      <c r="CU13" s="418"/>
      <c r="CV13" s="418"/>
      <c r="CW13" s="418"/>
      <c r="CX13" s="418"/>
      <c r="CY13" s="418"/>
    </row>
    <row r="14" spans="1:103" s="272" customFormat="1" ht="13.5">
      <c r="A14" s="415" t="s">
        <v>388</v>
      </c>
      <c r="B14" s="415">
        <v>34208</v>
      </c>
      <c r="C14" s="415" t="s">
        <v>409</v>
      </c>
      <c r="D14" s="297">
        <f t="shared" si="3"/>
        <v>0</v>
      </c>
      <c r="E14" s="297">
        <f t="shared" si="4"/>
        <v>0</v>
      </c>
      <c r="F14" s="297">
        <f t="shared" si="5"/>
        <v>0</v>
      </c>
      <c r="G14" s="297">
        <f t="shared" si="6"/>
        <v>0</v>
      </c>
      <c r="H14" s="297">
        <f t="shared" si="7"/>
        <v>0</v>
      </c>
      <c r="I14" s="297">
        <f t="shared" si="8"/>
        <v>0</v>
      </c>
      <c r="J14" s="297">
        <f t="shared" si="9"/>
        <v>0</v>
      </c>
      <c r="K14" s="297">
        <f t="shared" si="10"/>
        <v>0</v>
      </c>
      <c r="L14" s="297">
        <f t="shared" si="11"/>
        <v>0</v>
      </c>
      <c r="M14" s="297">
        <f t="shared" si="12"/>
        <v>0</v>
      </c>
      <c r="N14" s="297">
        <f t="shared" si="13"/>
        <v>0</v>
      </c>
      <c r="O14" s="297">
        <f t="shared" si="14"/>
        <v>0</v>
      </c>
      <c r="P14" s="297">
        <f t="shared" si="15"/>
        <v>0</v>
      </c>
      <c r="Q14" s="297">
        <f t="shared" si="16"/>
        <v>0</v>
      </c>
      <c r="R14" s="297">
        <f t="shared" si="16"/>
        <v>0</v>
      </c>
      <c r="S14" s="297">
        <f t="shared" si="16"/>
        <v>0</v>
      </c>
      <c r="T14" s="297">
        <f t="shared" si="16"/>
        <v>0</v>
      </c>
      <c r="U14" s="297">
        <f t="shared" si="16"/>
        <v>0</v>
      </c>
      <c r="V14" s="297">
        <f t="shared" si="16"/>
        <v>0</v>
      </c>
      <c r="W14" s="297">
        <f t="shared" si="16"/>
        <v>0</v>
      </c>
      <c r="X14" s="297">
        <f t="shared" si="17"/>
        <v>0</v>
      </c>
      <c r="Y14" s="418"/>
      <c r="Z14" s="418"/>
      <c r="AA14" s="418"/>
      <c r="AB14" s="418"/>
      <c r="AC14" s="418"/>
      <c r="AD14" s="418"/>
      <c r="AE14" s="418"/>
      <c r="AF14" s="297">
        <f t="shared" si="18"/>
        <v>0</v>
      </c>
      <c r="AG14" s="418"/>
      <c r="AH14" s="418"/>
      <c r="AI14" s="418"/>
      <c r="AJ14" s="418"/>
      <c r="AK14" s="418"/>
      <c r="AL14" s="418"/>
      <c r="AM14" s="418"/>
      <c r="AN14" s="297">
        <f t="shared" si="19"/>
        <v>0</v>
      </c>
      <c r="AO14" s="418"/>
      <c r="AP14" s="418"/>
      <c r="AQ14" s="418"/>
      <c r="AR14" s="418"/>
      <c r="AS14" s="418"/>
      <c r="AT14" s="418"/>
      <c r="AU14" s="418"/>
      <c r="AV14" s="297">
        <f t="shared" si="20"/>
        <v>0</v>
      </c>
      <c r="AW14" s="418"/>
      <c r="AX14" s="418"/>
      <c r="AY14" s="418"/>
      <c r="AZ14" s="418"/>
      <c r="BA14" s="418"/>
      <c r="BB14" s="418"/>
      <c r="BC14" s="418"/>
      <c r="BD14" s="297">
        <f t="shared" si="21"/>
        <v>0</v>
      </c>
      <c r="BE14" s="418"/>
      <c r="BF14" s="418"/>
      <c r="BG14" s="418"/>
      <c r="BH14" s="418"/>
      <c r="BI14" s="418"/>
      <c r="BJ14" s="418"/>
      <c r="BK14" s="418"/>
      <c r="BL14" s="297">
        <f t="shared" si="22"/>
        <v>0</v>
      </c>
      <c r="BM14" s="418"/>
      <c r="BN14" s="418"/>
      <c r="BO14" s="418"/>
      <c r="BP14" s="418"/>
      <c r="BQ14" s="418"/>
      <c r="BR14" s="418"/>
      <c r="BS14" s="418"/>
      <c r="BT14" s="297">
        <f t="shared" si="23"/>
        <v>0</v>
      </c>
      <c r="BU14" s="418"/>
      <c r="BV14" s="418"/>
      <c r="BW14" s="418"/>
      <c r="BX14" s="418"/>
      <c r="BY14" s="418"/>
      <c r="BZ14" s="418"/>
      <c r="CA14" s="418"/>
      <c r="CB14" s="297">
        <f t="shared" si="24"/>
        <v>0</v>
      </c>
      <c r="CC14" s="418"/>
      <c r="CD14" s="418"/>
      <c r="CE14" s="418"/>
      <c r="CF14" s="418"/>
      <c r="CG14" s="418"/>
      <c r="CH14" s="418"/>
      <c r="CI14" s="418"/>
      <c r="CJ14" s="297">
        <f t="shared" si="25"/>
        <v>0</v>
      </c>
      <c r="CK14" s="418"/>
      <c r="CL14" s="418"/>
      <c r="CM14" s="418"/>
      <c r="CN14" s="418"/>
      <c r="CO14" s="418"/>
      <c r="CP14" s="418"/>
      <c r="CQ14" s="418"/>
      <c r="CR14" s="297">
        <f t="shared" si="26"/>
        <v>0</v>
      </c>
      <c r="CS14" s="418"/>
      <c r="CT14" s="418"/>
      <c r="CU14" s="418"/>
      <c r="CV14" s="418"/>
      <c r="CW14" s="418"/>
      <c r="CX14" s="418"/>
      <c r="CY14" s="418"/>
    </row>
    <row r="15" spans="1:103" s="272" customFormat="1" ht="13.5">
      <c r="A15" s="415" t="s">
        <v>388</v>
      </c>
      <c r="B15" s="415">
        <v>34209</v>
      </c>
      <c r="C15" s="415" t="s">
        <v>410</v>
      </c>
      <c r="D15" s="297">
        <f t="shared" si="3"/>
        <v>0</v>
      </c>
      <c r="E15" s="297">
        <f t="shared" si="4"/>
        <v>0</v>
      </c>
      <c r="F15" s="297">
        <f t="shared" si="5"/>
        <v>0</v>
      </c>
      <c r="G15" s="297">
        <f t="shared" si="6"/>
        <v>0</v>
      </c>
      <c r="H15" s="297">
        <f t="shared" si="7"/>
        <v>0</v>
      </c>
      <c r="I15" s="297">
        <f t="shared" si="8"/>
        <v>0</v>
      </c>
      <c r="J15" s="297">
        <f t="shared" si="9"/>
        <v>0</v>
      </c>
      <c r="K15" s="297">
        <f t="shared" si="10"/>
        <v>0</v>
      </c>
      <c r="L15" s="297">
        <f t="shared" si="11"/>
        <v>0</v>
      </c>
      <c r="M15" s="297">
        <f t="shared" si="12"/>
        <v>0</v>
      </c>
      <c r="N15" s="297">
        <f t="shared" si="13"/>
        <v>0</v>
      </c>
      <c r="O15" s="297">
        <f t="shared" si="14"/>
        <v>0</v>
      </c>
      <c r="P15" s="297">
        <f t="shared" si="15"/>
        <v>0</v>
      </c>
      <c r="Q15" s="297">
        <f t="shared" si="16"/>
        <v>0</v>
      </c>
      <c r="R15" s="297">
        <f t="shared" si="16"/>
        <v>0</v>
      </c>
      <c r="S15" s="297">
        <f t="shared" si="16"/>
        <v>0</v>
      </c>
      <c r="T15" s="297">
        <f t="shared" si="16"/>
        <v>0</v>
      </c>
      <c r="U15" s="297">
        <f t="shared" si="16"/>
        <v>0</v>
      </c>
      <c r="V15" s="297">
        <f t="shared" si="16"/>
        <v>0</v>
      </c>
      <c r="W15" s="297">
        <f t="shared" si="16"/>
        <v>0</v>
      </c>
      <c r="X15" s="297">
        <f t="shared" si="17"/>
        <v>0</v>
      </c>
      <c r="Y15" s="418"/>
      <c r="Z15" s="418"/>
      <c r="AA15" s="418"/>
      <c r="AB15" s="418"/>
      <c r="AC15" s="418"/>
      <c r="AD15" s="418"/>
      <c r="AE15" s="418"/>
      <c r="AF15" s="297">
        <f t="shared" si="18"/>
        <v>0</v>
      </c>
      <c r="AG15" s="418"/>
      <c r="AH15" s="418"/>
      <c r="AI15" s="418"/>
      <c r="AJ15" s="418"/>
      <c r="AK15" s="418"/>
      <c r="AL15" s="418"/>
      <c r="AM15" s="418"/>
      <c r="AN15" s="297">
        <f t="shared" si="19"/>
        <v>0</v>
      </c>
      <c r="AO15" s="418"/>
      <c r="AP15" s="418"/>
      <c r="AQ15" s="418"/>
      <c r="AR15" s="418"/>
      <c r="AS15" s="418"/>
      <c r="AT15" s="418"/>
      <c r="AU15" s="418"/>
      <c r="AV15" s="297">
        <f t="shared" si="20"/>
        <v>0</v>
      </c>
      <c r="AW15" s="418"/>
      <c r="AX15" s="418"/>
      <c r="AY15" s="418"/>
      <c r="AZ15" s="418"/>
      <c r="BA15" s="418"/>
      <c r="BB15" s="418"/>
      <c r="BC15" s="418"/>
      <c r="BD15" s="297">
        <f t="shared" si="21"/>
        <v>0</v>
      </c>
      <c r="BE15" s="418"/>
      <c r="BF15" s="418"/>
      <c r="BG15" s="418"/>
      <c r="BH15" s="418"/>
      <c r="BI15" s="418"/>
      <c r="BJ15" s="418"/>
      <c r="BK15" s="418"/>
      <c r="BL15" s="297">
        <f t="shared" si="22"/>
        <v>0</v>
      </c>
      <c r="BM15" s="418"/>
      <c r="BN15" s="418"/>
      <c r="BO15" s="418"/>
      <c r="BP15" s="418"/>
      <c r="BQ15" s="418"/>
      <c r="BR15" s="418"/>
      <c r="BS15" s="418"/>
      <c r="BT15" s="297">
        <f t="shared" si="23"/>
        <v>0</v>
      </c>
      <c r="BU15" s="418"/>
      <c r="BV15" s="418"/>
      <c r="BW15" s="418"/>
      <c r="BX15" s="418"/>
      <c r="BY15" s="418"/>
      <c r="BZ15" s="418"/>
      <c r="CA15" s="418"/>
      <c r="CB15" s="297">
        <f t="shared" si="24"/>
        <v>0</v>
      </c>
      <c r="CC15" s="418"/>
      <c r="CD15" s="418"/>
      <c r="CE15" s="418"/>
      <c r="CF15" s="418"/>
      <c r="CG15" s="418"/>
      <c r="CH15" s="418"/>
      <c r="CI15" s="418"/>
      <c r="CJ15" s="297">
        <f t="shared" si="25"/>
        <v>0</v>
      </c>
      <c r="CK15" s="418"/>
      <c r="CL15" s="418"/>
      <c r="CM15" s="418"/>
      <c r="CN15" s="418"/>
      <c r="CO15" s="418"/>
      <c r="CP15" s="418"/>
      <c r="CQ15" s="418"/>
      <c r="CR15" s="297">
        <f t="shared" si="26"/>
        <v>0</v>
      </c>
      <c r="CS15" s="418"/>
      <c r="CT15" s="418"/>
      <c r="CU15" s="418"/>
      <c r="CV15" s="418"/>
      <c r="CW15" s="418"/>
      <c r="CX15" s="418"/>
      <c r="CY15" s="418"/>
    </row>
    <row r="16" spans="1:103" s="272" customFormat="1" ht="13.5">
      <c r="A16" s="415" t="s">
        <v>388</v>
      </c>
      <c r="B16" s="415">
        <v>34210</v>
      </c>
      <c r="C16" s="415" t="s">
        <v>411</v>
      </c>
      <c r="D16" s="297">
        <f t="shared" si="3"/>
        <v>0</v>
      </c>
      <c r="E16" s="297">
        <f t="shared" si="4"/>
        <v>0</v>
      </c>
      <c r="F16" s="297">
        <f t="shared" si="5"/>
        <v>0</v>
      </c>
      <c r="G16" s="297">
        <f t="shared" si="6"/>
        <v>0</v>
      </c>
      <c r="H16" s="297">
        <f t="shared" si="7"/>
        <v>0</v>
      </c>
      <c r="I16" s="297">
        <f t="shared" si="8"/>
        <v>0</v>
      </c>
      <c r="J16" s="297">
        <f t="shared" si="9"/>
        <v>0</v>
      </c>
      <c r="K16" s="297">
        <f t="shared" si="10"/>
        <v>0</v>
      </c>
      <c r="L16" s="297">
        <f t="shared" si="11"/>
        <v>0</v>
      </c>
      <c r="M16" s="297">
        <f t="shared" si="12"/>
        <v>0</v>
      </c>
      <c r="N16" s="297">
        <f t="shared" si="13"/>
        <v>0</v>
      </c>
      <c r="O16" s="297">
        <f t="shared" si="14"/>
        <v>0</v>
      </c>
      <c r="P16" s="297">
        <f t="shared" si="15"/>
        <v>0</v>
      </c>
      <c r="Q16" s="297">
        <f t="shared" si="16"/>
        <v>0</v>
      </c>
      <c r="R16" s="297">
        <f t="shared" si="16"/>
        <v>0</v>
      </c>
      <c r="S16" s="297">
        <f t="shared" si="16"/>
        <v>0</v>
      </c>
      <c r="T16" s="297">
        <f t="shared" si="16"/>
        <v>0</v>
      </c>
      <c r="U16" s="297">
        <f t="shared" si="16"/>
        <v>0</v>
      </c>
      <c r="V16" s="297">
        <f t="shared" si="16"/>
        <v>0</v>
      </c>
      <c r="W16" s="297">
        <f t="shared" si="16"/>
        <v>0</v>
      </c>
      <c r="X16" s="297">
        <f t="shared" si="17"/>
        <v>0</v>
      </c>
      <c r="Y16" s="418"/>
      <c r="Z16" s="418"/>
      <c r="AA16" s="418"/>
      <c r="AB16" s="418"/>
      <c r="AC16" s="418"/>
      <c r="AD16" s="418"/>
      <c r="AE16" s="418"/>
      <c r="AF16" s="297">
        <f t="shared" si="18"/>
        <v>0</v>
      </c>
      <c r="AG16" s="418"/>
      <c r="AH16" s="418"/>
      <c r="AI16" s="418"/>
      <c r="AJ16" s="418"/>
      <c r="AK16" s="418"/>
      <c r="AL16" s="418"/>
      <c r="AM16" s="418"/>
      <c r="AN16" s="297">
        <f t="shared" si="19"/>
        <v>0</v>
      </c>
      <c r="AO16" s="418"/>
      <c r="AP16" s="418"/>
      <c r="AQ16" s="418"/>
      <c r="AR16" s="418"/>
      <c r="AS16" s="418"/>
      <c r="AT16" s="418"/>
      <c r="AU16" s="418"/>
      <c r="AV16" s="297">
        <f t="shared" si="20"/>
        <v>0</v>
      </c>
      <c r="AW16" s="418"/>
      <c r="AX16" s="418"/>
      <c r="AY16" s="418"/>
      <c r="AZ16" s="418"/>
      <c r="BA16" s="418"/>
      <c r="BB16" s="418"/>
      <c r="BC16" s="418"/>
      <c r="BD16" s="297">
        <f t="shared" si="21"/>
        <v>0</v>
      </c>
      <c r="BE16" s="418"/>
      <c r="BF16" s="418"/>
      <c r="BG16" s="418"/>
      <c r="BH16" s="418"/>
      <c r="BI16" s="418"/>
      <c r="BJ16" s="418"/>
      <c r="BK16" s="418"/>
      <c r="BL16" s="297">
        <f t="shared" si="22"/>
        <v>0</v>
      </c>
      <c r="BM16" s="418"/>
      <c r="BN16" s="418"/>
      <c r="BO16" s="418"/>
      <c r="BP16" s="418"/>
      <c r="BQ16" s="418"/>
      <c r="BR16" s="418"/>
      <c r="BS16" s="418"/>
      <c r="BT16" s="297">
        <f t="shared" si="23"/>
        <v>0</v>
      </c>
      <c r="BU16" s="418"/>
      <c r="BV16" s="418"/>
      <c r="BW16" s="418"/>
      <c r="BX16" s="418"/>
      <c r="BY16" s="418"/>
      <c r="BZ16" s="418"/>
      <c r="CA16" s="418"/>
      <c r="CB16" s="297">
        <f t="shared" si="24"/>
        <v>0</v>
      </c>
      <c r="CC16" s="418"/>
      <c r="CD16" s="418"/>
      <c r="CE16" s="418"/>
      <c r="CF16" s="418"/>
      <c r="CG16" s="418"/>
      <c r="CH16" s="418"/>
      <c r="CI16" s="418"/>
      <c r="CJ16" s="297">
        <f t="shared" si="25"/>
        <v>0</v>
      </c>
      <c r="CK16" s="418"/>
      <c r="CL16" s="418"/>
      <c r="CM16" s="418"/>
      <c r="CN16" s="418"/>
      <c r="CO16" s="418"/>
      <c r="CP16" s="418"/>
      <c r="CQ16" s="418"/>
      <c r="CR16" s="297">
        <f t="shared" si="26"/>
        <v>0</v>
      </c>
      <c r="CS16" s="418"/>
      <c r="CT16" s="418"/>
      <c r="CU16" s="418"/>
      <c r="CV16" s="418"/>
      <c r="CW16" s="418"/>
      <c r="CX16" s="418"/>
      <c r="CY16" s="418"/>
    </row>
    <row r="17" spans="1:103" s="272" customFormat="1" ht="13.5">
      <c r="A17" s="415" t="s">
        <v>388</v>
      </c>
      <c r="B17" s="415">
        <v>34211</v>
      </c>
      <c r="C17" s="415" t="s">
        <v>412</v>
      </c>
      <c r="D17" s="297">
        <f t="shared" si="3"/>
        <v>0</v>
      </c>
      <c r="E17" s="297">
        <f t="shared" si="4"/>
        <v>0</v>
      </c>
      <c r="F17" s="297">
        <f t="shared" si="5"/>
        <v>0</v>
      </c>
      <c r="G17" s="297">
        <f t="shared" si="6"/>
        <v>0</v>
      </c>
      <c r="H17" s="297">
        <f t="shared" si="7"/>
        <v>0</v>
      </c>
      <c r="I17" s="297">
        <f t="shared" si="8"/>
        <v>0</v>
      </c>
      <c r="J17" s="297">
        <f t="shared" si="9"/>
        <v>0</v>
      </c>
      <c r="K17" s="297">
        <f t="shared" si="10"/>
        <v>0</v>
      </c>
      <c r="L17" s="297">
        <f t="shared" si="11"/>
        <v>0</v>
      </c>
      <c r="M17" s="297">
        <f t="shared" si="12"/>
        <v>0</v>
      </c>
      <c r="N17" s="297">
        <f t="shared" si="13"/>
        <v>0</v>
      </c>
      <c r="O17" s="297">
        <f t="shared" si="14"/>
        <v>0</v>
      </c>
      <c r="P17" s="297">
        <f t="shared" si="15"/>
        <v>0</v>
      </c>
      <c r="Q17" s="297">
        <f t="shared" si="16"/>
        <v>0</v>
      </c>
      <c r="R17" s="297">
        <f t="shared" si="16"/>
        <v>0</v>
      </c>
      <c r="S17" s="297">
        <f t="shared" si="16"/>
        <v>0</v>
      </c>
      <c r="T17" s="297">
        <f t="shared" si="16"/>
        <v>0</v>
      </c>
      <c r="U17" s="297">
        <f t="shared" si="16"/>
        <v>0</v>
      </c>
      <c r="V17" s="297">
        <f t="shared" si="16"/>
        <v>0</v>
      </c>
      <c r="W17" s="297">
        <f t="shared" si="16"/>
        <v>0</v>
      </c>
      <c r="X17" s="297">
        <f t="shared" si="17"/>
        <v>0</v>
      </c>
      <c r="Y17" s="418"/>
      <c r="Z17" s="418"/>
      <c r="AA17" s="418"/>
      <c r="AB17" s="418"/>
      <c r="AC17" s="418"/>
      <c r="AD17" s="418"/>
      <c r="AE17" s="418"/>
      <c r="AF17" s="297">
        <f t="shared" si="18"/>
        <v>0</v>
      </c>
      <c r="AG17" s="418"/>
      <c r="AH17" s="418"/>
      <c r="AI17" s="418"/>
      <c r="AJ17" s="418"/>
      <c r="AK17" s="418"/>
      <c r="AL17" s="418"/>
      <c r="AM17" s="418"/>
      <c r="AN17" s="297">
        <f t="shared" si="19"/>
        <v>0</v>
      </c>
      <c r="AO17" s="418"/>
      <c r="AP17" s="418"/>
      <c r="AQ17" s="418"/>
      <c r="AR17" s="418"/>
      <c r="AS17" s="418"/>
      <c r="AT17" s="418"/>
      <c r="AU17" s="418"/>
      <c r="AV17" s="297">
        <f t="shared" si="20"/>
        <v>0</v>
      </c>
      <c r="AW17" s="418"/>
      <c r="AX17" s="418"/>
      <c r="AY17" s="418"/>
      <c r="AZ17" s="418"/>
      <c r="BA17" s="418"/>
      <c r="BB17" s="418"/>
      <c r="BC17" s="418"/>
      <c r="BD17" s="297">
        <f t="shared" si="21"/>
        <v>0</v>
      </c>
      <c r="BE17" s="418"/>
      <c r="BF17" s="418"/>
      <c r="BG17" s="418"/>
      <c r="BH17" s="418"/>
      <c r="BI17" s="418"/>
      <c r="BJ17" s="418"/>
      <c r="BK17" s="418"/>
      <c r="BL17" s="297">
        <f t="shared" si="22"/>
        <v>0</v>
      </c>
      <c r="BM17" s="418"/>
      <c r="BN17" s="418"/>
      <c r="BO17" s="418"/>
      <c r="BP17" s="418"/>
      <c r="BQ17" s="418"/>
      <c r="BR17" s="418"/>
      <c r="BS17" s="418"/>
      <c r="BT17" s="297">
        <f t="shared" si="23"/>
        <v>0</v>
      </c>
      <c r="BU17" s="418"/>
      <c r="BV17" s="418"/>
      <c r="BW17" s="418"/>
      <c r="BX17" s="418"/>
      <c r="BY17" s="418"/>
      <c r="BZ17" s="418"/>
      <c r="CA17" s="418"/>
      <c r="CB17" s="297">
        <f t="shared" si="24"/>
        <v>0</v>
      </c>
      <c r="CC17" s="418"/>
      <c r="CD17" s="418"/>
      <c r="CE17" s="418"/>
      <c r="CF17" s="418"/>
      <c r="CG17" s="418"/>
      <c r="CH17" s="418"/>
      <c r="CI17" s="418"/>
      <c r="CJ17" s="297">
        <f t="shared" si="25"/>
        <v>0</v>
      </c>
      <c r="CK17" s="418"/>
      <c r="CL17" s="418"/>
      <c r="CM17" s="418"/>
      <c r="CN17" s="418"/>
      <c r="CO17" s="418"/>
      <c r="CP17" s="418"/>
      <c r="CQ17" s="418"/>
      <c r="CR17" s="297">
        <f t="shared" si="26"/>
        <v>0</v>
      </c>
      <c r="CS17" s="418"/>
      <c r="CT17" s="418"/>
      <c r="CU17" s="418"/>
      <c r="CV17" s="418"/>
      <c r="CW17" s="418"/>
      <c r="CX17" s="418"/>
      <c r="CY17" s="418"/>
    </row>
    <row r="18" spans="1:103" s="272" customFormat="1" ht="13.5">
      <c r="A18" s="415" t="s">
        <v>388</v>
      </c>
      <c r="B18" s="415">
        <v>34212</v>
      </c>
      <c r="C18" s="415" t="s">
        <v>413</v>
      </c>
      <c r="D18" s="297">
        <f t="shared" si="3"/>
        <v>0</v>
      </c>
      <c r="E18" s="297">
        <f t="shared" si="4"/>
        <v>0</v>
      </c>
      <c r="F18" s="297">
        <f t="shared" si="5"/>
        <v>0</v>
      </c>
      <c r="G18" s="297">
        <f t="shared" si="6"/>
        <v>0</v>
      </c>
      <c r="H18" s="297">
        <f t="shared" si="7"/>
        <v>0</v>
      </c>
      <c r="I18" s="297">
        <f t="shared" si="8"/>
        <v>0</v>
      </c>
      <c r="J18" s="297">
        <f t="shared" si="9"/>
        <v>0</v>
      </c>
      <c r="K18" s="297">
        <f t="shared" si="10"/>
        <v>0</v>
      </c>
      <c r="L18" s="297">
        <f t="shared" si="11"/>
        <v>0</v>
      </c>
      <c r="M18" s="297">
        <f t="shared" si="12"/>
        <v>0</v>
      </c>
      <c r="N18" s="297">
        <f t="shared" si="13"/>
        <v>0</v>
      </c>
      <c r="O18" s="297">
        <f t="shared" si="14"/>
        <v>0</v>
      </c>
      <c r="P18" s="297">
        <f t="shared" si="15"/>
        <v>0</v>
      </c>
      <c r="Q18" s="297">
        <f t="shared" si="16"/>
        <v>0</v>
      </c>
      <c r="R18" s="297">
        <f t="shared" si="16"/>
        <v>0</v>
      </c>
      <c r="S18" s="297">
        <f t="shared" si="16"/>
        <v>0</v>
      </c>
      <c r="T18" s="297">
        <f t="shared" si="16"/>
        <v>0</v>
      </c>
      <c r="U18" s="297">
        <f t="shared" si="16"/>
        <v>0</v>
      </c>
      <c r="V18" s="297">
        <f t="shared" si="16"/>
        <v>0</v>
      </c>
      <c r="W18" s="297">
        <f t="shared" si="16"/>
        <v>0</v>
      </c>
      <c r="X18" s="297">
        <f t="shared" si="17"/>
        <v>0</v>
      </c>
      <c r="Y18" s="418"/>
      <c r="Z18" s="418"/>
      <c r="AA18" s="418"/>
      <c r="AB18" s="418"/>
      <c r="AC18" s="418"/>
      <c r="AD18" s="418"/>
      <c r="AE18" s="418"/>
      <c r="AF18" s="297">
        <f t="shared" si="18"/>
        <v>0</v>
      </c>
      <c r="AG18" s="418"/>
      <c r="AH18" s="418"/>
      <c r="AI18" s="418"/>
      <c r="AJ18" s="418"/>
      <c r="AK18" s="418"/>
      <c r="AL18" s="418"/>
      <c r="AM18" s="418"/>
      <c r="AN18" s="297">
        <f t="shared" si="19"/>
        <v>0</v>
      </c>
      <c r="AO18" s="418"/>
      <c r="AP18" s="418"/>
      <c r="AQ18" s="418"/>
      <c r="AR18" s="418"/>
      <c r="AS18" s="418"/>
      <c r="AT18" s="418"/>
      <c r="AU18" s="418"/>
      <c r="AV18" s="297">
        <f t="shared" si="20"/>
        <v>0</v>
      </c>
      <c r="AW18" s="418"/>
      <c r="AX18" s="418"/>
      <c r="AY18" s="418"/>
      <c r="AZ18" s="418"/>
      <c r="BA18" s="418"/>
      <c r="BB18" s="418"/>
      <c r="BC18" s="418"/>
      <c r="BD18" s="297">
        <f t="shared" si="21"/>
        <v>0</v>
      </c>
      <c r="BE18" s="418"/>
      <c r="BF18" s="418"/>
      <c r="BG18" s="418"/>
      <c r="BH18" s="418"/>
      <c r="BI18" s="418"/>
      <c r="BJ18" s="418"/>
      <c r="BK18" s="418"/>
      <c r="BL18" s="297">
        <f t="shared" si="22"/>
        <v>0</v>
      </c>
      <c r="BM18" s="418"/>
      <c r="BN18" s="418"/>
      <c r="BO18" s="418"/>
      <c r="BP18" s="418"/>
      <c r="BQ18" s="418"/>
      <c r="BR18" s="418"/>
      <c r="BS18" s="418"/>
      <c r="BT18" s="297">
        <f t="shared" si="23"/>
        <v>0</v>
      </c>
      <c r="BU18" s="418"/>
      <c r="BV18" s="418"/>
      <c r="BW18" s="418"/>
      <c r="BX18" s="418"/>
      <c r="BY18" s="418"/>
      <c r="BZ18" s="418"/>
      <c r="CA18" s="418"/>
      <c r="CB18" s="297">
        <f t="shared" si="24"/>
        <v>0</v>
      </c>
      <c r="CC18" s="418"/>
      <c r="CD18" s="418"/>
      <c r="CE18" s="418"/>
      <c r="CF18" s="418"/>
      <c r="CG18" s="418"/>
      <c r="CH18" s="418"/>
      <c r="CI18" s="418"/>
      <c r="CJ18" s="297">
        <f t="shared" si="25"/>
        <v>0</v>
      </c>
      <c r="CK18" s="418"/>
      <c r="CL18" s="418"/>
      <c r="CM18" s="418"/>
      <c r="CN18" s="418"/>
      <c r="CO18" s="418"/>
      <c r="CP18" s="418"/>
      <c r="CQ18" s="418"/>
      <c r="CR18" s="297">
        <f t="shared" si="26"/>
        <v>0</v>
      </c>
      <c r="CS18" s="418"/>
      <c r="CT18" s="418"/>
      <c r="CU18" s="418"/>
      <c r="CV18" s="418"/>
      <c r="CW18" s="418"/>
      <c r="CX18" s="418"/>
      <c r="CY18" s="418"/>
    </row>
    <row r="19" spans="1:103" s="272" customFormat="1" ht="13.5">
      <c r="A19" s="415" t="s">
        <v>388</v>
      </c>
      <c r="B19" s="415">
        <v>34213</v>
      </c>
      <c r="C19" s="415" t="s">
        <v>414</v>
      </c>
      <c r="D19" s="297">
        <f t="shared" si="3"/>
        <v>0</v>
      </c>
      <c r="E19" s="297">
        <f t="shared" si="4"/>
        <v>0</v>
      </c>
      <c r="F19" s="297">
        <f t="shared" si="5"/>
        <v>0</v>
      </c>
      <c r="G19" s="297">
        <f t="shared" si="6"/>
        <v>0</v>
      </c>
      <c r="H19" s="297">
        <f t="shared" si="7"/>
        <v>0</v>
      </c>
      <c r="I19" s="297">
        <f t="shared" si="8"/>
        <v>0</v>
      </c>
      <c r="J19" s="297">
        <f t="shared" si="9"/>
        <v>0</v>
      </c>
      <c r="K19" s="297">
        <f t="shared" si="10"/>
        <v>0</v>
      </c>
      <c r="L19" s="297">
        <f t="shared" si="11"/>
        <v>0</v>
      </c>
      <c r="M19" s="297">
        <f t="shared" si="12"/>
        <v>0</v>
      </c>
      <c r="N19" s="297">
        <f t="shared" si="13"/>
        <v>0</v>
      </c>
      <c r="O19" s="297">
        <f t="shared" si="14"/>
        <v>0</v>
      </c>
      <c r="P19" s="297">
        <f t="shared" si="15"/>
        <v>0</v>
      </c>
      <c r="Q19" s="297">
        <f t="shared" si="16"/>
        <v>0</v>
      </c>
      <c r="R19" s="297">
        <f t="shared" si="16"/>
        <v>0</v>
      </c>
      <c r="S19" s="297">
        <f t="shared" si="16"/>
        <v>0</v>
      </c>
      <c r="T19" s="297">
        <f t="shared" si="16"/>
        <v>0</v>
      </c>
      <c r="U19" s="297">
        <f t="shared" si="16"/>
        <v>0</v>
      </c>
      <c r="V19" s="297">
        <f t="shared" si="16"/>
        <v>0</v>
      </c>
      <c r="W19" s="297">
        <f t="shared" si="16"/>
        <v>0</v>
      </c>
      <c r="X19" s="297">
        <f t="shared" si="17"/>
        <v>0</v>
      </c>
      <c r="Y19" s="418"/>
      <c r="Z19" s="418"/>
      <c r="AA19" s="418"/>
      <c r="AB19" s="418"/>
      <c r="AC19" s="418"/>
      <c r="AD19" s="418"/>
      <c r="AE19" s="418"/>
      <c r="AF19" s="297">
        <f t="shared" si="18"/>
        <v>0</v>
      </c>
      <c r="AG19" s="418"/>
      <c r="AH19" s="418"/>
      <c r="AI19" s="418"/>
      <c r="AJ19" s="418"/>
      <c r="AK19" s="418"/>
      <c r="AL19" s="418"/>
      <c r="AM19" s="418"/>
      <c r="AN19" s="297">
        <f t="shared" si="19"/>
        <v>0</v>
      </c>
      <c r="AO19" s="418"/>
      <c r="AP19" s="418"/>
      <c r="AQ19" s="418"/>
      <c r="AR19" s="418"/>
      <c r="AS19" s="418"/>
      <c r="AT19" s="418"/>
      <c r="AU19" s="418"/>
      <c r="AV19" s="297">
        <f t="shared" si="20"/>
        <v>0</v>
      </c>
      <c r="AW19" s="418"/>
      <c r="AX19" s="418"/>
      <c r="AY19" s="418"/>
      <c r="AZ19" s="418"/>
      <c r="BA19" s="418"/>
      <c r="BB19" s="418"/>
      <c r="BC19" s="418"/>
      <c r="BD19" s="297">
        <f t="shared" si="21"/>
        <v>0</v>
      </c>
      <c r="BE19" s="418"/>
      <c r="BF19" s="418"/>
      <c r="BG19" s="418"/>
      <c r="BH19" s="418"/>
      <c r="BI19" s="418"/>
      <c r="BJ19" s="418"/>
      <c r="BK19" s="418"/>
      <c r="BL19" s="297">
        <f t="shared" si="22"/>
        <v>0</v>
      </c>
      <c r="BM19" s="418"/>
      <c r="BN19" s="418"/>
      <c r="BO19" s="418"/>
      <c r="BP19" s="418"/>
      <c r="BQ19" s="418"/>
      <c r="BR19" s="418"/>
      <c r="BS19" s="418"/>
      <c r="BT19" s="297">
        <f t="shared" si="23"/>
        <v>0</v>
      </c>
      <c r="BU19" s="418"/>
      <c r="BV19" s="418"/>
      <c r="BW19" s="418"/>
      <c r="BX19" s="418"/>
      <c r="BY19" s="418"/>
      <c r="BZ19" s="418"/>
      <c r="CA19" s="418"/>
      <c r="CB19" s="297">
        <f t="shared" si="24"/>
        <v>0</v>
      </c>
      <c r="CC19" s="418"/>
      <c r="CD19" s="418"/>
      <c r="CE19" s="418"/>
      <c r="CF19" s="418"/>
      <c r="CG19" s="418"/>
      <c r="CH19" s="418"/>
      <c r="CI19" s="418"/>
      <c r="CJ19" s="297">
        <f t="shared" si="25"/>
        <v>0</v>
      </c>
      <c r="CK19" s="418"/>
      <c r="CL19" s="418"/>
      <c r="CM19" s="418"/>
      <c r="CN19" s="418"/>
      <c r="CO19" s="418"/>
      <c r="CP19" s="418"/>
      <c r="CQ19" s="418"/>
      <c r="CR19" s="297">
        <f t="shared" si="26"/>
        <v>0</v>
      </c>
      <c r="CS19" s="418"/>
      <c r="CT19" s="418"/>
      <c r="CU19" s="418"/>
      <c r="CV19" s="418"/>
      <c r="CW19" s="418"/>
      <c r="CX19" s="418"/>
      <c r="CY19" s="418"/>
    </row>
    <row r="20" spans="1:103" s="272" customFormat="1" ht="13.5">
      <c r="A20" s="415" t="s">
        <v>388</v>
      </c>
      <c r="B20" s="415">
        <v>34214</v>
      </c>
      <c r="C20" s="415" t="s">
        <v>415</v>
      </c>
      <c r="D20" s="297">
        <f t="shared" si="3"/>
        <v>34</v>
      </c>
      <c r="E20" s="297">
        <f t="shared" si="4"/>
        <v>10</v>
      </c>
      <c r="F20" s="297">
        <f t="shared" si="5"/>
        <v>23</v>
      </c>
      <c r="G20" s="297">
        <f t="shared" si="6"/>
        <v>22</v>
      </c>
      <c r="H20" s="297">
        <f t="shared" si="7"/>
        <v>1</v>
      </c>
      <c r="I20" s="297">
        <f t="shared" si="8"/>
        <v>0</v>
      </c>
      <c r="J20" s="297">
        <f t="shared" si="9"/>
        <v>0</v>
      </c>
      <c r="K20" s="297">
        <f t="shared" si="10"/>
        <v>0</v>
      </c>
      <c r="L20" s="297">
        <f t="shared" si="11"/>
        <v>0</v>
      </c>
      <c r="M20" s="297">
        <f t="shared" si="12"/>
        <v>0</v>
      </c>
      <c r="N20" s="297">
        <f t="shared" si="13"/>
        <v>0</v>
      </c>
      <c r="O20" s="297">
        <f t="shared" si="14"/>
        <v>1</v>
      </c>
      <c r="P20" s="297">
        <f t="shared" si="15"/>
        <v>34</v>
      </c>
      <c r="Q20" s="297">
        <f t="shared" si="16"/>
        <v>0</v>
      </c>
      <c r="R20" s="297">
        <f t="shared" si="16"/>
        <v>0</v>
      </c>
      <c r="S20" s="297">
        <f t="shared" si="16"/>
        <v>11</v>
      </c>
      <c r="T20" s="297">
        <f t="shared" si="16"/>
        <v>1</v>
      </c>
      <c r="U20" s="297">
        <f t="shared" si="16"/>
        <v>0</v>
      </c>
      <c r="V20" s="297">
        <f t="shared" si="16"/>
        <v>2</v>
      </c>
      <c r="W20" s="297">
        <f t="shared" si="16"/>
        <v>20</v>
      </c>
      <c r="X20" s="297">
        <f t="shared" si="17"/>
        <v>10</v>
      </c>
      <c r="Y20" s="418"/>
      <c r="Z20" s="418"/>
      <c r="AA20" s="418">
        <v>10</v>
      </c>
      <c r="AB20" s="418"/>
      <c r="AC20" s="418"/>
      <c r="AD20" s="418"/>
      <c r="AE20" s="418"/>
      <c r="AF20" s="297">
        <f t="shared" si="18"/>
        <v>22</v>
      </c>
      <c r="AG20" s="418"/>
      <c r="AH20" s="418"/>
      <c r="AI20" s="418"/>
      <c r="AJ20" s="418">
        <v>1</v>
      </c>
      <c r="AK20" s="418"/>
      <c r="AL20" s="418">
        <v>1</v>
      </c>
      <c r="AM20" s="418">
        <v>20</v>
      </c>
      <c r="AN20" s="297">
        <f t="shared" si="19"/>
        <v>1</v>
      </c>
      <c r="AO20" s="418"/>
      <c r="AP20" s="418"/>
      <c r="AQ20" s="418">
        <v>1</v>
      </c>
      <c r="AR20" s="418"/>
      <c r="AS20" s="418"/>
      <c r="AT20" s="418"/>
      <c r="AU20" s="418"/>
      <c r="AV20" s="297">
        <f t="shared" si="20"/>
        <v>0</v>
      </c>
      <c r="AW20" s="418"/>
      <c r="AX20" s="418"/>
      <c r="AY20" s="418"/>
      <c r="AZ20" s="418"/>
      <c r="BA20" s="418"/>
      <c r="BB20" s="418"/>
      <c r="BC20" s="418"/>
      <c r="BD20" s="297">
        <f t="shared" si="21"/>
        <v>0</v>
      </c>
      <c r="BE20" s="418"/>
      <c r="BF20" s="418"/>
      <c r="BG20" s="418"/>
      <c r="BH20" s="418"/>
      <c r="BI20" s="418"/>
      <c r="BJ20" s="418"/>
      <c r="BK20" s="418"/>
      <c r="BL20" s="297">
        <f t="shared" si="22"/>
        <v>0</v>
      </c>
      <c r="BM20" s="418"/>
      <c r="BN20" s="418"/>
      <c r="BO20" s="418"/>
      <c r="BP20" s="418"/>
      <c r="BQ20" s="418"/>
      <c r="BR20" s="418"/>
      <c r="BS20" s="418"/>
      <c r="BT20" s="297">
        <f t="shared" si="23"/>
        <v>0</v>
      </c>
      <c r="BU20" s="418"/>
      <c r="BV20" s="418"/>
      <c r="BW20" s="418"/>
      <c r="BX20" s="418"/>
      <c r="BY20" s="418"/>
      <c r="BZ20" s="418"/>
      <c r="CA20" s="418"/>
      <c r="CB20" s="297">
        <f t="shared" si="24"/>
        <v>0</v>
      </c>
      <c r="CC20" s="418"/>
      <c r="CD20" s="418"/>
      <c r="CE20" s="418"/>
      <c r="CF20" s="418"/>
      <c r="CG20" s="418"/>
      <c r="CH20" s="418"/>
      <c r="CI20" s="418"/>
      <c r="CJ20" s="297">
        <f t="shared" si="25"/>
        <v>0</v>
      </c>
      <c r="CK20" s="418"/>
      <c r="CL20" s="418"/>
      <c r="CM20" s="418"/>
      <c r="CN20" s="418"/>
      <c r="CO20" s="418"/>
      <c r="CP20" s="418"/>
      <c r="CQ20" s="418"/>
      <c r="CR20" s="297">
        <f t="shared" si="26"/>
        <v>1</v>
      </c>
      <c r="CS20" s="418"/>
      <c r="CT20" s="418"/>
      <c r="CU20" s="418"/>
      <c r="CV20" s="418"/>
      <c r="CW20" s="418"/>
      <c r="CX20" s="418">
        <v>1</v>
      </c>
      <c r="CY20" s="418"/>
    </row>
    <row r="21" spans="1:103" s="272" customFormat="1" ht="13.5">
      <c r="A21" s="415" t="s">
        <v>388</v>
      </c>
      <c r="B21" s="415">
        <v>34215</v>
      </c>
      <c r="C21" s="415" t="s">
        <v>416</v>
      </c>
      <c r="D21" s="297">
        <f t="shared" si="3"/>
        <v>0</v>
      </c>
      <c r="E21" s="297">
        <f t="shared" si="4"/>
        <v>0</v>
      </c>
      <c r="F21" s="297">
        <f t="shared" si="5"/>
        <v>0</v>
      </c>
      <c r="G21" s="297">
        <f t="shared" si="6"/>
        <v>0</v>
      </c>
      <c r="H21" s="297">
        <f t="shared" si="7"/>
        <v>0</v>
      </c>
      <c r="I21" s="297">
        <f t="shared" si="8"/>
        <v>0</v>
      </c>
      <c r="J21" s="297">
        <f t="shared" si="9"/>
        <v>0</v>
      </c>
      <c r="K21" s="297">
        <f t="shared" si="10"/>
        <v>0</v>
      </c>
      <c r="L21" s="297">
        <f t="shared" si="11"/>
        <v>0</v>
      </c>
      <c r="M21" s="297">
        <f t="shared" si="12"/>
        <v>0</v>
      </c>
      <c r="N21" s="297">
        <f t="shared" si="13"/>
        <v>0</v>
      </c>
      <c r="O21" s="297">
        <f t="shared" si="14"/>
        <v>0</v>
      </c>
      <c r="P21" s="297">
        <f t="shared" si="15"/>
        <v>0</v>
      </c>
      <c r="Q21" s="297">
        <f t="shared" si="16"/>
        <v>0</v>
      </c>
      <c r="R21" s="297">
        <f t="shared" si="16"/>
        <v>0</v>
      </c>
      <c r="S21" s="297">
        <f t="shared" si="16"/>
        <v>0</v>
      </c>
      <c r="T21" s="297">
        <f t="shared" si="16"/>
        <v>0</v>
      </c>
      <c r="U21" s="297">
        <f t="shared" si="16"/>
        <v>0</v>
      </c>
      <c r="V21" s="297">
        <f t="shared" si="16"/>
        <v>0</v>
      </c>
      <c r="W21" s="297">
        <f t="shared" si="16"/>
        <v>0</v>
      </c>
      <c r="X21" s="297">
        <f t="shared" si="17"/>
        <v>0</v>
      </c>
      <c r="Y21" s="418"/>
      <c r="Z21" s="418"/>
      <c r="AA21" s="418"/>
      <c r="AB21" s="418"/>
      <c r="AC21" s="418"/>
      <c r="AD21" s="418"/>
      <c r="AE21" s="418"/>
      <c r="AF21" s="297">
        <f t="shared" si="18"/>
        <v>0</v>
      </c>
      <c r="AG21" s="418"/>
      <c r="AH21" s="418"/>
      <c r="AI21" s="418"/>
      <c r="AJ21" s="418"/>
      <c r="AK21" s="418"/>
      <c r="AL21" s="418"/>
      <c r="AM21" s="418"/>
      <c r="AN21" s="297">
        <f t="shared" si="19"/>
        <v>0</v>
      </c>
      <c r="AO21" s="418"/>
      <c r="AP21" s="418"/>
      <c r="AQ21" s="418"/>
      <c r="AR21" s="418"/>
      <c r="AS21" s="418"/>
      <c r="AT21" s="418"/>
      <c r="AU21" s="418"/>
      <c r="AV21" s="297">
        <f t="shared" si="20"/>
        <v>0</v>
      </c>
      <c r="AW21" s="418"/>
      <c r="AX21" s="418"/>
      <c r="AY21" s="418"/>
      <c r="AZ21" s="418"/>
      <c r="BA21" s="418"/>
      <c r="BB21" s="418"/>
      <c r="BC21" s="418"/>
      <c r="BD21" s="297">
        <f t="shared" si="21"/>
        <v>0</v>
      </c>
      <c r="BE21" s="418"/>
      <c r="BF21" s="418"/>
      <c r="BG21" s="418"/>
      <c r="BH21" s="418"/>
      <c r="BI21" s="418"/>
      <c r="BJ21" s="418"/>
      <c r="BK21" s="418"/>
      <c r="BL21" s="297">
        <f t="shared" si="22"/>
        <v>0</v>
      </c>
      <c r="BM21" s="418"/>
      <c r="BN21" s="418"/>
      <c r="BO21" s="418"/>
      <c r="BP21" s="418"/>
      <c r="BQ21" s="418"/>
      <c r="BR21" s="418"/>
      <c r="BS21" s="418"/>
      <c r="BT21" s="297">
        <f t="shared" si="23"/>
        <v>0</v>
      </c>
      <c r="BU21" s="418"/>
      <c r="BV21" s="418"/>
      <c r="BW21" s="418"/>
      <c r="BX21" s="418"/>
      <c r="BY21" s="418"/>
      <c r="BZ21" s="418"/>
      <c r="CA21" s="418"/>
      <c r="CB21" s="297">
        <f t="shared" si="24"/>
        <v>0</v>
      </c>
      <c r="CC21" s="418"/>
      <c r="CD21" s="418"/>
      <c r="CE21" s="418"/>
      <c r="CF21" s="418"/>
      <c r="CG21" s="418"/>
      <c r="CH21" s="418"/>
      <c r="CI21" s="418"/>
      <c r="CJ21" s="297">
        <f t="shared" si="25"/>
        <v>0</v>
      </c>
      <c r="CK21" s="418"/>
      <c r="CL21" s="418"/>
      <c r="CM21" s="418"/>
      <c r="CN21" s="418"/>
      <c r="CO21" s="418"/>
      <c r="CP21" s="418"/>
      <c r="CQ21" s="418"/>
      <c r="CR21" s="297">
        <f t="shared" si="26"/>
        <v>0</v>
      </c>
      <c r="CS21" s="418"/>
      <c r="CT21" s="418"/>
      <c r="CU21" s="418"/>
      <c r="CV21" s="418"/>
      <c r="CW21" s="418"/>
      <c r="CX21" s="418"/>
      <c r="CY21" s="418"/>
    </row>
    <row r="22" spans="1:103" s="272" customFormat="1" ht="13.5">
      <c r="A22" s="415" t="s">
        <v>388</v>
      </c>
      <c r="B22" s="415">
        <v>34302</v>
      </c>
      <c r="C22" s="415" t="s">
        <v>417</v>
      </c>
      <c r="D22" s="297">
        <f t="shared" si="3"/>
        <v>0</v>
      </c>
      <c r="E22" s="297">
        <f t="shared" si="4"/>
        <v>0</v>
      </c>
      <c r="F22" s="297">
        <f t="shared" si="5"/>
        <v>0</v>
      </c>
      <c r="G22" s="297">
        <f t="shared" si="6"/>
        <v>0</v>
      </c>
      <c r="H22" s="297">
        <f t="shared" si="7"/>
        <v>0</v>
      </c>
      <c r="I22" s="297">
        <f t="shared" si="8"/>
        <v>0</v>
      </c>
      <c r="J22" s="297">
        <f t="shared" si="9"/>
        <v>0</v>
      </c>
      <c r="K22" s="297">
        <f t="shared" si="10"/>
        <v>0</v>
      </c>
      <c r="L22" s="297">
        <f t="shared" si="11"/>
        <v>0</v>
      </c>
      <c r="M22" s="297">
        <f t="shared" si="12"/>
        <v>0</v>
      </c>
      <c r="N22" s="297">
        <f t="shared" si="13"/>
        <v>0</v>
      </c>
      <c r="O22" s="297">
        <f t="shared" si="14"/>
        <v>0</v>
      </c>
      <c r="P22" s="297">
        <f t="shared" si="15"/>
        <v>0</v>
      </c>
      <c r="Q22" s="297">
        <f t="shared" si="16"/>
        <v>0</v>
      </c>
      <c r="R22" s="297">
        <f t="shared" si="16"/>
        <v>0</v>
      </c>
      <c r="S22" s="297">
        <f t="shared" si="16"/>
        <v>0</v>
      </c>
      <c r="T22" s="297">
        <f t="shared" si="16"/>
        <v>0</v>
      </c>
      <c r="U22" s="297">
        <f t="shared" si="16"/>
        <v>0</v>
      </c>
      <c r="V22" s="297">
        <f t="shared" si="16"/>
        <v>0</v>
      </c>
      <c r="W22" s="297">
        <f t="shared" si="16"/>
        <v>0</v>
      </c>
      <c r="X22" s="297">
        <f t="shared" si="17"/>
        <v>0</v>
      </c>
      <c r="Y22" s="418"/>
      <c r="Z22" s="418"/>
      <c r="AA22" s="418"/>
      <c r="AB22" s="418"/>
      <c r="AC22" s="418"/>
      <c r="AD22" s="418"/>
      <c r="AE22" s="418"/>
      <c r="AF22" s="297">
        <f t="shared" si="18"/>
        <v>0</v>
      </c>
      <c r="AG22" s="418"/>
      <c r="AH22" s="418"/>
      <c r="AI22" s="418"/>
      <c r="AJ22" s="418"/>
      <c r="AK22" s="418"/>
      <c r="AL22" s="418"/>
      <c r="AM22" s="418"/>
      <c r="AN22" s="297">
        <f t="shared" si="19"/>
        <v>0</v>
      </c>
      <c r="AO22" s="418"/>
      <c r="AP22" s="418"/>
      <c r="AQ22" s="418"/>
      <c r="AR22" s="418"/>
      <c r="AS22" s="418"/>
      <c r="AT22" s="418"/>
      <c r="AU22" s="418"/>
      <c r="AV22" s="297">
        <f t="shared" si="20"/>
        <v>0</v>
      </c>
      <c r="AW22" s="418"/>
      <c r="AX22" s="418"/>
      <c r="AY22" s="418"/>
      <c r="AZ22" s="418"/>
      <c r="BA22" s="418"/>
      <c r="BB22" s="418"/>
      <c r="BC22" s="418"/>
      <c r="BD22" s="297">
        <f t="shared" si="21"/>
        <v>0</v>
      </c>
      <c r="BE22" s="418"/>
      <c r="BF22" s="418"/>
      <c r="BG22" s="418"/>
      <c r="BH22" s="418"/>
      <c r="BI22" s="418"/>
      <c r="BJ22" s="418"/>
      <c r="BK22" s="418"/>
      <c r="BL22" s="297">
        <f t="shared" si="22"/>
        <v>0</v>
      </c>
      <c r="BM22" s="418"/>
      <c r="BN22" s="418"/>
      <c r="BO22" s="418"/>
      <c r="BP22" s="418"/>
      <c r="BQ22" s="418"/>
      <c r="BR22" s="418"/>
      <c r="BS22" s="418"/>
      <c r="BT22" s="297">
        <f t="shared" si="23"/>
        <v>0</v>
      </c>
      <c r="BU22" s="418"/>
      <c r="BV22" s="418"/>
      <c r="BW22" s="418"/>
      <c r="BX22" s="418"/>
      <c r="BY22" s="418"/>
      <c r="BZ22" s="418"/>
      <c r="CA22" s="418"/>
      <c r="CB22" s="297">
        <f t="shared" si="24"/>
        <v>0</v>
      </c>
      <c r="CC22" s="418"/>
      <c r="CD22" s="418"/>
      <c r="CE22" s="418"/>
      <c r="CF22" s="418"/>
      <c r="CG22" s="418"/>
      <c r="CH22" s="418"/>
      <c r="CI22" s="418"/>
      <c r="CJ22" s="297">
        <f t="shared" si="25"/>
        <v>0</v>
      </c>
      <c r="CK22" s="418"/>
      <c r="CL22" s="418"/>
      <c r="CM22" s="418"/>
      <c r="CN22" s="418"/>
      <c r="CO22" s="418"/>
      <c r="CP22" s="418"/>
      <c r="CQ22" s="418"/>
      <c r="CR22" s="297">
        <f t="shared" si="26"/>
        <v>0</v>
      </c>
      <c r="CS22" s="418"/>
      <c r="CT22" s="418"/>
      <c r="CU22" s="418"/>
      <c r="CV22" s="418"/>
      <c r="CW22" s="418"/>
      <c r="CX22" s="418"/>
      <c r="CY22" s="418"/>
    </row>
    <row r="23" spans="1:103" s="272" customFormat="1" ht="13.5">
      <c r="A23" s="415" t="s">
        <v>388</v>
      </c>
      <c r="B23" s="415">
        <v>34304</v>
      </c>
      <c r="C23" s="415" t="s">
        <v>418</v>
      </c>
      <c r="D23" s="297">
        <f t="shared" si="3"/>
        <v>0</v>
      </c>
      <c r="E23" s="297">
        <f t="shared" si="4"/>
        <v>0</v>
      </c>
      <c r="F23" s="297">
        <f t="shared" si="5"/>
        <v>0</v>
      </c>
      <c r="G23" s="297">
        <f t="shared" si="6"/>
        <v>0</v>
      </c>
      <c r="H23" s="297">
        <f t="shared" si="7"/>
        <v>0</v>
      </c>
      <c r="I23" s="297">
        <f t="shared" si="8"/>
        <v>0</v>
      </c>
      <c r="J23" s="297">
        <f t="shared" si="9"/>
        <v>0</v>
      </c>
      <c r="K23" s="297">
        <f t="shared" si="10"/>
        <v>0</v>
      </c>
      <c r="L23" s="297">
        <f t="shared" si="11"/>
        <v>0</v>
      </c>
      <c r="M23" s="297">
        <f t="shared" si="12"/>
        <v>0</v>
      </c>
      <c r="N23" s="297">
        <f t="shared" si="13"/>
        <v>0</v>
      </c>
      <c r="O23" s="297">
        <f t="shared" si="14"/>
        <v>0</v>
      </c>
      <c r="P23" s="297">
        <f t="shared" si="15"/>
        <v>0</v>
      </c>
      <c r="Q23" s="297">
        <f t="shared" si="16"/>
        <v>0</v>
      </c>
      <c r="R23" s="297">
        <f t="shared" si="16"/>
        <v>0</v>
      </c>
      <c r="S23" s="297">
        <f t="shared" si="16"/>
        <v>0</v>
      </c>
      <c r="T23" s="297">
        <f t="shared" si="16"/>
        <v>0</v>
      </c>
      <c r="U23" s="297">
        <f t="shared" si="16"/>
        <v>0</v>
      </c>
      <c r="V23" s="297">
        <f t="shared" si="16"/>
        <v>0</v>
      </c>
      <c r="W23" s="297">
        <f t="shared" si="16"/>
        <v>0</v>
      </c>
      <c r="X23" s="297">
        <f t="shared" si="17"/>
        <v>0</v>
      </c>
      <c r="Y23" s="418"/>
      <c r="Z23" s="418"/>
      <c r="AA23" s="418"/>
      <c r="AB23" s="418"/>
      <c r="AC23" s="418"/>
      <c r="AD23" s="418"/>
      <c r="AE23" s="418"/>
      <c r="AF23" s="297">
        <f t="shared" si="18"/>
        <v>0</v>
      </c>
      <c r="AG23" s="418"/>
      <c r="AH23" s="418"/>
      <c r="AI23" s="418"/>
      <c r="AJ23" s="418"/>
      <c r="AK23" s="418"/>
      <c r="AL23" s="418"/>
      <c r="AM23" s="418"/>
      <c r="AN23" s="297">
        <f t="shared" si="19"/>
        <v>0</v>
      </c>
      <c r="AO23" s="418"/>
      <c r="AP23" s="418"/>
      <c r="AQ23" s="418"/>
      <c r="AR23" s="418"/>
      <c r="AS23" s="418"/>
      <c r="AT23" s="418"/>
      <c r="AU23" s="418"/>
      <c r="AV23" s="297">
        <f t="shared" si="20"/>
        <v>0</v>
      </c>
      <c r="AW23" s="418"/>
      <c r="AX23" s="418"/>
      <c r="AY23" s="418"/>
      <c r="AZ23" s="418"/>
      <c r="BA23" s="418"/>
      <c r="BB23" s="418"/>
      <c r="BC23" s="418"/>
      <c r="BD23" s="297">
        <f t="shared" si="21"/>
        <v>0</v>
      </c>
      <c r="BE23" s="418"/>
      <c r="BF23" s="418"/>
      <c r="BG23" s="418"/>
      <c r="BH23" s="418"/>
      <c r="BI23" s="418"/>
      <c r="BJ23" s="418"/>
      <c r="BK23" s="418"/>
      <c r="BL23" s="297">
        <f t="shared" si="22"/>
        <v>0</v>
      </c>
      <c r="BM23" s="418"/>
      <c r="BN23" s="418"/>
      <c r="BO23" s="418"/>
      <c r="BP23" s="418"/>
      <c r="BQ23" s="418"/>
      <c r="BR23" s="418"/>
      <c r="BS23" s="418"/>
      <c r="BT23" s="297">
        <f t="shared" si="23"/>
        <v>0</v>
      </c>
      <c r="BU23" s="418"/>
      <c r="BV23" s="418"/>
      <c r="BW23" s="418"/>
      <c r="BX23" s="418"/>
      <c r="BY23" s="418"/>
      <c r="BZ23" s="418"/>
      <c r="CA23" s="418"/>
      <c r="CB23" s="297">
        <f t="shared" si="24"/>
        <v>0</v>
      </c>
      <c r="CC23" s="418"/>
      <c r="CD23" s="418"/>
      <c r="CE23" s="418"/>
      <c r="CF23" s="418"/>
      <c r="CG23" s="418"/>
      <c r="CH23" s="418"/>
      <c r="CI23" s="418"/>
      <c r="CJ23" s="297">
        <f t="shared" si="25"/>
        <v>0</v>
      </c>
      <c r="CK23" s="418"/>
      <c r="CL23" s="418"/>
      <c r="CM23" s="418"/>
      <c r="CN23" s="418"/>
      <c r="CO23" s="418"/>
      <c r="CP23" s="418"/>
      <c r="CQ23" s="418"/>
      <c r="CR23" s="297">
        <f t="shared" si="26"/>
        <v>0</v>
      </c>
      <c r="CS23" s="418"/>
      <c r="CT23" s="418"/>
      <c r="CU23" s="418"/>
      <c r="CV23" s="418"/>
      <c r="CW23" s="418"/>
      <c r="CX23" s="418"/>
      <c r="CY23" s="418"/>
    </row>
    <row r="24" spans="1:103" s="272" customFormat="1" ht="13.5">
      <c r="A24" s="415" t="s">
        <v>388</v>
      </c>
      <c r="B24" s="415">
        <v>34307</v>
      </c>
      <c r="C24" s="415" t="s">
        <v>419</v>
      </c>
      <c r="D24" s="297">
        <f t="shared" si="3"/>
        <v>0</v>
      </c>
      <c r="E24" s="297">
        <f t="shared" si="4"/>
        <v>0</v>
      </c>
      <c r="F24" s="297">
        <f t="shared" si="5"/>
        <v>0</v>
      </c>
      <c r="G24" s="297">
        <f t="shared" si="6"/>
        <v>0</v>
      </c>
      <c r="H24" s="297">
        <f t="shared" si="7"/>
        <v>0</v>
      </c>
      <c r="I24" s="297">
        <f t="shared" si="8"/>
        <v>0</v>
      </c>
      <c r="J24" s="297">
        <f t="shared" si="9"/>
        <v>0</v>
      </c>
      <c r="K24" s="297">
        <f t="shared" si="10"/>
        <v>0</v>
      </c>
      <c r="L24" s="297">
        <f t="shared" si="11"/>
        <v>0</v>
      </c>
      <c r="M24" s="297">
        <f t="shared" si="12"/>
        <v>0</v>
      </c>
      <c r="N24" s="297">
        <f t="shared" si="13"/>
        <v>0</v>
      </c>
      <c r="O24" s="297">
        <f t="shared" si="14"/>
        <v>0</v>
      </c>
      <c r="P24" s="297">
        <f t="shared" si="15"/>
        <v>0</v>
      </c>
      <c r="Q24" s="297">
        <f t="shared" si="16"/>
        <v>0</v>
      </c>
      <c r="R24" s="297">
        <f t="shared" si="16"/>
        <v>0</v>
      </c>
      <c r="S24" s="297">
        <f t="shared" si="16"/>
        <v>0</v>
      </c>
      <c r="T24" s="297">
        <f t="shared" si="16"/>
        <v>0</v>
      </c>
      <c r="U24" s="297">
        <f t="shared" si="16"/>
        <v>0</v>
      </c>
      <c r="V24" s="297">
        <f t="shared" si="16"/>
        <v>0</v>
      </c>
      <c r="W24" s="297">
        <f t="shared" si="16"/>
        <v>0</v>
      </c>
      <c r="X24" s="297">
        <f t="shared" si="17"/>
        <v>0</v>
      </c>
      <c r="Y24" s="418"/>
      <c r="Z24" s="418"/>
      <c r="AA24" s="418"/>
      <c r="AB24" s="418"/>
      <c r="AC24" s="418"/>
      <c r="AD24" s="418"/>
      <c r="AE24" s="418"/>
      <c r="AF24" s="297">
        <f t="shared" si="18"/>
        <v>0</v>
      </c>
      <c r="AG24" s="418"/>
      <c r="AH24" s="418"/>
      <c r="AI24" s="418"/>
      <c r="AJ24" s="418"/>
      <c r="AK24" s="418"/>
      <c r="AL24" s="418"/>
      <c r="AM24" s="418"/>
      <c r="AN24" s="297">
        <f t="shared" si="19"/>
        <v>0</v>
      </c>
      <c r="AO24" s="418"/>
      <c r="AP24" s="418"/>
      <c r="AQ24" s="418"/>
      <c r="AR24" s="418"/>
      <c r="AS24" s="418"/>
      <c r="AT24" s="418"/>
      <c r="AU24" s="418"/>
      <c r="AV24" s="297">
        <f t="shared" si="20"/>
        <v>0</v>
      </c>
      <c r="AW24" s="418"/>
      <c r="AX24" s="418"/>
      <c r="AY24" s="418"/>
      <c r="AZ24" s="418"/>
      <c r="BA24" s="418"/>
      <c r="BB24" s="418"/>
      <c r="BC24" s="418"/>
      <c r="BD24" s="297">
        <f t="shared" si="21"/>
        <v>0</v>
      </c>
      <c r="BE24" s="418"/>
      <c r="BF24" s="418"/>
      <c r="BG24" s="418"/>
      <c r="BH24" s="418"/>
      <c r="BI24" s="418"/>
      <c r="BJ24" s="418"/>
      <c r="BK24" s="418"/>
      <c r="BL24" s="297">
        <f t="shared" si="22"/>
        <v>0</v>
      </c>
      <c r="BM24" s="418"/>
      <c r="BN24" s="418"/>
      <c r="BO24" s="418"/>
      <c r="BP24" s="418"/>
      <c r="BQ24" s="418"/>
      <c r="BR24" s="418"/>
      <c r="BS24" s="418"/>
      <c r="BT24" s="297">
        <f t="shared" si="23"/>
        <v>0</v>
      </c>
      <c r="BU24" s="418"/>
      <c r="BV24" s="418"/>
      <c r="BW24" s="418"/>
      <c r="BX24" s="418"/>
      <c r="BY24" s="418"/>
      <c r="BZ24" s="418"/>
      <c r="CA24" s="418"/>
      <c r="CB24" s="297">
        <f t="shared" si="24"/>
        <v>0</v>
      </c>
      <c r="CC24" s="418"/>
      <c r="CD24" s="418"/>
      <c r="CE24" s="418"/>
      <c r="CF24" s="418"/>
      <c r="CG24" s="418"/>
      <c r="CH24" s="418"/>
      <c r="CI24" s="418"/>
      <c r="CJ24" s="297">
        <f t="shared" si="25"/>
        <v>0</v>
      </c>
      <c r="CK24" s="418"/>
      <c r="CL24" s="418"/>
      <c r="CM24" s="418"/>
      <c r="CN24" s="418"/>
      <c r="CO24" s="418"/>
      <c r="CP24" s="418"/>
      <c r="CQ24" s="418"/>
      <c r="CR24" s="297">
        <f t="shared" si="26"/>
        <v>0</v>
      </c>
      <c r="CS24" s="418"/>
      <c r="CT24" s="418"/>
      <c r="CU24" s="418"/>
      <c r="CV24" s="418"/>
      <c r="CW24" s="418"/>
      <c r="CX24" s="418"/>
      <c r="CY24" s="418"/>
    </row>
    <row r="25" spans="1:103" s="272" customFormat="1" ht="13.5">
      <c r="A25" s="415" t="s">
        <v>388</v>
      </c>
      <c r="B25" s="415">
        <v>34309</v>
      </c>
      <c r="C25" s="415" t="s">
        <v>420</v>
      </c>
      <c r="D25" s="297">
        <f t="shared" si="3"/>
        <v>0</v>
      </c>
      <c r="E25" s="297">
        <f t="shared" si="4"/>
        <v>0</v>
      </c>
      <c r="F25" s="297">
        <f t="shared" si="5"/>
        <v>0</v>
      </c>
      <c r="G25" s="297">
        <f t="shared" si="6"/>
        <v>0</v>
      </c>
      <c r="H25" s="297">
        <f t="shared" si="7"/>
        <v>0</v>
      </c>
      <c r="I25" s="297">
        <f t="shared" si="8"/>
        <v>0</v>
      </c>
      <c r="J25" s="297">
        <f t="shared" si="9"/>
        <v>0</v>
      </c>
      <c r="K25" s="297">
        <f t="shared" si="10"/>
        <v>0</v>
      </c>
      <c r="L25" s="297">
        <f t="shared" si="11"/>
        <v>0</v>
      </c>
      <c r="M25" s="297">
        <f t="shared" si="12"/>
        <v>0</v>
      </c>
      <c r="N25" s="297">
        <f t="shared" si="13"/>
        <v>0</v>
      </c>
      <c r="O25" s="297">
        <f t="shared" si="14"/>
        <v>0</v>
      </c>
      <c r="P25" s="297">
        <f t="shared" si="15"/>
        <v>0</v>
      </c>
      <c r="Q25" s="297">
        <f t="shared" si="16"/>
        <v>0</v>
      </c>
      <c r="R25" s="297">
        <f t="shared" si="16"/>
        <v>0</v>
      </c>
      <c r="S25" s="297">
        <f t="shared" si="16"/>
        <v>0</v>
      </c>
      <c r="T25" s="297">
        <f t="shared" si="16"/>
        <v>0</v>
      </c>
      <c r="U25" s="297">
        <f t="shared" si="16"/>
        <v>0</v>
      </c>
      <c r="V25" s="297">
        <f t="shared" si="16"/>
        <v>0</v>
      </c>
      <c r="W25" s="297">
        <f t="shared" si="16"/>
        <v>0</v>
      </c>
      <c r="X25" s="297">
        <f t="shared" si="17"/>
        <v>0</v>
      </c>
      <c r="Y25" s="418"/>
      <c r="Z25" s="418"/>
      <c r="AA25" s="418"/>
      <c r="AB25" s="418"/>
      <c r="AC25" s="418"/>
      <c r="AD25" s="418"/>
      <c r="AE25" s="418"/>
      <c r="AF25" s="297">
        <f t="shared" si="18"/>
        <v>0</v>
      </c>
      <c r="AG25" s="418"/>
      <c r="AH25" s="418"/>
      <c r="AI25" s="418"/>
      <c r="AJ25" s="418"/>
      <c r="AK25" s="418"/>
      <c r="AL25" s="418"/>
      <c r="AM25" s="418"/>
      <c r="AN25" s="297">
        <f t="shared" si="19"/>
        <v>0</v>
      </c>
      <c r="AO25" s="418"/>
      <c r="AP25" s="418"/>
      <c r="AQ25" s="418"/>
      <c r="AR25" s="418"/>
      <c r="AS25" s="418"/>
      <c r="AT25" s="418"/>
      <c r="AU25" s="418"/>
      <c r="AV25" s="297">
        <f t="shared" si="20"/>
        <v>0</v>
      </c>
      <c r="AW25" s="418"/>
      <c r="AX25" s="418"/>
      <c r="AY25" s="418"/>
      <c r="AZ25" s="418"/>
      <c r="BA25" s="418"/>
      <c r="BB25" s="418"/>
      <c r="BC25" s="418"/>
      <c r="BD25" s="297">
        <f t="shared" si="21"/>
        <v>0</v>
      </c>
      <c r="BE25" s="418"/>
      <c r="BF25" s="418"/>
      <c r="BG25" s="418"/>
      <c r="BH25" s="418"/>
      <c r="BI25" s="418"/>
      <c r="BJ25" s="418"/>
      <c r="BK25" s="418"/>
      <c r="BL25" s="297">
        <f t="shared" si="22"/>
        <v>0</v>
      </c>
      <c r="BM25" s="418"/>
      <c r="BN25" s="418"/>
      <c r="BO25" s="418"/>
      <c r="BP25" s="418"/>
      <c r="BQ25" s="418"/>
      <c r="BR25" s="418"/>
      <c r="BS25" s="418"/>
      <c r="BT25" s="297">
        <f t="shared" si="23"/>
        <v>0</v>
      </c>
      <c r="BU25" s="418"/>
      <c r="BV25" s="418"/>
      <c r="BW25" s="418"/>
      <c r="BX25" s="418"/>
      <c r="BY25" s="418"/>
      <c r="BZ25" s="418"/>
      <c r="CA25" s="418"/>
      <c r="CB25" s="297">
        <f t="shared" si="24"/>
        <v>0</v>
      </c>
      <c r="CC25" s="418"/>
      <c r="CD25" s="418"/>
      <c r="CE25" s="418"/>
      <c r="CF25" s="418"/>
      <c r="CG25" s="418"/>
      <c r="CH25" s="418"/>
      <c r="CI25" s="418"/>
      <c r="CJ25" s="297">
        <f t="shared" si="25"/>
        <v>0</v>
      </c>
      <c r="CK25" s="418"/>
      <c r="CL25" s="418"/>
      <c r="CM25" s="418"/>
      <c r="CN25" s="418"/>
      <c r="CO25" s="418"/>
      <c r="CP25" s="418"/>
      <c r="CQ25" s="418"/>
      <c r="CR25" s="297">
        <f t="shared" si="26"/>
        <v>0</v>
      </c>
      <c r="CS25" s="418"/>
      <c r="CT25" s="418"/>
      <c r="CU25" s="418"/>
      <c r="CV25" s="418"/>
      <c r="CW25" s="418"/>
      <c r="CX25" s="418"/>
      <c r="CY25" s="418"/>
    </row>
    <row r="26" spans="1:103" s="272" customFormat="1" ht="13.5">
      <c r="A26" s="415" t="s">
        <v>388</v>
      </c>
      <c r="B26" s="415">
        <v>34368</v>
      </c>
      <c r="C26" s="415" t="s">
        <v>421</v>
      </c>
      <c r="D26" s="297">
        <f t="shared" si="3"/>
        <v>0</v>
      </c>
      <c r="E26" s="297">
        <f t="shared" si="4"/>
        <v>0</v>
      </c>
      <c r="F26" s="297">
        <f t="shared" si="5"/>
        <v>0</v>
      </c>
      <c r="G26" s="297">
        <f t="shared" si="6"/>
        <v>0</v>
      </c>
      <c r="H26" s="297">
        <f t="shared" si="7"/>
        <v>0</v>
      </c>
      <c r="I26" s="297">
        <f t="shared" si="8"/>
        <v>0</v>
      </c>
      <c r="J26" s="297">
        <f t="shared" si="9"/>
        <v>0</v>
      </c>
      <c r="K26" s="297">
        <f t="shared" si="10"/>
        <v>0</v>
      </c>
      <c r="L26" s="297">
        <f t="shared" si="11"/>
        <v>0</v>
      </c>
      <c r="M26" s="297">
        <f t="shared" si="12"/>
        <v>0</v>
      </c>
      <c r="N26" s="297">
        <f t="shared" si="13"/>
        <v>0</v>
      </c>
      <c r="O26" s="297">
        <f t="shared" si="14"/>
        <v>0</v>
      </c>
      <c r="P26" s="297">
        <f t="shared" si="15"/>
        <v>0</v>
      </c>
      <c r="Q26" s="297">
        <f t="shared" si="16"/>
        <v>0</v>
      </c>
      <c r="R26" s="297">
        <f t="shared" si="16"/>
        <v>0</v>
      </c>
      <c r="S26" s="297">
        <f t="shared" si="16"/>
        <v>0</v>
      </c>
      <c r="T26" s="297">
        <f t="shared" si="16"/>
        <v>0</v>
      </c>
      <c r="U26" s="297">
        <f t="shared" si="16"/>
        <v>0</v>
      </c>
      <c r="V26" s="297">
        <f t="shared" si="16"/>
        <v>0</v>
      </c>
      <c r="W26" s="297">
        <f t="shared" si="16"/>
        <v>0</v>
      </c>
      <c r="X26" s="297">
        <f t="shared" si="17"/>
        <v>0</v>
      </c>
      <c r="Y26" s="418"/>
      <c r="Z26" s="418"/>
      <c r="AA26" s="418"/>
      <c r="AB26" s="418"/>
      <c r="AC26" s="418"/>
      <c r="AD26" s="418"/>
      <c r="AE26" s="418"/>
      <c r="AF26" s="297">
        <f t="shared" si="18"/>
        <v>0</v>
      </c>
      <c r="AG26" s="418"/>
      <c r="AH26" s="418"/>
      <c r="AI26" s="418"/>
      <c r="AJ26" s="418"/>
      <c r="AK26" s="418"/>
      <c r="AL26" s="418"/>
      <c r="AM26" s="418"/>
      <c r="AN26" s="297">
        <f t="shared" si="19"/>
        <v>0</v>
      </c>
      <c r="AO26" s="418"/>
      <c r="AP26" s="418"/>
      <c r="AQ26" s="418"/>
      <c r="AR26" s="418"/>
      <c r="AS26" s="418"/>
      <c r="AT26" s="418"/>
      <c r="AU26" s="418"/>
      <c r="AV26" s="297">
        <f t="shared" si="20"/>
        <v>0</v>
      </c>
      <c r="AW26" s="418"/>
      <c r="AX26" s="418"/>
      <c r="AY26" s="418"/>
      <c r="AZ26" s="418"/>
      <c r="BA26" s="418"/>
      <c r="BB26" s="418"/>
      <c r="BC26" s="418"/>
      <c r="BD26" s="297">
        <f t="shared" si="21"/>
        <v>0</v>
      </c>
      <c r="BE26" s="418"/>
      <c r="BF26" s="418"/>
      <c r="BG26" s="418"/>
      <c r="BH26" s="418"/>
      <c r="BI26" s="418"/>
      <c r="BJ26" s="418"/>
      <c r="BK26" s="418"/>
      <c r="BL26" s="297">
        <f t="shared" si="22"/>
        <v>0</v>
      </c>
      <c r="BM26" s="418"/>
      <c r="BN26" s="418"/>
      <c r="BO26" s="418"/>
      <c r="BP26" s="418"/>
      <c r="BQ26" s="418"/>
      <c r="BR26" s="418"/>
      <c r="BS26" s="418"/>
      <c r="BT26" s="297">
        <f t="shared" si="23"/>
        <v>0</v>
      </c>
      <c r="BU26" s="418"/>
      <c r="BV26" s="418"/>
      <c r="BW26" s="418"/>
      <c r="BX26" s="418"/>
      <c r="BY26" s="418"/>
      <c r="BZ26" s="418"/>
      <c r="CA26" s="418"/>
      <c r="CB26" s="297">
        <f t="shared" si="24"/>
        <v>0</v>
      </c>
      <c r="CC26" s="418"/>
      <c r="CD26" s="418"/>
      <c r="CE26" s="418"/>
      <c r="CF26" s="418"/>
      <c r="CG26" s="418"/>
      <c r="CH26" s="418"/>
      <c r="CI26" s="418"/>
      <c r="CJ26" s="297">
        <f t="shared" si="25"/>
        <v>0</v>
      </c>
      <c r="CK26" s="418"/>
      <c r="CL26" s="418"/>
      <c r="CM26" s="418"/>
      <c r="CN26" s="418"/>
      <c r="CO26" s="418"/>
      <c r="CP26" s="418"/>
      <c r="CQ26" s="418"/>
      <c r="CR26" s="297">
        <f t="shared" si="26"/>
        <v>0</v>
      </c>
      <c r="CS26" s="418"/>
      <c r="CT26" s="418"/>
      <c r="CU26" s="418"/>
      <c r="CV26" s="418"/>
      <c r="CW26" s="418"/>
      <c r="CX26" s="418"/>
      <c r="CY26" s="418"/>
    </row>
    <row r="27" spans="1:103" s="272" customFormat="1" ht="13.5">
      <c r="A27" s="415" t="s">
        <v>388</v>
      </c>
      <c r="B27" s="415">
        <v>34369</v>
      </c>
      <c r="C27" s="415" t="s">
        <v>422</v>
      </c>
      <c r="D27" s="297">
        <f t="shared" si="3"/>
        <v>0</v>
      </c>
      <c r="E27" s="297">
        <f t="shared" si="4"/>
        <v>0</v>
      </c>
      <c r="F27" s="297">
        <f t="shared" si="5"/>
        <v>0</v>
      </c>
      <c r="G27" s="297">
        <f t="shared" si="6"/>
        <v>0</v>
      </c>
      <c r="H27" s="297">
        <f t="shared" si="7"/>
        <v>0</v>
      </c>
      <c r="I27" s="297">
        <f t="shared" si="8"/>
        <v>0</v>
      </c>
      <c r="J27" s="297">
        <f t="shared" si="9"/>
        <v>0</v>
      </c>
      <c r="K27" s="297">
        <f t="shared" si="10"/>
        <v>0</v>
      </c>
      <c r="L27" s="297">
        <f t="shared" si="11"/>
        <v>0</v>
      </c>
      <c r="M27" s="297">
        <f t="shared" si="12"/>
        <v>0</v>
      </c>
      <c r="N27" s="297">
        <f t="shared" si="13"/>
        <v>0</v>
      </c>
      <c r="O27" s="297">
        <f t="shared" si="14"/>
        <v>0</v>
      </c>
      <c r="P27" s="297">
        <f t="shared" si="15"/>
        <v>0</v>
      </c>
      <c r="Q27" s="297">
        <f t="shared" si="16"/>
        <v>0</v>
      </c>
      <c r="R27" s="297">
        <f t="shared" si="16"/>
        <v>0</v>
      </c>
      <c r="S27" s="297">
        <f t="shared" si="16"/>
        <v>0</v>
      </c>
      <c r="T27" s="297">
        <f t="shared" si="16"/>
        <v>0</v>
      </c>
      <c r="U27" s="297">
        <f t="shared" si="16"/>
        <v>0</v>
      </c>
      <c r="V27" s="297">
        <f t="shared" si="16"/>
        <v>0</v>
      </c>
      <c r="W27" s="297">
        <f t="shared" si="16"/>
        <v>0</v>
      </c>
      <c r="X27" s="297">
        <f t="shared" si="17"/>
        <v>0</v>
      </c>
      <c r="Y27" s="418"/>
      <c r="Z27" s="418"/>
      <c r="AA27" s="418"/>
      <c r="AB27" s="418"/>
      <c r="AC27" s="418"/>
      <c r="AD27" s="418"/>
      <c r="AE27" s="418"/>
      <c r="AF27" s="297">
        <f t="shared" si="18"/>
        <v>0</v>
      </c>
      <c r="AG27" s="418"/>
      <c r="AH27" s="418"/>
      <c r="AI27" s="418"/>
      <c r="AJ27" s="418"/>
      <c r="AK27" s="418"/>
      <c r="AL27" s="418"/>
      <c r="AM27" s="418"/>
      <c r="AN27" s="297">
        <f t="shared" si="19"/>
        <v>0</v>
      </c>
      <c r="AO27" s="418"/>
      <c r="AP27" s="418"/>
      <c r="AQ27" s="418"/>
      <c r="AR27" s="418"/>
      <c r="AS27" s="418"/>
      <c r="AT27" s="418"/>
      <c r="AU27" s="418"/>
      <c r="AV27" s="297">
        <f t="shared" si="20"/>
        <v>0</v>
      </c>
      <c r="AW27" s="418"/>
      <c r="AX27" s="418"/>
      <c r="AY27" s="418"/>
      <c r="AZ27" s="418"/>
      <c r="BA27" s="418"/>
      <c r="BB27" s="418"/>
      <c r="BC27" s="418"/>
      <c r="BD27" s="297">
        <f t="shared" si="21"/>
        <v>0</v>
      </c>
      <c r="BE27" s="418"/>
      <c r="BF27" s="418"/>
      <c r="BG27" s="418"/>
      <c r="BH27" s="418"/>
      <c r="BI27" s="418"/>
      <c r="BJ27" s="418"/>
      <c r="BK27" s="418"/>
      <c r="BL27" s="297">
        <f t="shared" si="22"/>
        <v>0</v>
      </c>
      <c r="BM27" s="418"/>
      <c r="BN27" s="418"/>
      <c r="BO27" s="418"/>
      <c r="BP27" s="418"/>
      <c r="BQ27" s="418"/>
      <c r="BR27" s="418"/>
      <c r="BS27" s="418"/>
      <c r="BT27" s="297">
        <f t="shared" si="23"/>
        <v>0</v>
      </c>
      <c r="BU27" s="418"/>
      <c r="BV27" s="418"/>
      <c r="BW27" s="418"/>
      <c r="BX27" s="418"/>
      <c r="BY27" s="418"/>
      <c r="BZ27" s="418"/>
      <c r="CA27" s="418"/>
      <c r="CB27" s="297">
        <f t="shared" si="24"/>
        <v>0</v>
      </c>
      <c r="CC27" s="418"/>
      <c r="CD27" s="418"/>
      <c r="CE27" s="418"/>
      <c r="CF27" s="418"/>
      <c r="CG27" s="418"/>
      <c r="CH27" s="418"/>
      <c r="CI27" s="418"/>
      <c r="CJ27" s="297">
        <f t="shared" si="25"/>
        <v>0</v>
      </c>
      <c r="CK27" s="418"/>
      <c r="CL27" s="418"/>
      <c r="CM27" s="418"/>
      <c r="CN27" s="418"/>
      <c r="CO27" s="418"/>
      <c r="CP27" s="418"/>
      <c r="CQ27" s="418"/>
      <c r="CR27" s="297">
        <f t="shared" si="26"/>
        <v>0</v>
      </c>
      <c r="CS27" s="418"/>
      <c r="CT27" s="418"/>
      <c r="CU27" s="418"/>
      <c r="CV27" s="418"/>
      <c r="CW27" s="418"/>
      <c r="CX27" s="418"/>
      <c r="CY27" s="418"/>
    </row>
    <row r="28" spans="1:103" s="272" customFormat="1" ht="13.5">
      <c r="A28" s="415" t="s">
        <v>388</v>
      </c>
      <c r="B28" s="415">
        <v>34431</v>
      </c>
      <c r="C28" s="415" t="s">
        <v>423</v>
      </c>
      <c r="D28" s="297">
        <f t="shared" si="3"/>
        <v>0</v>
      </c>
      <c r="E28" s="297">
        <f t="shared" si="4"/>
        <v>0</v>
      </c>
      <c r="F28" s="297">
        <f t="shared" si="5"/>
        <v>0</v>
      </c>
      <c r="G28" s="297">
        <f t="shared" si="6"/>
        <v>0</v>
      </c>
      <c r="H28" s="297">
        <f t="shared" si="7"/>
        <v>0</v>
      </c>
      <c r="I28" s="297">
        <f t="shared" si="8"/>
        <v>0</v>
      </c>
      <c r="J28" s="297">
        <f t="shared" si="9"/>
        <v>0</v>
      </c>
      <c r="K28" s="297">
        <f t="shared" si="10"/>
        <v>0</v>
      </c>
      <c r="L28" s="297">
        <f t="shared" si="11"/>
        <v>0</v>
      </c>
      <c r="M28" s="297">
        <f t="shared" si="12"/>
        <v>0</v>
      </c>
      <c r="N28" s="297">
        <f t="shared" si="13"/>
        <v>0</v>
      </c>
      <c r="O28" s="297">
        <f t="shared" si="14"/>
        <v>0</v>
      </c>
      <c r="P28" s="297">
        <f t="shared" si="15"/>
        <v>0</v>
      </c>
      <c r="Q28" s="297">
        <f t="shared" si="16"/>
        <v>0</v>
      </c>
      <c r="R28" s="297">
        <f t="shared" si="16"/>
        <v>0</v>
      </c>
      <c r="S28" s="297">
        <f t="shared" si="16"/>
        <v>0</v>
      </c>
      <c r="T28" s="297">
        <f t="shared" si="16"/>
        <v>0</v>
      </c>
      <c r="U28" s="297">
        <f t="shared" si="16"/>
        <v>0</v>
      </c>
      <c r="V28" s="297">
        <f t="shared" si="16"/>
        <v>0</v>
      </c>
      <c r="W28" s="297">
        <f t="shared" si="16"/>
        <v>0</v>
      </c>
      <c r="X28" s="297">
        <f t="shared" si="17"/>
        <v>0</v>
      </c>
      <c r="Y28" s="418"/>
      <c r="Z28" s="418"/>
      <c r="AA28" s="418"/>
      <c r="AB28" s="418"/>
      <c r="AC28" s="418"/>
      <c r="AD28" s="418"/>
      <c r="AE28" s="418"/>
      <c r="AF28" s="297">
        <f t="shared" si="18"/>
        <v>0</v>
      </c>
      <c r="AG28" s="418"/>
      <c r="AH28" s="418"/>
      <c r="AI28" s="418"/>
      <c r="AJ28" s="418"/>
      <c r="AK28" s="418"/>
      <c r="AL28" s="418"/>
      <c r="AM28" s="418"/>
      <c r="AN28" s="297">
        <f t="shared" si="19"/>
        <v>0</v>
      </c>
      <c r="AO28" s="418"/>
      <c r="AP28" s="418"/>
      <c r="AQ28" s="418"/>
      <c r="AR28" s="418"/>
      <c r="AS28" s="418"/>
      <c r="AT28" s="418"/>
      <c r="AU28" s="418"/>
      <c r="AV28" s="297">
        <f t="shared" si="20"/>
        <v>0</v>
      </c>
      <c r="AW28" s="418"/>
      <c r="AX28" s="418"/>
      <c r="AY28" s="418"/>
      <c r="AZ28" s="418"/>
      <c r="BA28" s="418"/>
      <c r="BB28" s="418"/>
      <c r="BC28" s="418"/>
      <c r="BD28" s="297">
        <f t="shared" si="21"/>
        <v>0</v>
      </c>
      <c r="BE28" s="418"/>
      <c r="BF28" s="418"/>
      <c r="BG28" s="418"/>
      <c r="BH28" s="418"/>
      <c r="BI28" s="418"/>
      <c r="BJ28" s="418"/>
      <c r="BK28" s="418"/>
      <c r="BL28" s="297">
        <f t="shared" si="22"/>
        <v>0</v>
      </c>
      <c r="BM28" s="418"/>
      <c r="BN28" s="418"/>
      <c r="BO28" s="418"/>
      <c r="BP28" s="418"/>
      <c r="BQ28" s="418"/>
      <c r="BR28" s="418"/>
      <c r="BS28" s="418"/>
      <c r="BT28" s="297">
        <f t="shared" si="23"/>
        <v>0</v>
      </c>
      <c r="BU28" s="418"/>
      <c r="BV28" s="418"/>
      <c r="BW28" s="418"/>
      <c r="BX28" s="418"/>
      <c r="BY28" s="418"/>
      <c r="BZ28" s="418"/>
      <c r="CA28" s="418"/>
      <c r="CB28" s="297">
        <f t="shared" si="24"/>
        <v>0</v>
      </c>
      <c r="CC28" s="418"/>
      <c r="CD28" s="418"/>
      <c r="CE28" s="418"/>
      <c r="CF28" s="418"/>
      <c r="CG28" s="418"/>
      <c r="CH28" s="418"/>
      <c r="CI28" s="418"/>
      <c r="CJ28" s="297">
        <f t="shared" si="25"/>
        <v>0</v>
      </c>
      <c r="CK28" s="418"/>
      <c r="CL28" s="418"/>
      <c r="CM28" s="418"/>
      <c r="CN28" s="418"/>
      <c r="CO28" s="418"/>
      <c r="CP28" s="418"/>
      <c r="CQ28" s="418"/>
      <c r="CR28" s="297">
        <f t="shared" si="26"/>
        <v>0</v>
      </c>
      <c r="CS28" s="418"/>
      <c r="CT28" s="418"/>
      <c r="CU28" s="418"/>
      <c r="CV28" s="418"/>
      <c r="CW28" s="418"/>
      <c r="CX28" s="418"/>
      <c r="CY28" s="418"/>
    </row>
    <row r="29" spans="1:103" s="272" customFormat="1" ht="13.5">
      <c r="A29" s="415" t="s">
        <v>388</v>
      </c>
      <c r="B29" s="415">
        <v>34462</v>
      </c>
      <c r="C29" s="415" t="s">
        <v>424</v>
      </c>
      <c r="D29" s="297">
        <f t="shared" si="3"/>
        <v>0</v>
      </c>
      <c r="E29" s="297">
        <f t="shared" si="4"/>
        <v>0</v>
      </c>
      <c r="F29" s="297">
        <f t="shared" si="5"/>
        <v>0</v>
      </c>
      <c r="G29" s="297">
        <f t="shared" si="6"/>
        <v>0</v>
      </c>
      <c r="H29" s="297">
        <f t="shared" si="7"/>
        <v>0</v>
      </c>
      <c r="I29" s="297">
        <f t="shared" si="8"/>
        <v>0</v>
      </c>
      <c r="J29" s="297">
        <f t="shared" si="9"/>
        <v>0</v>
      </c>
      <c r="K29" s="297">
        <f t="shared" si="10"/>
        <v>0</v>
      </c>
      <c r="L29" s="297">
        <f t="shared" si="11"/>
        <v>0</v>
      </c>
      <c r="M29" s="297">
        <f t="shared" si="12"/>
        <v>0</v>
      </c>
      <c r="N29" s="297">
        <f t="shared" si="13"/>
        <v>0</v>
      </c>
      <c r="O29" s="297">
        <f t="shared" si="14"/>
        <v>0</v>
      </c>
      <c r="P29" s="297">
        <f t="shared" si="15"/>
        <v>0</v>
      </c>
      <c r="Q29" s="297">
        <f t="shared" si="16"/>
        <v>0</v>
      </c>
      <c r="R29" s="297">
        <f t="shared" si="16"/>
        <v>0</v>
      </c>
      <c r="S29" s="297">
        <f t="shared" si="16"/>
        <v>0</v>
      </c>
      <c r="T29" s="297">
        <f t="shared" si="16"/>
        <v>0</v>
      </c>
      <c r="U29" s="297">
        <f t="shared" si="16"/>
        <v>0</v>
      </c>
      <c r="V29" s="297">
        <f t="shared" si="16"/>
        <v>0</v>
      </c>
      <c r="W29" s="297">
        <f t="shared" si="16"/>
        <v>0</v>
      </c>
      <c r="X29" s="297">
        <f t="shared" si="17"/>
        <v>0</v>
      </c>
      <c r="Y29" s="418"/>
      <c r="Z29" s="418"/>
      <c r="AA29" s="418"/>
      <c r="AB29" s="418"/>
      <c r="AC29" s="418"/>
      <c r="AD29" s="418"/>
      <c r="AE29" s="418"/>
      <c r="AF29" s="297">
        <f t="shared" si="18"/>
        <v>0</v>
      </c>
      <c r="AG29" s="418"/>
      <c r="AH29" s="418"/>
      <c r="AI29" s="418"/>
      <c r="AJ29" s="418"/>
      <c r="AK29" s="418"/>
      <c r="AL29" s="418"/>
      <c r="AM29" s="418"/>
      <c r="AN29" s="297">
        <f t="shared" si="19"/>
        <v>0</v>
      </c>
      <c r="AO29" s="418"/>
      <c r="AP29" s="418"/>
      <c r="AQ29" s="418"/>
      <c r="AR29" s="418"/>
      <c r="AS29" s="418"/>
      <c r="AT29" s="418"/>
      <c r="AU29" s="418"/>
      <c r="AV29" s="297">
        <f t="shared" si="20"/>
        <v>0</v>
      </c>
      <c r="AW29" s="418"/>
      <c r="AX29" s="418"/>
      <c r="AY29" s="418"/>
      <c r="AZ29" s="418"/>
      <c r="BA29" s="418"/>
      <c r="BB29" s="418"/>
      <c r="BC29" s="418"/>
      <c r="BD29" s="297">
        <f t="shared" si="21"/>
        <v>0</v>
      </c>
      <c r="BE29" s="418"/>
      <c r="BF29" s="418"/>
      <c r="BG29" s="418"/>
      <c r="BH29" s="418"/>
      <c r="BI29" s="418"/>
      <c r="BJ29" s="418"/>
      <c r="BK29" s="418"/>
      <c r="BL29" s="297">
        <f t="shared" si="22"/>
        <v>0</v>
      </c>
      <c r="BM29" s="418"/>
      <c r="BN29" s="418"/>
      <c r="BO29" s="418"/>
      <c r="BP29" s="418"/>
      <c r="BQ29" s="418"/>
      <c r="BR29" s="418"/>
      <c r="BS29" s="418"/>
      <c r="BT29" s="297">
        <f t="shared" si="23"/>
        <v>0</v>
      </c>
      <c r="BU29" s="418"/>
      <c r="BV29" s="418"/>
      <c r="BW29" s="418"/>
      <c r="BX29" s="418"/>
      <c r="BY29" s="418"/>
      <c r="BZ29" s="418"/>
      <c r="CA29" s="418"/>
      <c r="CB29" s="297">
        <f t="shared" si="24"/>
        <v>0</v>
      </c>
      <c r="CC29" s="418"/>
      <c r="CD29" s="418"/>
      <c r="CE29" s="418"/>
      <c r="CF29" s="418"/>
      <c r="CG29" s="418"/>
      <c r="CH29" s="418"/>
      <c r="CI29" s="418"/>
      <c r="CJ29" s="297">
        <f t="shared" si="25"/>
        <v>0</v>
      </c>
      <c r="CK29" s="418"/>
      <c r="CL29" s="418"/>
      <c r="CM29" s="418"/>
      <c r="CN29" s="418"/>
      <c r="CO29" s="418"/>
      <c r="CP29" s="418"/>
      <c r="CQ29" s="418"/>
      <c r="CR29" s="297">
        <f t="shared" si="26"/>
        <v>0</v>
      </c>
      <c r="CS29" s="418"/>
      <c r="CT29" s="418"/>
      <c r="CU29" s="418"/>
      <c r="CV29" s="418"/>
      <c r="CW29" s="418"/>
      <c r="CX29" s="418"/>
      <c r="CY29" s="418"/>
    </row>
    <row r="30" spans="1:103" s="272" customFormat="1" ht="13.5">
      <c r="A30" s="415" t="s">
        <v>388</v>
      </c>
      <c r="B30" s="415">
        <v>34545</v>
      </c>
      <c r="C30" s="415" t="s">
        <v>425</v>
      </c>
      <c r="D30" s="297">
        <f t="shared" si="3"/>
        <v>0</v>
      </c>
      <c r="E30" s="297">
        <f t="shared" si="4"/>
        <v>0</v>
      </c>
      <c r="F30" s="297">
        <f t="shared" si="5"/>
        <v>0</v>
      </c>
      <c r="G30" s="297">
        <f t="shared" si="6"/>
        <v>0</v>
      </c>
      <c r="H30" s="297">
        <f t="shared" si="7"/>
        <v>0</v>
      </c>
      <c r="I30" s="297">
        <f t="shared" si="8"/>
        <v>0</v>
      </c>
      <c r="J30" s="297">
        <f t="shared" si="9"/>
        <v>0</v>
      </c>
      <c r="K30" s="297">
        <f t="shared" si="10"/>
        <v>0</v>
      </c>
      <c r="L30" s="297">
        <f t="shared" si="11"/>
        <v>0</v>
      </c>
      <c r="M30" s="297">
        <f t="shared" si="12"/>
        <v>0</v>
      </c>
      <c r="N30" s="297">
        <f t="shared" si="13"/>
        <v>0</v>
      </c>
      <c r="O30" s="297">
        <f t="shared" si="14"/>
        <v>0</v>
      </c>
      <c r="P30" s="297">
        <f t="shared" si="15"/>
        <v>0</v>
      </c>
      <c r="Q30" s="297">
        <f t="shared" si="16"/>
        <v>0</v>
      </c>
      <c r="R30" s="297">
        <f t="shared" si="16"/>
        <v>0</v>
      </c>
      <c r="S30" s="297">
        <f t="shared" si="16"/>
        <v>0</v>
      </c>
      <c r="T30" s="297">
        <f t="shared" si="16"/>
        <v>0</v>
      </c>
      <c r="U30" s="297">
        <f t="shared" si="16"/>
        <v>0</v>
      </c>
      <c r="V30" s="297">
        <f t="shared" si="16"/>
        <v>0</v>
      </c>
      <c r="W30" s="297">
        <f t="shared" si="16"/>
        <v>0</v>
      </c>
      <c r="X30" s="297">
        <f t="shared" si="17"/>
        <v>0</v>
      </c>
      <c r="Y30" s="418"/>
      <c r="Z30" s="418"/>
      <c r="AA30" s="418"/>
      <c r="AB30" s="418"/>
      <c r="AC30" s="418"/>
      <c r="AD30" s="418"/>
      <c r="AE30" s="418"/>
      <c r="AF30" s="297">
        <f t="shared" si="18"/>
        <v>0</v>
      </c>
      <c r="AG30" s="418"/>
      <c r="AH30" s="418"/>
      <c r="AI30" s="418"/>
      <c r="AJ30" s="418"/>
      <c r="AK30" s="418"/>
      <c r="AL30" s="418"/>
      <c r="AM30" s="418"/>
      <c r="AN30" s="297">
        <f t="shared" si="19"/>
        <v>0</v>
      </c>
      <c r="AO30" s="418"/>
      <c r="AP30" s="418"/>
      <c r="AQ30" s="418"/>
      <c r="AR30" s="418"/>
      <c r="AS30" s="418"/>
      <c r="AT30" s="418"/>
      <c r="AU30" s="418"/>
      <c r="AV30" s="297">
        <f t="shared" si="20"/>
        <v>0</v>
      </c>
      <c r="AW30" s="418"/>
      <c r="AX30" s="418"/>
      <c r="AY30" s="418"/>
      <c r="AZ30" s="418"/>
      <c r="BA30" s="418"/>
      <c r="BB30" s="418"/>
      <c r="BC30" s="418"/>
      <c r="BD30" s="297">
        <f t="shared" si="21"/>
        <v>0</v>
      </c>
      <c r="BE30" s="418"/>
      <c r="BF30" s="418"/>
      <c r="BG30" s="418"/>
      <c r="BH30" s="418"/>
      <c r="BI30" s="418"/>
      <c r="BJ30" s="418"/>
      <c r="BK30" s="418"/>
      <c r="BL30" s="297">
        <f t="shared" si="22"/>
        <v>0</v>
      </c>
      <c r="BM30" s="418"/>
      <c r="BN30" s="418"/>
      <c r="BO30" s="418"/>
      <c r="BP30" s="418"/>
      <c r="BQ30" s="418"/>
      <c r="BR30" s="418"/>
      <c r="BS30" s="418"/>
      <c r="BT30" s="297">
        <f t="shared" si="23"/>
        <v>0</v>
      </c>
      <c r="BU30" s="418"/>
      <c r="BV30" s="418"/>
      <c r="BW30" s="418"/>
      <c r="BX30" s="418"/>
      <c r="BY30" s="418"/>
      <c r="BZ30" s="418"/>
      <c r="CA30" s="418"/>
      <c r="CB30" s="297">
        <f t="shared" si="24"/>
        <v>0</v>
      </c>
      <c r="CC30" s="418"/>
      <c r="CD30" s="418"/>
      <c r="CE30" s="418"/>
      <c r="CF30" s="418"/>
      <c r="CG30" s="418"/>
      <c r="CH30" s="418"/>
      <c r="CI30" s="418"/>
      <c r="CJ30" s="297">
        <f t="shared" si="25"/>
        <v>0</v>
      </c>
      <c r="CK30" s="418"/>
      <c r="CL30" s="418"/>
      <c r="CM30" s="418"/>
      <c r="CN30" s="418"/>
      <c r="CO30" s="418"/>
      <c r="CP30" s="418"/>
      <c r="CQ30" s="418"/>
      <c r="CR30" s="297">
        <f t="shared" si="26"/>
        <v>0</v>
      </c>
      <c r="CS30" s="418"/>
      <c r="CT30" s="418"/>
      <c r="CU30" s="418"/>
      <c r="CV30" s="418"/>
      <c r="CW30" s="418"/>
      <c r="CX30" s="418"/>
      <c r="CY30" s="418"/>
    </row>
    <row r="31" spans="1:103" s="272" customFormat="1" ht="13.5">
      <c r="A31" s="266"/>
      <c r="B31" s="266"/>
      <c r="C31" s="26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</row>
    <row r="32" spans="1:103" s="272" customFormat="1" ht="13.5">
      <c r="A32" s="266"/>
      <c r="B32" s="266"/>
      <c r="C32" s="266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</row>
    <row r="33" spans="1:103" s="272" customFormat="1" ht="13.5">
      <c r="A33" s="266"/>
      <c r="B33" s="266"/>
      <c r="C33" s="26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</row>
    <row r="34" spans="1:103" s="272" customFormat="1" ht="13.5">
      <c r="A34" s="266"/>
      <c r="B34" s="266"/>
      <c r="C34" s="26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</row>
    <row r="35" spans="1:103" s="272" customFormat="1" ht="13.5">
      <c r="A35" s="266"/>
      <c r="B35" s="266"/>
      <c r="C35" s="26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</row>
    <row r="36" spans="1:103" s="272" customFormat="1" ht="13.5">
      <c r="A36" s="266"/>
      <c r="B36" s="266"/>
      <c r="C36" s="266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</row>
    <row r="37" spans="1:103" s="272" customFormat="1" ht="13.5">
      <c r="A37" s="266"/>
      <c r="B37" s="266"/>
      <c r="C37" s="26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</row>
    <row r="38" spans="1:103" s="272" customFormat="1" ht="13.5">
      <c r="A38" s="266"/>
      <c r="B38" s="266"/>
      <c r="C38" s="266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</row>
    <row r="39" spans="1:103" s="272" customFormat="1" ht="13.5">
      <c r="A39" s="266"/>
      <c r="B39" s="266"/>
      <c r="C39" s="266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</row>
    <row r="40" spans="1:103" s="272" customFormat="1" ht="13.5">
      <c r="A40" s="266"/>
      <c r="B40" s="266"/>
      <c r="C40" s="266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</row>
    <row r="41" spans="1:103" s="272" customFormat="1" ht="13.5">
      <c r="A41" s="266"/>
      <c r="B41" s="266"/>
      <c r="C41" s="266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</row>
    <row r="42" spans="1:103" s="272" customFormat="1" ht="13.5">
      <c r="A42" s="266"/>
      <c r="B42" s="266"/>
      <c r="C42" s="266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</row>
    <row r="43" spans="1:103" s="272" customFormat="1" ht="13.5">
      <c r="A43" s="266"/>
      <c r="B43" s="266"/>
      <c r="C43" s="266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</row>
    <row r="44" spans="1:103" s="272" customFormat="1" ht="13.5">
      <c r="A44" s="266"/>
      <c r="B44" s="266"/>
      <c r="C44" s="26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</row>
    <row r="45" spans="1:103" s="272" customFormat="1" ht="13.5">
      <c r="A45" s="266"/>
      <c r="B45" s="266"/>
      <c r="C45" s="266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</row>
    <row r="46" spans="1:103" s="272" customFormat="1" ht="13.5">
      <c r="A46" s="266"/>
      <c r="B46" s="266"/>
      <c r="C46" s="266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</row>
    <row r="47" spans="1:103" s="272" customFormat="1" ht="13.5">
      <c r="A47" s="266"/>
      <c r="B47" s="266"/>
      <c r="C47" s="266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</row>
    <row r="48" spans="1:103" s="272" customFormat="1" ht="13.5">
      <c r="A48" s="266"/>
      <c r="B48" s="266"/>
      <c r="C48" s="266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</row>
    <row r="49" spans="1:103" s="272" customFormat="1" ht="13.5">
      <c r="A49" s="266"/>
      <c r="B49" s="266"/>
      <c r="C49" s="266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</row>
    <row r="50" spans="1:103" s="272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</row>
    <row r="51" spans="1:103" s="272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</row>
    <row r="52" spans="1:103" s="272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</row>
    <row r="53" spans="1:103" s="272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</row>
    <row r="54" spans="1:103" s="272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</row>
    <row r="55" spans="1:103" s="272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</row>
    <row r="56" spans="1:103" s="272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</row>
    <row r="57" spans="1:103" s="272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</row>
    <row r="58" spans="1:103" s="272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</row>
    <row r="59" spans="1:103" s="272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</row>
    <row r="60" spans="1:103" s="272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</row>
    <row r="61" spans="1:103" s="272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</row>
    <row r="62" spans="1:103" s="272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</row>
    <row r="63" spans="1:103" s="272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</row>
    <row r="64" spans="1:103" s="272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</row>
    <row r="65" spans="1:103" s="272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</row>
    <row r="66" spans="1:103" s="272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</row>
    <row r="67" spans="1:103" s="272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</row>
    <row r="68" spans="1:103" s="272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</row>
    <row r="69" spans="1:103" s="272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</row>
    <row r="70" spans="1:103" s="272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</row>
    <row r="71" spans="1:103" s="272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</row>
    <row r="72" spans="1:103" s="272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</row>
    <row r="73" spans="1:103" s="272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</row>
    <row r="74" spans="1:103" s="272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</row>
    <row r="75" spans="1:103" s="272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</row>
    <row r="76" spans="1:103" s="272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</row>
    <row r="77" spans="1:103" s="272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</row>
    <row r="78" spans="1:103" s="272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</row>
    <row r="79" spans="1:103" s="272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</row>
    <row r="80" spans="1:103" s="272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</row>
    <row r="81" spans="1:103" s="272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</row>
    <row r="82" spans="1:103" s="272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</row>
    <row r="83" spans="1:103" s="272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</row>
    <row r="84" spans="1:103" s="272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</row>
    <row r="85" spans="1:103" s="272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</row>
    <row r="86" spans="1:103" s="272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</row>
    <row r="87" spans="1:103" s="272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</row>
    <row r="88" spans="1:103" s="272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</row>
    <row r="89" spans="1:103" s="272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</row>
    <row r="90" spans="1:103" s="272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</row>
    <row r="91" spans="1:103" s="272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</row>
    <row r="92" spans="1:103" s="272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</row>
    <row r="93" spans="1:103" s="272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</row>
    <row r="94" spans="1:103" s="272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</row>
    <row r="95" spans="1:103" s="272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</row>
    <row r="96" spans="1:103" s="272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</row>
    <row r="97" spans="1:103" s="272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</row>
    <row r="98" spans="1:103" s="272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</row>
    <row r="99" spans="1:103" s="272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</row>
    <row r="100" spans="1:103" s="272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</row>
    <row r="101" spans="1:103" s="272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</row>
    <row r="102" spans="1:103" s="272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</row>
    <row r="103" spans="1:103" s="272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</row>
    <row r="104" spans="1:103" s="272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</row>
    <row r="105" spans="1:103" s="272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</row>
    <row r="106" spans="1:103" s="272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</row>
    <row r="107" spans="1:103" s="272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</row>
    <row r="108" spans="1:103" s="272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</row>
    <row r="109" spans="1:103" s="272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</row>
    <row r="110" spans="1:103" s="272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</row>
    <row r="111" spans="1:103" s="272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</row>
    <row r="112" spans="1:103" s="272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</row>
    <row r="113" spans="1:103" s="272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</row>
    <row r="114" spans="1:103" s="272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</row>
    <row r="115" spans="1:103" s="272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</row>
    <row r="116" spans="1:103" s="272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</row>
    <row r="117" spans="1:103" s="272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</row>
    <row r="118" spans="1:103" s="272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</row>
    <row r="119" spans="1:103" s="272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</row>
    <row r="120" spans="1:103" s="272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</row>
    <row r="121" spans="1:103" s="272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</row>
    <row r="122" spans="1:103" s="272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</row>
    <row r="123" spans="1:103" s="272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</row>
    <row r="124" spans="1:103" s="272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</row>
    <row r="125" spans="1:103" s="272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</row>
    <row r="126" spans="1:103" s="272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</row>
    <row r="127" spans="1:103" s="272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</row>
    <row r="128" spans="1:103" s="272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</row>
    <row r="129" spans="1:103" s="272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</row>
    <row r="130" spans="1:103" s="272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</row>
    <row r="131" spans="1:103" s="272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</row>
    <row r="132" spans="1:103" s="272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</row>
    <row r="133" spans="1:103" s="272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</row>
    <row r="134" spans="1:103" s="272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</row>
    <row r="135" spans="1:103" s="272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</row>
    <row r="136" spans="1:103" s="272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</row>
    <row r="137" spans="1:103" s="272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</row>
    <row r="138" spans="1:103" s="272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</row>
    <row r="139" spans="1:103" s="272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</row>
    <row r="140" spans="1:103" s="272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</row>
    <row r="141" spans="1:103" s="272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</row>
    <row r="142" spans="1:103" s="272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</row>
    <row r="143" spans="1:103" s="272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</row>
    <row r="144" spans="1:103" s="272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</row>
    <row r="145" spans="1:103" s="272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</row>
    <row r="146" spans="1:103" s="272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</row>
    <row r="147" spans="1:103" s="272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</row>
    <row r="148" spans="1:103" s="272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</row>
    <row r="149" spans="1:103" s="272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</row>
    <row r="150" spans="1:103" s="272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</row>
    <row r="151" spans="1:103" s="272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</row>
    <row r="152" spans="1:103" s="272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</row>
    <row r="153" spans="1:103" s="272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</row>
    <row r="154" spans="1:103" s="272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</row>
    <row r="155" spans="1:103" s="272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</row>
    <row r="156" spans="1:103" s="272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</row>
    <row r="157" spans="1:103" s="272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</row>
    <row r="158" spans="1:103" s="272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</row>
    <row r="159" spans="1:103" s="272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</row>
    <row r="160" spans="1:103" s="272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</row>
    <row r="161" spans="1:103" s="272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</row>
    <row r="162" spans="1:103" s="272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</row>
    <row r="163" spans="1:103" s="272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</row>
    <row r="164" spans="1:103" s="272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</row>
    <row r="165" spans="1:103" s="272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</row>
    <row r="166" spans="1:103" s="272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</row>
    <row r="167" spans="1:103" s="272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</row>
    <row r="168" spans="1:103" s="272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</row>
    <row r="169" spans="1:103" s="272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</row>
    <row r="170" spans="1:103" s="272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</row>
    <row r="171" spans="1:103" s="272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</row>
    <row r="172" spans="1:103" s="272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</row>
    <row r="173" spans="1:103" s="272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</row>
    <row r="174" spans="1:103" s="272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</row>
    <row r="175" spans="1:103" s="272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</row>
    <row r="176" spans="1:103" s="272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</row>
    <row r="177" spans="1:103" s="272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</row>
    <row r="178" spans="1:103" s="272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</row>
    <row r="179" spans="1:103" s="272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</row>
    <row r="180" spans="1:103" s="272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</row>
    <row r="181" spans="1:103" s="272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</row>
    <row r="182" spans="1:103" s="272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</row>
    <row r="183" spans="1:103" s="272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</row>
    <row r="184" spans="1:103" s="272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</row>
    <row r="185" spans="1:103" s="272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</row>
    <row r="186" spans="1:103" s="272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</row>
    <row r="187" spans="1:103" s="272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</row>
    <row r="188" spans="1:103" s="272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</row>
    <row r="189" spans="1:103" s="272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</row>
    <row r="190" spans="1:103" s="272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</row>
    <row r="191" spans="1:103" s="272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</row>
    <row r="192" spans="1:103" s="272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</row>
    <row r="193" spans="1:103" s="272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</row>
    <row r="194" spans="1:103" s="272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</row>
    <row r="195" spans="1:103" s="272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</row>
    <row r="196" spans="1:103" s="272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</row>
    <row r="197" spans="1:103" s="272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</row>
    <row r="198" spans="1:103" s="272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</row>
    <row r="199" spans="1:103" s="272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</row>
    <row r="200" spans="1:103" s="272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</row>
    <row r="201" spans="1:103" s="272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</row>
    <row r="202" spans="1:103" s="272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</row>
    <row r="203" spans="1:103" s="272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</row>
    <row r="204" spans="1:103" s="272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</row>
    <row r="205" spans="1:103" s="272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</row>
    <row r="206" spans="1:103" s="272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</row>
    <row r="207" spans="1:103" s="272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</row>
    <row r="208" spans="1:103" s="272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</row>
    <row r="209" spans="1:103" s="272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</row>
    <row r="210" spans="1:103" s="272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</row>
    <row r="211" spans="1:103" s="272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</row>
    <row r="212" spans="1:103" s="272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</row>
    <row r="213" spans="1:103" s="272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</row>
    <row r="214" spans="1:103" s="272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</row>
    <row r="215" spans="1:103" s="272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</row>
    <row r="216" spans="1:103" s="272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</row>
    <row r="217" spans="1:103" s="272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</row>
    <row r="218" spans="1:103" s="272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</row>
    <row r="219" spans="1:103" s="272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</row>
    <row r="220" spans="1:103" s="272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</row>
    <row r="221" spans="1:103" s="272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</row>
    <row r="222" spans="1:103" s="272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</row>
    <row r="223" spans="1:103" s="272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</row>
    <row r="224" spans="1:103" s="272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</row>
    <row r="225" spans="1:103" s="272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</row>
    <row r="226" spans="1:103" s="272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</row>
    <row r="227" spans="1:103" s="272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</row>
    <row r="228" spans="1:103" s="272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</row>
    <row r="229" spans="1:103" s="272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</row>
    <row r="230" spans="1:103" s="272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</row>
    <row r="231" spans="1:103" s="272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</row>
    <row r="232" spans="1:103" s="272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</row>
    <row r="233" spans="1:103" s="272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</row>
    <row r="234" spans="1:103" s="272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</row>
    <row r="235" spans="1:103" s="272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</row>
    <row r="236" spans="1:103" s="272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</row>
    <row r="237" spans="1:103" s="272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</row>
    <row r="238" spans="1:103" s="272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</row>
    <row r="239" spans="1:103" s="272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</row>
    <row r="240" spans="1:103" s="272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</row>
    <row r="241" spans="1:103" s="272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</row>
    <row r="242" spans="1:103" s="272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</row>
    <row r="243" spans="1:103" s="272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</row>
    <row r="244" spans="1:103" s="272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</row>
    <row r="245" spans="1:103" s="272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</row>
    <row r="246" spans="1:103" s="272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</row>
    <row r="247" spans="1:103" s="272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</row>
    <row r="248" spans="1:103" s="272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</row>
    <row r="249" spans="1:103" s="272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</row>
    <row r="250" spans="1:103" s="272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</row>
    <row r="251" spans="1:103" s="272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</row>
    <row r="252" spans="1:103" s="272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</row>
    <row r="253" spans="1:103" s="272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</row>
    <row r="254" spans="1:103" s="272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</row>
    <row r="255" spans="1:103" s="272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</row>
    <row r="256" spans="1:103" s="272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</row>
    <row r="257" spans="1:103" s="272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</row>
    <row r="258" spans="1:103" s="272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</row>
    <row r="259" spans="1:103" s="272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</row>
    <row r="260" spans="1:103" s="272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</row>
    <row r="261" spans="1:103" s="272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</row>
    <row r="262" spans="1:103" s="272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</row>
    <row r="263" spans="1:103" s="272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</row>
    <row r="264" spans="1:103" s="272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</row>
    <row r="265" spans="1:103" s="272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</row>
    <row r="266" spans="1:103" s="272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</row>
    <row r="267" spans="1:103" s="272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</row>
    <row r="268" spans="1:103" s="272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</row>
    <row r="269" spans="1:103" s="272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</row>
    <row r="270" spans="1:103" s="272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</row>
    <row r="271" spans="1:103" s="272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</row>
    <row r="272" spans="1:103" s="272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</row>
    <row r="273" spans="1:103" s="272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</row>
    <row r="274" spans="1:103" s="272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</row>
    <row r="275" spans="1:103" s="272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</row>
    <row r="276" spans="1:103" s="272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</row>
    <row r="277" spans="1:103" s="272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</row>
    <row r="278" spans="1:103" s="272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</row>
    <row r="279" spans="1:103" s="272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</row>
    <row r="280" spans="1:103" s="272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</row>
    <row r="281" spans="1:103" s="272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</row>
    <row r="282" spans="1:103" s="272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</row>
    <row r="283" spans="1:103" s="272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</row>
    <row r="284" spans="1:103" s="272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</row>
    <row r="285" spans="1:103" s="272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</row>
    <row r="286" spans="1:103" s="272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</row>
    <row r="287" spans="1:103" s="272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</row>
    <row r="288" spans="1:103" s="272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</row>
    <row r="289" spans="1:103" s="272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</row>
    <row r="290" spans="1:103" s="272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</row>
    <row r="291" spans="1:103" s="272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</row>
    <row r="292" spans="1:103" s="272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</row>
    <row r="293" spans="1:103" s="272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</row>
    <row r="294" spans="1:103" s="272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</row>
    <row r="295" spans="1:103" s="272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</row>
    <row r="296" spans="1:103" s="272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</row>
    <row r="297" spans="1:103" s="272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</row>
    <row r="298" spans="1:103" s="272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</row>
    <row r="299" spans="1:103" s="272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</row>
    <row r="300" spans="1:103" s="272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</row>
  </sheetData>
  <sheetProtection/>
  <mergeCells count="114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R2:CY2"/>
    <mergeCell ref="AV2:BC2"/>
    <mergeCell ref="BD2:BK2"/>
    <mergeCell ref="BL2:BS2"/>
    <mergeCell ref="BT2:CA2"/>
    <mergeCell ref="CB2:CI2"/>
    <mergeCell ref="CJ2:CQ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BI3:BI5"/>
    <mergeCell ref="BS3:BS5"/>
    <mergeCell ref="BJ3:BJ5"/>
    <mergeCell ref="BE3:BE5"/>
    <mergeCell ref="AY3:AY5"/>
    <mergeCell ref="BF3:BF5"/>
    <mergeCell ref="BG3:BG5"/>
    <mergeCell ref="BH3:BH5"/>
    <mergeCell ref="AP3:AP5"/>
    <mergeCell ref="AN2:AU2"/>
    <mergeCell ref="AM3:AM5"/>
    <mergeCell ref="AF2:AM2"/>
    <mergeCell ref="AR3:AR5"/>
    <mergeCell ref="AI3:AI5"/>
    <mergeCell ref="AS3:AS5"/>
    <mergeCell ref="AO3:AO5"/>
    <mergeCell ref="AQ3:AQ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A3:AA5"/>
    <mergeCell ref="A2:A6"/>
    <mergeCell ref="B2:B6"/>
    <mergeCell ref="C2:C6"/>
    <mergeCell ref="X2:AE2"/>
    <mergeCell ref="Z3:Z5"/>
    <mergeCell ref="AB3:AB5"/>
    <mergeCell ref="X3:X5"/>
    <mergeCell ref="V3:V5"/>
    <mergeCell ref="W3:W5"/>
    <mergeCell ref="AN3:AN5"/>
    <mergeCell ref="AE3:AE5"/>
    <mergeCell ref="AF3:AF5"/>
    <mergeCell ref="AD3:AD5"/>
    <mergeCell ref="Q3:Q5"/>
    <mergeCell ref="S3:S5"/>
    <mergeCell ref="T3:T5"/>
    <mergeCell ref="U3:U5"/>
    <mergeCell ref="R3:R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0"/>
  <sheetViews>
    <sheetView zoomScale="75" zoomScaleNormal="75" zoomScalePageLayoutView="0" workbookViewId="0" topLeftCell="A1">
      <selection activeCell="C2" sqref="C2"/>
    </sheetView>
  </sheetViews>
  <sheetFormatPr defaultColWidth="8" defaultRowHeight="14.25"/>
  <cols>
    <col min="1" max="2" width="5.19921875" style="52" customWidth="1"/>
    <col min="3" max="3" width="9.5" style="52" customWidth="1"/>
    <col min="4" max="4" width="13" style="52" customWidth="1"/>
    <col min="5" max="5" width="3.3984375" style="52" customWidth="1"/>
    <col min="6" max="8" width="3.59765625" style="52" customWidth="1"/>
    <col min="9" max="9" width="24.69921875" style="52" customWidth="1"/>
    <col min="10" max="13" width="13" style="52" customWidth="1"/>
    <col min="14" max="14" width="2.59765625" style="52" customWidth="1"/>
    <col min="15" max="19" width="11.5" style="52" customWidth="1"/>
    <col min="20" max="20" width="14.5" style="53" bestFit="1" customWidth="1"/>
    <col min="21" max="21" width="16.69921875" style="52" bestFit="1" customWidth="1"/>
    <col min="22" max="22" width="4" style="53" bestFit="1" customWidth="1"/>
    <col min="23" max="23" width="13.59765625" style="52" customWidth="1"/>
    <col min="24" max="24" width="9" style="0" customWidth="1"/>
    <col min="25" max="25" width="8" style="213" customWidth="1"/>
    <col min="26" max="26" width="5" style="52" bestFit="1" customWidth="1"/>
    <col min="27" max="27" width="8" style="52" customWidth="1"/>
    <col min="28" max="28" width="4" style="52" bestFit="1" customWidth="1"/>
    <col min="29" max="29" width="10" style="52" bestFit="1" customWidth="1"/>
    <col min="30" max="16384" width="8" style="52" customWidth="1"/>
  </cols>
  <sheetData>
    <row r="1" ht="7.5" customHeight="1" thickBot="1">
      <c r="X1" s="52"/>
    </row>
    <row r="2" spans="2:26" ht="15" thickBot="1">
      <c r="B2" s="236" t="s">
        <v>260</v>
      </c>
      <c r="C2" s="237">
        <v>34000</v>
      </c>
      <c r="D2" s="211" t="s">
        <v>259</v>
      </c>
      <c r="L2" s="52" t="str">
        <f>'ごみ処理概要'!A7</f>
        <v>広島県</v>
      </c>
      <c r="M2" s="52" t="e">
        <f>IF(L2&gt;0,VLOOKUP(L2,$AB$6:$AC$52,2,FALSE),"-")</f>
        <v>#N/A</v>
      </c>
      <c r="T2" s="273">
        <f>IF(C2=0,0,1)</f>
        <v>1</v>
      </c>
      <c r="U2" s="274" t="str">
        <f>IF(T2=0,"",VLOOKUP(C2,'ごみ処理概要'!B7:C300,2,FALSE))</f>
        <v>合計</v>
      </c>
      <c r="W2" s="275">
        <f>IF(T2=0,1,IF(ISERROR(U2),1,0))</f>
        <v>0</v>
      </c>
      <c r="X2" s="52"/>
      <c r="Y2" s="276">
        <f>COUNTA('ごみ処理概要'!B7:B300)+6</f>
        <v>30</v>
      </c>
      <c r="Z2" s="276">
        <f>IF(T2=0,0,VLOOKUP(C2,Y5:Z300,2,FALSE))</f>
        <v>7</v>
      </c>
    </row>
    <row r="3" spans="21:24" ht="7.5" customHeight="1">
      <c r="U3" s="210"/>
      <c r="X3" s="52"/>
    </row>
    <row r="4" spans="1:24" ht="19.5" customHeight="1" thickBot="1">
      <c r="A4" s="212" t="str">
        <f>IF(ISERROR(U2),"",U2&amp;" 処理量")</f>
        <v>合計 処理量</v>
      </c>
      <c r="B4" s="212"/>
      <c r="C4" s="51"/>
      <c r="D4" s="51"/>
      <c r="X4" s="52"/>
    </row>
    <row r="5" spans="6:26" s="53" customFormat="1" ht="15" customHeight="1" thickBot="1">
      <c r="F5" s="371" t="s">
        <v>124</v>
      </c>
      <c r="G5" s="372"/>
      <c r="H5" s="372"/>
      <c r="I5" s="372"/>
      <c r="J5" s="375" t="s">
        <v>125</v>
      </c>
      <c r="K5" s="377" t="s">
        <v>126</v>
      </c>
      <c r="L5" s="378"/>
      <c r="M5" s="379"/>
      <c r="Y5" s="277">
        <f>'ごみ処理概要'!B5</f>
        <v>0</v>
      </c>
      <c r="Z5" s="52">
        <v>5</v>
      </c>
    </row>
    <row r="6" spans="1:29" s="53" customFormat="1" ht="15" customHeight="1" thickBot="1">
      <c r="A6" s="380" t="s">
        <v>127</v>
      </c>
      <c r="B6" s="380"/>
      <c r="C6" s="380"/>
      <c r="D6" s="66">
        <f>W6</f>
        <v>2871789</v>
      </c>
      <c r="F6" s="373"/>
      <c r="G6" s="374"/>
      <c r="H6" s="374"/>
      <c r="I6" s="374"/>
      <c r="J6" s="376"/>
      <c r="K6" s="56" t="s">
        <v>128</v>
      </c>
      <c r="L6" s="57" t="s">
        <v>129</v>
      </c>
      <c r="M6" s="58" t="s">
        <v>130</v>
      </c>
      <c r="T6" s="53" t="s">
        <v>127</v>
      </c>
      <c r="U6" s="210" t="s">
        <v>244</v>
      </c>
      <c r="V6" s="214" t="s">
        <v>307</v>
      </c>
      <c r="W6" s="274">
        <f aca="true" ca="1" t="shared" si="0" ref="W6:W37">IF(W$2=0,INDIRECT(U6&amp;"!"&amp;V6&amp;$Z$2),0)</f>
        <v>2871789</v>
      </c>
      <c r="Y6" s="277">
        <f>'ごみ処理概要'!B6</f>
        <v>0</v>
      </c>
      <c r="Z6" s="52">
        <v>6</v>
      </c>
      <c r="AB6" s="53">
        <v>1</v>
      </c>
      <c r="AC6" s="53" t="s">
        <v>355</v>
      </c>
    </row>
    <row r="7" spans="1:29" s="53" customFormat="1" ht="15" customHeight="1" thickBot="1">
      <c r="A7" s="381" t="s">
        <v>131</v>
      </c>
      <c r="B7" s="381"/>
      <c r="C7" s="381"/>
      <c r="D7" s="72">
        <f>W7</f>
        <v>595</v>
      </c>
      <c r="F7" s="382" t="s">
        <v>132</v>
      </c>
      <c r="G7" s="384" t="s">
        <v>133</v>
      </c>
      <c r="H7" s="59" t="s">
        <v>134</v>
      </c>
      <c r="I7" s="60"/>
      <c r="J7" s="61">
        <f aca="true" t="shared" si="1" ref="J7:J14">W18</f>
        <v>672909</v>
      </c>
      <c r="K7" s="62" t="s">
        <v>135</v>
      </c>
      <c r="L7" s="63" t="s">
        <v>135</v>
      </c>
      <c r="M7" s="64" t="s">
        <v>135</v>
      </c>
      <c r="T7" s="53" t="s">
        <v>131</v>
      </c>
      <c r="U7" s="210" t="s">
        <v>244</v>
      </c>
      <c r="V7" s="214" t="s">
        <v>308</v>
      </c>
      <c r="W7" s="274">
        <f ca="1" t="shared" si="0"/>
        <v>595</v>
      </c>
      <c r="Y7" s="277">
        <f>'ごみ処理概要'!B7</f>
        <v>34000</v>
      </c>
      <c r="Z7" s="52">
        <v>7</v>
      </c>
      <c r="AB7" s="53">
        <v>2</v>
      </c>
      <c r="AC7" s="53" t="s">
        <v>356</v>
      </c>
    </row>
    <row r="8" spans="1:29" s="53" customFormat="1" ht="15" customHeight="1" thickBot="1">
      <c r="A8" s="386" t="s">
        <v>136</v>
      </c>
      <c r="B8" s="386"/>
      <c r="C8" s="386"/>
      <c r="D8" s="78">
        <f>SUM(D6:D7)</f>
        <v>2872384</v>
      </c>
      <c r="F8" s="383"/>
      <c r="G8" s="385"/>
      <c r="H8" s="397" t="s">
        <v>137</v>
      </c>
      <c r="I8" s="65" t="s">
        <v>138</v>
      </c>
      <c r="J8" s="66">
        <f t="shared" si="1"/>
        <v>19844</v>
      </c>
      <c r="K8" s="67" t="s">
        <v>135</v>
      </c>
      <c r="L8" s="68" t="s">
        <v>135</v>
      </c>
      <c r="M8" s="69" t="s">
        <v>135</v>
      </c>
      <c r="T8" s="53" t="s">
        <v>142</v>
      </c>
      <c r="U8" s="210" t="s">
        <v>245</v>
      </c>
      <c r="V8" s="214" t="s">
        <v>309</v>
      </c>
      <c r="W8" s="274">
        <f ca="1" t="shared" si="0"/>
        <v>170</v>
      </c>
      <c r="Y8" s="277">
        <f>'ごみ処理概要'!B8</f>
        <v>34100</v>
      </c>
      <c r="Z8" s="52">
        <v>8</v>
      </c>
      <c r="AB8" s="53">
        <v>3</v>
      </c>
      <c r="AC8" s="53" t="s">
        <v>357</v>
      </c>
    </row>
    <row r="9" spans="4:29" s="53" customFormat="1" ht="15" customHeight="1" thickBot="1">
      <c r="D9" s="70"/>
      <c r="F9" s="383"/>
      <c r="G9" s="385"/>
      <c r="H9" s="398"/>
      <c r="I9" s="71" t="s">
        <v>139</v>
      </c>
      <c r="J9" s="72">
        <f t="shared" si="1"/>
        <v>5</v>
      </c>
      <c r="K9" s="54" t="s">
        <v>135</v>
      </c>
      <c r="L9" s="73" t="s">
        <v>135</v>
      </c>
      <c r="M9" s="74" t="s">
        <v>135</v>
      </c>
      <c r="T9" s="53" t="s">
        <v>144</v>
      </c>
      <c r="U9" s="210" t="s">
        <v>245</v>
      </c>
      <c r="V9" s="214" t="s">
        <v>310</v>
      </c>
      <c r="W9" s="274">
        <f ca="1" t="shared" si="0"/>
        <v>735040</v>
      </c>
      <c r="Y9" s="277">
        <f>'ごみ処理概要'!B9</f>
        <v>34202</v>
      </c>
      <c r="Z9" s="52">
        <v>9</v>
      </c>
      <c r="AB9" s="53">
        <v>4</v>
      </c>
      <c r="AC9" s="53" t="s">
        <v>358</v>
      </c>
    </row>
    <row r="10" spans="1:29" s="53" customFormat="1" ht="15" customHeight="1">
      <c r="A10" s="400" t="s">
        <v>140</v>
      </c>
      <c r="B10" s="403" t="s">
        <v>141</v>
      </c>
      <c r="C10" s="229" t="s">
        <v>142</v>
      </c>
      <c r="D10" s="66">
        <f aca="true" t="shared" si="2" ref="D10:D15">W8</f>
        <v>170</v>
      </c>
      <c r="F10" s="383"/>
      <c r="G10" s="385"/>
      <c r="H10" s="398"/>
      <c r="I10" s="75" t="s">
        <v>143</v>
      </c>
      <c r="J10" s="72">
        <f t="shared" si="1"/>
        <v>0</v>
      </c>
      <c r="K10" s="54" t="s">
        <v>135</v>
      </c>
      <c r="L10" s="73" t="s">
        <v>135</v>
      </c>
      <c r="M10" s="74" t="s">
        <v>135</v>
      </c>
      <c r="T10" s="53" t="s">
        <v>146</v>
      </c>
      <c r="U10" s="210" t="s">
        <v>245</v>
      </c>
      <c r="V10" s="214" t="s">
        <v>311</v>
      </c>
      <c r="W10" s="274">
        <f ca="1" t="shared" si="0"/>
        <v>53600</v>
      </c>
      <c r="Y10" s="277">
        <f>'ごみ処理概要'!B10</f>
        <v>34203</v>
      </c>
      <c r="Z10" s="52">
        <v>10</v>
      </c>
      <c r="AB10" s="53">
        <v>5</v>
      </c>
      <c r="AC10" s="53" t="s">
        <v>359</v>
      </c>
    </row>
    <row r="11" spans="1:29" s="53" customFormat="1" ht="15" customHeight="1">
      <c r="A11" s="401"/>
      <c r="B11" s="404"/>
      <c r="C11" s="230" t="s">
        <v>144</v>
      </c>
      <c r="D11" s="72">
        <f t="shared" si="2"/>
        <v>735040</v>
      </c>
      <c r="F11" s="383"/>
      <c r="G11" s="385"/>
      <c r="H11" s="398"/>
      <c r="I11" s="76" t="s">
        <v>145</v>
      </c>
      <c r="J11" s="72">
        <f t="shared" si="1"/>
        <v>0</v>
      </c>
      <c r="K11" s="54" t="s">
        <v>135</v>
      </c>
      <c r="L11" s="73" t="s">
        <v>135</v>
      </c>
      <c r="M11" s="74" t="s">
        <v>135</v>
      </c>
      <c r="T11" s="53" t="s">
        <v>148</v>
      </c>
      <c r="U11" s="210" t="s">
        <v>245</v>
      </c>
      <c r="V11" s="214" t="s">
        <v>312</v>
      </c>
      <c r="W11" s="274">
        <f ca="1" t="shared" si="0"/>
        <v>132677</v>
      </c>
      <c r="Y11" s="277">
        <f>'ごみ処理概要'!B11</f>
        <v>34204</v>
      </c>
      <c r="Z11" s="52">
        <v>11</v>
      </c>
      <c r="AB11" s="53">
        <v>6</v>
      </c>
      <c r="AC11" s="53" t="s">
        <v>360</v>
      </c>
    </row>
    <row r="12" spans="1:29" s="53" customFormat="1" ht="15" customHeight="1">
      <c r="A12" s="401"/>
      <c r="B12" s="404"/>
      <c r="C12" s="230" t="s">
        <v>146</v>
      </c>
      <c r="D12" s="72">
        <f t="shared" si="2"/>
        <v>53600</v>
      </c>
      <c r="F12" s="383"/>
      <c r="G12" s="385"/>
      <c r="H12" s="398"/>
      <c r="I12" s="76" t="s">
        <v>147</v>
      </c>
      <c r="J12" s="72">
        <f t="shared" si="1"/>
        <v>0</v>
      </c>
      <c r="K12" s="54" t="s">
        <v>135</v>
      </c>
      <c r="L12" s="73" t="s">
        <v>135</v>
      </c>
      <c r="M12" s="74" t="s">
        <v>135</v>
      </c>
      <c r="T12" s="53" t="s">
        <v>150</v>
      </c>
      <c r="U12" s="210" t="s">
        <v>245</v>
      </c>
      <c r="V12" s="214" t="s">
        <v>313</v>
      </c>
      <c r="W12" s="274">
        <f ca="1" t="shared" si="0"/>
        <v>1442</v>
      </c>
      <c r="Y12" s="277">
        <f>'ごみ処理概要'!B12</f>
        <v>34205</v>
      </c>
      <c r="Z12" s="52">
        <v>12</v>
      </c>
      <c r="AB12" s="53">
        <v>7</v>
      </c>
      <c r="AC12" s="53" t="s">
        <v>361</v>
      </c>
    </row>
    <row r="13" spans="1:29" s="53" customFormat="1" ht="15" customHeight="1">
      <c r="A13" s="401"/>
      <c r="B13" s="404"/>
      <c r="C13" s="230" t="s">
        <v>148</v>
      </c>
      <c r="D13" s="72">
        <f t="shared" si="2"/>
        <v>132677</v>
      </c>
      <c r="F13" s="383"/>
      <c r="G13" s="385"/>
      <c r="H13" s="398"/>
      <c r="I13" s="76" t="s">
        <v>149</v>
      </c>
      <c r="J13" s="72">
        <f t="shared" si="1"/>
        <v>11378</v>
      </c>
      <c r="K13" s="54" t="s">
        <v>135</v>
      </c>
      <c r="L13" s="73" t="s">
        <v>135</v>
      </c>
      <c r="M13" s="74" t="s">
        <v>135</v>
      </c>
      <c r="T13" s="53" t="s">
        <v>152</v>
      </c>
      <c r="U13" s="210" t="s">
        <v>245</v>
      </c>
      <c r="V13" s="214" t="s">
        <v>314</v>
      </c>
      <c r="W13" s="274">
        <f ca="1" t="shared" si="0"/>
        <v>16941</v>
      </c>
      <c r="Y13" s="277">
        <f>'ごみ処理概要'!B13</f>
        <v>34207</v>
      </c>
      <c r="Z13" s="52">
        <v>13</v>
      </c>
      <c r="AB13" s="53">
        <v>8</v>
      </c>
      <c r="AC13" s="53" t="s">
        <v>362</v>
      </c>
    </row>
    <row r="14" spans="1:29" s="53" customFormat="1" ht="15" customHeight="1" thickBot="1">
      <c r="A14" s="401"/>
      <c r="B14" s="404"/>
      <c r="C14" s="230" t="s">
        <v>150</v>
      </c>
      <c r="D14" s="72">
        <f t="shared" si="2"/>
        <v>1442</v>
      </c>
      <c r="F14" s="383"/>
      <c r="G14" s="385"/>
      <c r="H14" s="399"/>
      <c r="I14" s="77" t="s">
        <v>151</v>
      </c>
      <c r="J14" s="78">
        <f t="shared" si="1"/>
        <v>0</v>
      </c>
      <c r="K14" s="79" t="s">
        <v>135</v>
      </c>
      <c r="L14" s="57" t="s">
        <v>135</v>
      </c>
      <c r="M14" s="58" t="s">
        <v>135</v>
      </c>
      <c r="T14" s="53" t="s">
        <v>155</v>
      </c>
      <c r="U14" s="210" t="s">
        <v>245</v>
      </c>
      <c r="V14" s="214" t="s">
        <v>315</v>
      </c>
      <c r="W14" s="274">
        <f ca="1" t="shared" si="0"/>
        <v>109888</v>
      </c>
      <c r="Y14" s="277">
        <f>'ごみ処理概要'!B14</f>
        <v>34208</v>
      </c>
      <c r="Z14" s="52">
        <v>14</v>
      </c>
      <c r="AB14" s="53">
        <v>9</v>
      </c>
      <c r="AC14" s="53" t="s">
        <v>363</v>
      </c>
    </row>
    <row r="15" spans="1:29" s="53" customFormat="1" ht="15" customHeight="1" thickBot="1">
      <c r="A15" s="401"/>
      <c r="B15" s="405"/>
      <c r="C15" s="230" t="s">
        <v>152</v>
      </c>
      <c r="D15" s="72">
        <f t="shared" si="2"/>
        <v>16941</v>
      </c>
      <c r="F15" s="383"/>
      <c r="G15" s="80"/>
      <c r="H15" s="81" t="s">
        <v>153</v>
      </c>
      <c r="I15" s="82"/>
      <c r="J15" s="83">
        <f>SUM(J7:J14)</f>
        <v>704136</v>
      </c>
      <c r="K15" s="84" t="s">
        <v>135</v>
      </c>
      <c r="L15" s="85">
        <f aca="true" t="shared" si="3" ref="L15:L22">W35</f>
        <v>58694</v>
      </c>
      <c r="M15" s="86">
        <f aca="true" t="shared" si="4" ref="M15:M21">W43</f>
        <v>18548</v>
      </c>
      <c r="T15" s="53" t="s">
        <v>164</v>
      </c>
      <c r="U15" s="210" t="s">
        <v>244</v>
      </c>
      <c r="V15" s="214" t="s">
        <v>351</v>
      </c>
      <c r="W15" s="274">
        <f ca="1" t="shared" si="0"/>
        <v>28541</v>
      </c>
      <c r="Y15" s="277">
        <f>'ごみ処理概要'!B15</f>
        <v>34209</v>
      </c>
      <c r="Z15" s="52">
        <v>15</v>
      </c>
      <c r="AB15" s="53">
        <v>10</v>
      </c>
      <c r="AC15" s="53" t="s">
        <v>364</v>
      </c>
    </row>
    <row r="16" spans="1:29" s="53" customFormat="1" ht="15" customHeight="1">
      <c r="A16" s="401"/>
      <c r="B16" s="87"/>
      <c r="C16" s="231" t="s">
        <v>153</v>
      </c>
      <c r="D16" s="72">
        <f>SUM(D10:D15)</f>
        <v>939870</v>
      </c>
      <c r="F16" s="383"/>
      <c r="G16" s="384" t="s">
        <v>154</v>
      </c>
      <c r="H16" s="88" t="s">
        <v>138</v>
      </c>
      <c r="I16" s="89"/>
      <c r="J16" s="90">
        <f aca="true" t="shared" si="5" ref="J16:J22">W26</f>
        <v>60036</v>
      </c>
      <c r="K16" s="232">
        <f aca="true" t="shared" si="6" ref="K16:K22">J8</f>
        <v>19844</v>
      </c>
      <c r="L16" s="233">
        <f t="shared" si="3"/>
        <v>21781</v>
      </c>
      <c r="M16" s="91">
        <f t="shared" si="4"/>
        <v>16317</v>
      </c>
      <c r="T16" s="53" t="s">
        <v>246</v>
      </c>
      <c r="U16" s="210" t="s">
        <v>245</v>
      </c>
      <c r="V16" s="53" t="s">
        <v>307</v>
      </c>
      <c r="W16" s="274">
        <f ca="1" t="shared" si="0"/>
        <v>666516</v>
      </c>
      <c r="Y16" s="277">
        <f>'ごみ処理概要'!B16</f>
        <v>34210</v>
      </c>
      <c r="Z16" s="52">
        <v>16</v>
      </c>
      <c r="AB16" s="53">
        <v>11</v>
      </c>
      <c r="AC16" s="53" t="s">
        <v>365</v>
      </c>
    </row>
    <row r="17" spans="1:29" s="53" customFormat="1" ht="15" customHeight="1">
      <c r="A17" s="401"/>
      <c r="B17" s="406" t="s">
        <v>155</v>
      </c>
      <c r="C17" s="407"/>
      <c r="D17" s="72">
        <f>W14</f>
        <v>109888</v>
      </c>
      <c r="F17" s="383"/>
      <c r="G17" s="385"/>
      <c r="H17" s="92" t="s">
        <v>139</v>
      </c>
      <c r="I17" s="93"/>
      <c r="J17" s="72">
        <f t="shared" si="5"/>
        <v>1579</v>
      </c>
      <c r="K17" s="234">
        <f t="shared" si="6"/>
        <v>5</v>
      </c>
      <c r="L17" s="55">
        <f t="shared" si="3"/>
        <v>0</v>
      </c>
      <c r="M17" s="94">
        <f t="shared" si="4"/>
        <v>1574</v>
      </c>
      <c r="T17" s="53" t="s">
        <v>247</v>
      </c>
      <c r="U17" s="210" t="s">
        <v>245</v>
      </c>
      <c r="V17" s="53" t="s">
        <v>308</v>
      </c>
      <c r="W17" s="274">
        <f ca="1" t="shared" si="0"/>
        <v>383242</v>
      </c>
      <c r="Y17" s="277">
        <f>'ごみ処理概要'!B17</f>
        <v>34211</v>
      </c>
      <c r="Z17" s="52">
        <v>17</v>
      </c>
      <c r="AB17" s="53">
        <v>12</v>
      </c>
      <c r="AC17" s="53" t="s">
        <v>366</v>
      </c>
    </row>
    <row r="18" spans="1:29" s="53" customFormat="1" ht="15" customHeight="1">
      <c r="A18" s="401"/>
      <c r="B18" s="406" t="s">
        <v>164</v>
      </c>
      <c r="C18" s="407"/>
      <c r="D18" s="72">
        <f>W15</f>
        <v>28541</v>
      </c>
      <c r="F18" s="383"/>
      <c r="G18" s="385"/>
      <c r="H18" s="95" t="s">
        <v>143</v>
      </c>
      <c r="I18" s="89"/>
      <c r="J18" s="72">
        <f t="shared" si="5"/>
        <v>0</v>
      </c>
      <c r="K18" s="234">
        <f t="shared" si="6"/>
        <v>0</v>
      </c>
      <c r="L18" s="55">
        <f t="shared" si="3"/>
        <v>0</v>
      </c>
      <c r="M18" s="94">
        <f t="shared" si="4"/>
        <v>0</v>
      </c>
      <c r="T18" s="53" t="s">
        <v>134</v>
      </c>
      <c r="U18" s="210" t="s">
        <v>248</v>
      </c>
      <c r="V18" s="53" t="s">
        <v>316</v>
      </c>
      <c r="W18" s="274">
        <f ca="1" t="shared" si="0"/>
        <v>672909</v>
      </c>
      <c r="Y18" s="277">
        <f>'ごみ処理概要'!B18</f>
        <v>34212</v>
      </c>
      <c r="Z18" s="52">
        <v>18</v>
      </c>
      <c r="AB18" s="53">
        <v>13</v>
      </c>
      <c r="AC18" s="53" t="s">
        <v>367</v>
      </c>
    </row>
    <row r="19" spans="1:29" s="53" customFormat="1" ht="15" customHeight="1" thickBot="1">
      <c r="A19" s="402"/>
      <c r="B19" s="408" t="s">
        <v>7</v>
      </c>
      <c r="C19" s="409"/>
      <c r="D19" s="78">
        <f>SUM(D16:D18)</f>
        <v>1078299</v>
      </c>
      <c r="F19" s="383"/>
      <c r="G19" s="385"/>
      <c r="H19" s="95" t="s">
        <v>145</v>
      </c>
      <c r="I19" s="89"/>
      <c r="J19" s="72">
        <f t="shared" si="5"/>
        <v>0</v>
      </c>
      <c r="K19" s="234">
        <f t="shared" si="6"/>
        <v>0</v>
      </c>
      <c r="L19" s="55">
        <f t="shared" si="3"/>
        <v>0</v>
      </c>
      <c r="M19" s="94">
        <f t="shared" si="4"/>
        <v>0</v>
      </c>
      <c r="T19" s="53" t="s">
        <v>138</v>
      </c>
      <c r="U19" s="210" t="s">
        <v>248</v>
      </c>
      <c r="V19" s="53" t="s">
        <v>317</v>
      </c>
      <c r="W19" s="274">
        <f ca="1" t="shared" si="0"/>
        <v>19844</v>
      </c>
      <c r="Y19" s="277">
        <f>'ごみ処理概要'!B19</f>
        <v>34213</v>
      </c>
      <c r="Z19" s="52">
        <v>19</v>
      </c>
      <c r="AB19" s="53">
        <v>14</v>
      </c>
      <c r="AC19" s="53" t="s">
        <v>368</v>
      </c>
    </row>
    <row r="20" spans="4:29" s="53" customFormat="1" ht="15" customHeight="1" thickBot="1">
      <c r="D20" s="70"/>
      <c r="F20" s="383"/>
      <c r="G20" s="385"/>
      <c r="H20" s="92" t="s">
        <v>147</v>
      </c>
      <c r="I20" s="93"/>
      <c r="J20" s="72">
        <f t="shared" si="5"/>
        <v>137013</v>
      </c>
      <c r="K20" s="234">
        <f t="shared" si="6"/>
        <v>0</v>
      </c>
      <c r="L20" s="55">
        <f t="shared" si="3"/>
        <v>1079</v>
      </c>
      <c r="M20" s="94">
        <f t="shared" si="4"/>
        <v>75229</v>
      </c>
      <c r="T20" s="53" t="s">
        <v>139</v>
      </c>
      <c r="U20" s="210" t="s">
        <v>248</v>
      </c>
      <c r="V20" s="53" t="s">
        <v>318</v>
      </c>
      <c r="W20" s="274">
        <f ca="1" t="shared" si="0"/>
        <v>5</v>
      </c>
      <c r="Y20" s="277">
        <f>'ごみ処理概要'!B20</f>
        <v>34214</v>
      </c>
      <c r="Z20" s="52">
        <v>20</v>
      </c>
      <c r="AB20" s="53">
        <v>15</v>
      </c>
      <c r="AC20" s="53" t="s">
        <v>369</v>
      </c>
    </row>
    <row r="21" spans="1:29" s="53" customFormat="1" ht="15" customHeight="1">
      <c r="A21" s="388" t="s">
        <v>156</v>
      </c>
      <c r="B21" s="389"/>
      <c r="C21" s="390"/>
      <c r="D21" s="66">
        <f>W16</f>
        <v>666516</v>
      </c>
      <c r="F21" s="383"/>
      <c r="G21" s="385"/>
      <c r="H21" s="92" t="s">
        <v>149</v>
      </c>
      <c r="I21" s="93"/>
      <c r="J21" s="72">
        <f t="shared" si="5"/>
        <v>114818</v>
      </c>
      <c r="K21" s="234">
        <f t="shared" si="6"/>
        <v>11378</v>
      </c>
      <c r="L21" s="55">
        <f t="shared" si="3"/>
        <v>5643</v>
      </c>
      <c r="M21" s="94">
        <f t="shared" si="4"/>
        <v>92657</v>
      </c>
      <c r="T21" s="53" t="s">
        <v>143</v>
      </c>
      <c r="U21" s="210" t="s">
        <v>248</v>
      </c>
      <c r="V21" s="53" t="s">
        <v>314</v>
      </c>
      <c r="W21" s="274">
        <f ca="1" t="shared" si="0"/>
        <v>0</v>
      </c>
      <c r="Y21" s="277">
        <f>'ごみ処理概要'!B21</f>
        <v>34215</v>
      </c>
      <c r="Z21" s="52">
        <v>21</v>
      </c>
      <c r="AB21" s="53">
        <v>16</v>
      </c>
      <c r="AC21" s="53" t="s">
        <v>370</v>
      </c>
    </row>
    <row r="22" spans="1:29" s="53" customFormat="1" ht="15" customHeight="1" thickBot="1">
      <c r="A22" s="368" t="s">
        <v>157</v>
      </c>
      <c r="B22" s="369"/>
      <c r="C22" s="370"/>
      <c r="D22" s="72">
        <f>W17</f>
        <v>383242</v>
      </c>
      <c r="F22" s="383"/>
      <c r="G22" s="385"/>
      <c r="H22" s="96" t="s">
        <v>151</v>
      </c>
      <c r="I22" s="97"/>
      <c r="J22" s="78">
        <f t="shared" si="5"/>
        <v>0</v>
      </c>
      <c r="K22" s="235">
        <f t="shared" si="6"/>
        <v>0</v>
      </c>
      <c r="L22" s="98">
        <f t="shared" si="3"/>
        <v>0</v>
      </c>
      <c r="M22" s="58" t="s">
        <v>135</v>
      </c>
      <c r="T22" s="53" t="s">
        <v>145</v>
      </c>
      <c r="U22" s="210" t="s">
        <v>248</v>
      </c>
      <c r="V22" s="53" t="s">
        <v>319</v>
      </c>
      <c r="W22" s="274">
        <f ca="1" t="shared" si="0"/>
        <v>0</v>
      </c>
      <c r="Y22" s="277">
        <f>'ごみ処理概要'!B22</f>
        <v>34302</v>
      </c>
      <c r="Z22" s="52">
        <v>22</v>
      </c>
      <c r="AB22" s="53">
        <v>17</v>
      </c>
      <c r="AC22" s="53" t="s">
        <v>371</v>
      </c>
    </row>
    <row r="23" spans="1:29" s="53" customFormat="1" ht="15" customHeight="1" thickBot="1">
      <c r="A23" s="387" t="s">
        <v>348</v>
      </c>
      <c r="B23" s="369"/>
      <c r="C23" s="370"/>
      <c r="D23" s="72">
        <f>D18</f>
        <v>28541</v>
      </c>
      <c r="F23" s="383"/>
      <c r="G23" s="80"/>
      <c r="H23" s="99" t="s">
        <v>153</v>
      </c>
      <c r="I23" s="100"/>
      <c r="J23" s="101">
        <f>SUM(J16:J22)</f>
        <v>313446</v>
      </c>
      <c r="K23" s="102">
        <f>SUM(K16:K22)</f>
        <v>31227</v>
      </c>
      <c r="L23" s="103">
        <f>SUM(L16:L22)</f>
        <v>28503</v>
      </c>
      <c r="M23" s="104">
        <f>SUM(M16:M21)</f>
        <v>185777</v>
      </c>
      <c r="T23" s="53" t="s">
        <v>147</v>
      </c>
      <c r="U23" s="210" t="s">
        <v>248</v>
      </c>
      <c r="V23" s="53" t="s">
        <v>320</v>
      </c>
      <c r="W23" s="274">
        <f ca="1" t="shared" si="0"/>
        <v>0</v>
      </c>
      <c r="Y23" s="277">
        <f>'ごみ処理概要'!B23</f>
        <v>34304</v>
      </c>
      <c r="Z23" s="52">
        <v>23</v>
      </c>
      <c r="AB23" s="53">
        <v>18</v>
      </c>
      <c r="AC23" s="53" t="s">
        <v>372</v>
      </c>
    </row>
    <row r="24" spans="1:29" s="53" customFormat="1" ht="15" customHeight="1" thickBot="1">
      <c r="A24" s="391" t="s">
        <v>158</v>
      </c>
      <c r="B24" s="392"/>
      <c r="C24" s="393"/>
      <c r="D24" s="78">
        <f>SUM(D21:D23)</f>
        <v>1078299</v>
      </c>
      <c r="F24" s="105"/>
      <c r="G24" s="106" t="s">
        <v>159</v>
      </c>
      <c r="H24" s="99"/>
      <c r="I24" s="99"/>
      <c r="J24" s="61">
        <f>SUM(J7,J23)</f>
        <v>986355</v>
      </c>
      <c r="K24" s="107">
        <f>K23</f>
        <v>31227</v>
      </c>
      <c r="L24" s="108">
        <f>SUM(L15,L23)</f>
        <v>87197</v>
      </c>
      <c r="M24" s="109">
        <f>SUM(M15,M23)</f>
        <v>204325</v>
      </c>
      <c r="T24" s="53" t="s">
        <v>149</v>
      </c>
      <c r="U24" s="210" t="s">
        <v>248</v>
      </c>
      <c r="V24" s="53" t="s">
        <v>321</v>
      </c>
      <c r="W24" s="274">
        <f ca="1" t="shared" si="0"/>
        <v>11378</v>
      </c>
      <c r="Y24" s="277">
        <f>'ごみ処理概要'!B24</f>
        <v>34307</v>
      </c>
      <c r="Z24" s="52">
        <v>24</v>
      </c>
      <c r="AB24" s="53">
        <v>19</v>
      </c>
      <c r="AC24" s="53" t="s">
        <v>373</v>
      </c>
    </row>
    <row r="25" spans="6:29" s="53" customFormat="1" ht="15" customHeight="1">
      <c r="F25" s="110" t="s">
        <v>160</v>
      </c>
      <c r="G25" s="111"/>
      <c r="H25" s="111"/>
      <c r="I25" s="112"/>
      <c r="J25" s="90">
        <f>W33</f>
        <v>16204</v>
      </c>
      <c r="K25" s="113" t="s">
        <v>135</v>
      </c>
      <c r="L25" s="114" t="s">
        <v>135</v>
      </c>
      <c r="M25" s="91">
        <f>J25</f>
        <v>16204</v>
      </c>
      <c r="T25" s="53" t="s">
        <v>151</v>
      </c>
      <c r="U25" s="210" t="s">
        <v>248</v>
      </c>
      <c r="V25" s="53" t="s">
        <v>315</v>
      </c>
      <c r="W25" s="274">
        <f ca="1" t="shared" si="0"/>
        <v>0</v>
      </c>
      <c r="Y25" s="277">
        <f>'ごみ処理概要'!B25</f>
        <v>34309</v>
      </c>
      <c r="Z25" s="52">
        <v>25</v>
      </c>
      <c r="AB25" s="53">
        <v>20</v>
      </c>
      <c r="AC25" s="53" t="s">
        <v>374</v>
      </c>
    </row>
    <row r="26" spans="6:29" s="53" customFormat="1" ht="15" customHeight="1" thickBot="1">
      <c r="F26" s="115" t="s">
        <v>161</v>
      </c>
      <c r="G26" s="116"/>
      <c r="H26" s="116"/>
      <c r="I26" s="117"/>
      <c r="J26" s="118">
        <f>W34</f>
        <v>47199</v>
      </c>
      <c r="K26" s="119" t="s">
        <v>135</v>
      </c>
      <c r="L26" s="120">
        <f>J26</f>
        <v>47199</v>
      </c>
      <c r="M26" s="121" t="s">
        <v>135</v>
      </c>
      <c r="T26" s="53" t="s">
        <v>138</v>
      </c>
      <c r="U26" s="210" t="s">
        <v>248</v>
      </c>
      <c r="V26" s="53" t="s">
        <v>322</v>
      </c>
      <c r="W26" s="274">
        <f ca="1" t="shared" si="0"/>
        <v>60036</v>
      </c>
      <c r="Y26" s="277">
        <f>'ごみ処理概要'!B26</f>
        <v>34368</v>
      </c>
      <c r="Z26" s="52">
        <v>26</v>
      </c>
      <c r="AB26" s="53">
        <v>21</v>
      </c>
      <c r="AC26" s="53" t="s">
        <v>375</v>
      </c>
    </row>
    <row r="27" spans="6:29" s="53" customFormat="1" ht="15" customHeight="1" thickBot="1">
      <c r="F27" s="394" t="s">
        <v>7</v>
      </c>
      <c r="G27" s="395"/>
      <c r="H27" s="395"/>
      <c r="I27" s="396"/>
      <c r="J27" s="122">
        <f>SUM(J24:J26)</f>
        <v>1049758</v>
      </c>
      <c r="K27" s="123">
        <f>SUM(K24:K26)</f>
        <v>31227</v>
      </c>
      <c r="L27" s="124">
        <f>SUM(L24:L26)</f>
        <v>134396</v>
      </c>
      <c r="M27" s="125">
        <f>SUM(M24:M26)</f>
        <v>220529</v>
      </c>
      <c r="T27" s="53" t="s">
        <v>139</v>
      </c>
      <c r="U27" s="210" t="s">
        <v>248</v>
      </c>
      <c r="V27" s="53" t="s">
        <v>323</v>
      </c>
      <c r="W27" s="274">
        <f ca="1" t="shared" si="0"/>
        <v>1579</v>
      </c>
      <c r="Y27" s="277">
        <f>'ごみ処理概要'!B27</f>
        <v>34369</v>
      </c>
      <c r="Z27" s="52">
        <v>27</v>
      </c>
      <c r="AB27" s="53">
        <v>22</v>
      </c>
      <c r="AC27" s="53" t="s">
        <v>376</v>
      </c>
    </row>
    <row r="28" spans="6:29" s="53" customFormat="1" ht="15" customHeight="1" thickBot="1">
      <c r="F28" s="126" t="s">
        <v>162</v>
      </c>
      <c r="G28" s="127"/>
      <c r="H28" s="127"/>
      <c r="I28" s="127"/>
      <c r="T28" s="53" t="s">
        <v>143</v>
      </c>
      <c r="U28" s="210" t="s">
        <v>248</v>
      </c>
      <c r="V28" s="53" t="s">
        <v>309</v>
      </c>
      <c r="W28" s="274">
        <f ca="1" t="shared" si="0"/>
        <v>0</v>
      </c>
      <c r="Y28" s="277">
        <f>'ごみ処理概要'!B28</f>
        <v>34431</v>
      </c>
      <c r="Z28" s="52">
        <v>28</v>
      </c>
      <c r="AB28" s="53">
        <v>23</v>
      </c>
      <c r="AC28" s="53" t="s">
        <v>377</v>
      </c>
    </row>
    <row r="29" spans="11:29" s="53" customFormat="1" ht="15" customHeight="1" thickBot="1">
      <c r="K29" s="217"/>
      <c r="L29" s="218" t="s">
        <v>163</v>
      </c>
      <c r="M29" s="64" t="s">
        <v>164</v>
      </c>
      <c r="T29" s="53" t="s">
        <v>145</v>
      </c>
      <c r="U29" s="210" t="s">
        <v>248</v>
      </c>
      <c r="V29" s="53" t="s">
        <v>324</v>
      </c>
      <c r="W29" s="274">
        <f ca="1" t="shared" si="0"/>
        <v>0</v>
      </c>
      <c r="Y29" s="277">
        <f>'ごみ処理概要'!B29</f>
        <v>34462</v>
      </c>
      <c r="Z29" s="52">
        <v>29</v>
      </c>
      <c r="AB29" s="53">
        <v>24</v>
      </c>
      <c r="AC29" s="53" t="s">
        <v>378</v>
      </c>
    </row>
    <row r="30" spans="1:29" s="129" customFormat="1" ht="15" customHeight="1">
      <c r="A30" s="128" t="str">
        <f>"収集ごみ（混合ごみ＋可燃ごみ＋不燃ごみ＋資源ごみ＋粗大ごみ＋その他）＝"&amp;TEXT(D16,"#,##0")&amp;"t/年"</f>
        <v>収集ごみ（混合ごみ＋可燃ごみ＋不燃ごみ＋資源ごみ＋粗大ごみ＋その他）＝939,870t/年</v>
      </c>
      <c r="K30" s="219" t="s">
        <v>165</v>
      </c>
      <c r="L30" s="220">
        <f aca="true" t="shared" si="7" ref="L30:L42">W50-W63</f>
        <v>47667</v>
      </c>
      <c r="M30" s="216">
        <f aca="true" t="shared" si="8" ref="M30:M35">W63</f>
        <v>27251</v>
      </c>
      <c r="T30" s="53" t="s">
        <v>147</v>
      </c>
      <c r="U30" s="210" t="s">
        <v>248</v>
      </c>
      <c r="V30" s="53" t="s">
        <v>325</v>
      </c>
      <c r="W30" s="274">
        <f ca="1" t="shared" si="0"/>
        <v>137013</v>
      </c>
      <c r="Y30" s="277">
        <f>'ごみ処理概要'!B30</f>
        <v>34545</v>
      </c>
      <c r="Z30" s="52">
        <v>30</v>
      </c>
      <c r="AB30" s="129">
        <v>25</v>
      </c>
      <c r="AC30" s="129" t="s">
        <v>379</v>
      </c>
    </row>
    <row r="31" spans="1:29" s="129" customFormat="1" ht="15" customHeight="1">
      <c r="A31" s="130" t="str">
        <f>"計画収集量（収集ごみ＋直接搬入ごみ）＝"&amp;TEXT(D16+D17,"#,##0")&amp;"t/年"</f>
        <v>計画収集量（収集ごみ＋直接搬入ごみ）＝1,049,758t/年</v>
      </c>
      <c r="K31" s="221" t="s">
        <v>166</v>
      </c>
      <c r="L31" s="222">
        <f t="shared" si="7"/>
        <v>25138</v>
      </c>
      <c r="M31" s="215">
        <f t="shared" si="8"/>
        <v>634</v>
      </c>
      <c r="T31" s="53" t="s">
        <v>149</v>
      </c>
      <c r="U31" s="210" t="s">
        <v>248</v>
      </c>
      <c r="V31" s="53" t="s">
        <v>326</v>
      </c>
      <c r="W31" s="274">
        <f ca="1" t="shared" si="0"/>
        <v>114818</v>
      </c>
      <c r="Y31" s="277">
        <f>'ごみ処理概要'!B31</f>
        <v>0</v>
      </c>
      <c r="Z31" s="52">
        <v>31</v>
      </c>
      <c r="AB31" s="129">
        <v>26</v>
      </c>
      <c r="AC31" s="129" t="s">
        <v>380</v>
      </c>
    </row>
    <row r="32" spans="1:29" s="129" customFormat="1" ht="15" customHeight="1">
      <c r="A32" s="131" t="str">
        <f>"ごみ総排出量（計画収集量＋集団回収量）＝"&amp;TEXT(D19,"#,###0")&amp;"t/年"</f>
        <v>ごみ総排出量（計画収集量＋集団回収量）＝1,078,299t/年</v>
      </c>
      <c r="K32" s="221" t="s">
        <v>167</v>
      </c>
      <c r="L32" s="222">
        <f t="shared" si="7"/>
        <v>18318</v>
      </c>
      <c r="M32" s="215">
        <f t="shared" si="8"/>
        <v>155</v>
      </c>
      <c r="T32" s="53" t="s">
        <v>151</v>
      </c>
      <c r="U32" s="210" t="s">
        <v>248</v>
      </c>
      <c r="V32" s="53" t="s">
        <v>310</v>
      </c>
      <c r="W32" s="274">
        <f ca="1" t="shared" si="0"/>
        <v>0</v>
      </c>
      <c r="Y32" s="277">
        <f>'ごみ処理概要'!B32</f>
        <v>0</v>
      </c>
      <c r="Z32" s="52">
        <v>32</v>
      </c>
      <c r="AB32" s="129">
        <v>27</v>
      </c>
      <c r="AC32" s="129" t="s">
        <v>381</v>
      </c>
    </row>
    <row r="33" spans="1:29" s="129" customFormat="1" ht="15" customHeight="1">
      <c r="A33" s="131" t="str">
        <f>"ごみ処理量（直接最終処分量＋直接焼却量＋焼却以外の中間処理量＋直接資源化量）＝"&amp;TEXT(J27,"#,##0")&amp;"t/年"</f>
        <v>ごみ処理量（直接最終処分量＋直接焼却量＋焼却以外の中間処理量＋直接資源化量）＝1,049,758t/年</v>
      </c>
      <c r="K33" s="221" t="s">
        <v>168</v>
      </c>
      <c r="L33" s="222">
        <f t="shared" si="7"/>
        <v>4938</v>
      </c>
      <c r="M33" s="215">
        <f t="shared" si="8"/>
        <v>0</v>
      </c>
      <c r="T33" s="53" t="s">
        <v>160</v>
      </c>
      <c r="U33" s="210" t="s">
        <v>248</v>
      </c>
      <c r="V33" s="53" t="s">
        <v>327</v>
      </c>
      <c r="W33" s="274">
        <f ca="1" t="shared" si="0"/>
        <v>16204</v>
      </c>
      <c r="Y33" s="277">
        <f>'ごみ処理概要'!B33</f>
        <v>0</v>
      </c>
      <c r="Z33" s="52">
        <v>33</v>
      </c>
      <c r="AB33" s="129">
        <v>28</v>
      </c>
      <c r="AC33" s="129" t="s">
        <v>382</v>
      </c>
    </row>
    <row r="34" spans="1:29" s="129" customFormat="1" ht="15" customHeight="1">
      <c r="A34" s="130" t="str">
        <f>"１人１日あたりごみ排出量（ごみ総排出量/総人口）＝"&amp;TEXT(D19/D8/365*1000000,"#,##0")&amp;"g/人日"</f>
        <v>１人１日あたりごみ排出量（ごみ総排出量/総人口）＝1,028g/人日</v>
      </c>
      <c r="K34" s="221" t="s">
        <v>169</v>
      </c>
      <c r="L34" s="222">
        <f t="shared" si="7"/>
        <v>27601</v>
      </c>
      <c r="M34" s="215">
        <f t="shared" si="8"/>
        <v>7</v>
      </c>
      <c r="T34" s="53" t="s">
        <v>161</v>
      </c>
      <c r="U34" s="210" t="s">
        <v>248</v>
      </c>
      <c r="V34" s="53" t="s">
        <v>328</v>
      </c>
      <c r="W34" s="274">
        <f ca="1" t="shared" si="0"/>
        <v>47199</v>
      </c>
      <c r="Y34" s="277">
        <f>'ごみ処理概要'!B34</f>
        <v>0</v>
      </c>
      <c r="Z34" s="52">
        <v>34</v>
      </c>
      <c r="AB34" s="129">
        <v>29</v>
      </c>
      <c r="AC34" s="129" t="s">
        <v>383</v>
      </c>
    </row>
    <row r="35" spans="1:29" s="129" customFormat="1" ht="15" customHeight="1">
      <c r="A35" s="130" t="str">
        <f>"リサイクル率（[資源化量合計＋集団回収量]/[ごみ処理量＋集団回収量]）＝"&amp;TEXT((M27+M43)/(J27+M43)*100,"##.##")&amp;"％"</f>
        <v>リサイクル率（[資源化量合計＋集団回収量]/[ごみ処理量＋集団回収量]）＝23.1％</v>
      </c>
      <c r="K35" s="221" t="s">
        <v>170</v>
      </c>
      <c r="L35" s="222">
        <f t="shared" si="7"/>
        <v>1976</v>
      </c>
      <c r="M35" s="215">
        <f t="shared" si="8"/>
        <v>493</v>
      </c>
      <c r="T35" s="53" t="s">
        <v>252</v>
      </c>
      <c r="U35" s="210" t="s">
        <v>248</v>
      </c>
      <c r="V35" s="53" t="s">
        <v>329</v>
      </c>
      <c r="W35" s="274">
        <f ca="1" t="shared" si="0"/>
        <v>58694</v>
      </c>
      <c r="Y35" s="277">
        <f>'ごみ処理概要'!B35</f>
        <v>0</v>
      </c>
      <c r="Z35" s="52">
        <v>35</v>
      </c>
      <c r="AB35" s="129">
        <v>30</v>
      </c>
      <c r="AC35" s="129" t="s">
        <v>384</v>
      </c>
    </row>
    <row r="36" spans="1:29" s="129" customFormat="1" ht="15" customHeight="1">
      <c r="A36" s="130" t="str">
        <f>"中間処理による減量化量（施設処理量-施設処理後資源化量-施設処理後残渣処分量）＝"&amp;TEXT(J24-L24-M24,"#,##0")&amp;"t/年"</f>
        <v>中間処理による減量化量（施設処理量-施設処理後資源化量-施設処理後残渣処分量）＝694,833t/年</v>
      </c>
      <c r="K36" s="221" t="s">
        <v>171</v>
      </c>
      <c r="L36" s="222">
        <f t="shared" si="7"/>
        <v>1574</v>
      </c>
      <c r="M36" s="215"/>
      <c r="T36" s="53" t="s">
        <v>138</v>
      </c>
      <c r="U36" s="210" t="s">
        <v>248</v>
      </c>
      <c r="V36" s="53" t="s">
        <v>330</v>
      </c>
      <c r="W36" s="274">
        <f ca="1" t="shared" si="0"/>
        <v>21781</v>
      </c>
      <c r="Y36" s="277">
        <f>'ごみ処理概要'!B36</f>
        <v>0</v>
      </c>
      <c r="Z36" s="52">
        <v>36</v>
      </c>
      <c r="AB36" s="129">
        <v>31</v>
      </c>
      <c r="AC36" s="129" t="s">
        <v>385</v>
      </c>
    </row>
    <row r="37" spans="1:29" s="129" customFormat="1" ht="15" customHeight="1">
      <c r="A37" s="130"/>
      <c r="K37" s="221" t="s">
        <v>172</v>
      </c>
      <c r="L37" s="222">
        <f t="shared" si="7"/>
        <v>0</v>
      </c>
      <c r="M37" s="215"/>
      <c r="T37" s="53" t="s">
        <v>139</v>
      </c>
      <c r="U37" s="210" t="s">
        <v>248</v>
      </c>
      <c r="V37" s="53" t="s">
        <v>331</v>
      </c>
      <c r="W37" s="274">
        <f ca="1" t="shared" si="0"/>
        <v>0</v>
      </c>
      <c r="Y37" s="277">
        <f>'ごみ処理概要'!B37</f>
        <v>0</v>
      </c>
      <c r="Z37" s="52">
        <v>37</v>
      </c>
      <c r="AB37" s="129">
        <v>32</v>
      </c>
      <c r="AC37" s="129" t="s">
        <v>386</v>
      </c>
    </row>
    <row r="38" spans="1:29" s="129" customFormat="1" ht="15" customHeight="1">
      <c r="A38" s="130"/>
      <c r="K38" s="221" t="s">
        <v>173</v>
      </c>
      <c r="L38" s="222">
        <f t="shared" si="7"/>
        <v>7896</v>
      </c>
      <c r="M38" s="215"/>
      <c r="T38" s="53" t="s">
        <v>143</v>
      </c>
      <c r="U38" s="210" t="s">
        <v>248</v>
      </c>
      <c r="V38" s="53" t="s">
        <v>332</v>
      </c>
      <c r="W38" s="274">
        <f aca="true" ca="1" t="shared" si="9" ref="W38:W68">IF(W$2=0,INDIRECT(U38&amp;"!"&amp;V38&amp;$Z$2),0)</f>
        <v>0</v>
      </c>
      <c r="Y38" s="277">
        <f>'ごみ処理概要'!B38</f>
        <v>0</v>
      </c>
      <c r="Z38" s="52">
        <v>38</v>
      </c>
      <c r="AB38" s="129">
        <v>33</v>
      </c>
      <c r="AC38" s="129" t="s">
        <v>387</v>
      </c>
    </row>
    <row r="39" spans="1:29" s="129" customFormat="1" ht="15" customHeight="1">
      <c r="A39" s="130"/>
      <c r="K39" s="221" t="s">
        <v>250</v>
      </c>
      <c r="L39" s="222">
        <f t="shared" si="7"/>
        <v>7915</v>
      </c>
      <c r="M39" s="215">
        <f>W72</f>
        <v>0</v>
      </c>
      <c r="T39" s="53" t="s">
        <v>145</v>
      </c>
      <c r="U39" s="210" t="s">
        <v>248</v>
      </c>
      <c r="V39" s="53" t="s">
        <v>333</v>
      </c>
      <c r="W39" s="274">
        <f ca="1" t="shared" si="9"/>
        <v>0</v>
      </c>
      <c r="Y39" s="277">
        <f>'ごみ処理概要'!B39</f>
        <v>0</v>
      </c>
      <c r="Z39" s="52">
        <v>39</v>
      </c>
      <c r="AB39" s="129">
        <v>34</v>
      </c>
      <c r="AC39" s="129" t="s">
        <v>388</v>
      </c>
    </row>
    <row r="40" spans="1:29" s="129" customFormat="1" ht="15" customHeight="1">
      <c r="A40" s="130"/>
      <c r="K40" s="221" t="s">
        <v>251</v>
      </c>
      <c r="L40" s="222">
        <f t="shared" si="7"/>
        <v>0</v>
      </c>
      <c r="M40" s="215">
        <f>W73</f>
        <v>0</v>
      </c>
      <c r="T40" s="53" t="s">
        <v>147</v>
      </c>
      <c r="U40" s="210" t="s">
        <v>248</v>
      </c>
      <c r="V40" s="53" t="s">
        <v>334</v>
      </c>
      <c r="W40" s="274">
        <f ca="1" t="shared" si="9"/>
        <v>1079</v>
      </c>
      <c r="Y40" s="277">
        <f>'ごみ処理概要'!B40</f>
        <v>0</v>
      </c>
      <c r="Z40" s="52">
        <v>40</v>
      </c>
      <c r="AB40" s="129">
        <v>35</v>
      </c>
      <c r="AC40" s="129" t="s">
        <v>389</v>
      </c>
    </row>
    <row r="41" spans="1:29" ht="15" customHeight="1">
      <c r="A41" s="130"/>
      <c r="B41" s="129"/>
      <c r="C41" s="129"/>
      <c r="D41" s="129"/>
      <c r="E41" s="129"/>
      <c r="F41" s="129"/>
      <c r="G41" s="129"/>
      <c r="H41" s="129"/>
      <c r="I41" s="129"/>
      <c r="J41" s="129"/>
      <c r="K41" s="221" t="s">
        <v>174</v>
      </c>
      <c r="L41" s="222">
        <f t="shared" si="7"/>
        <v>75171</v>
      </c>
      <c r="M41" s="215"/>
      <c r="T41" s="53" t="s">
        <v>149</v>
      </c>
      <c r="U41" s="210" t="s">
        <v>248</v>
      </c>
      <c r="V41" s="53" t="s">
        <v>335</v>
      </c>
      <c r="W41" s="274">
        <f ca="1" t="shared" si="9"/>
        <v>5643</v>
      </c>
      <c r="X41" s="52"/>
      <c r="Y41" s="277">
        <f>'ごみ処理概要'!B41</f>
        <v>0</v>
      </c>
      <c r="Z41" s="52">
        <v>41</v>
      </c>
      <c r="AB41" s="52">
        <v>36</v>
      </c>
      <c r="AC41" s="52" t="s">
        <v>390</v>
      </c>
    </row>
    <row r="42" spans="1:29" ht="15" customHeight="1" thickBot="1">
      <c r="A42" s="130"/>
      <c r="B42" s="129"/>
      <c r="C42" s="129"/>
      <c r="D42" s="129"/>
      <c r="E42" s="129"/>
      <c r="F42" s="129"/>
      <c r="G42" s="129"/>
      <c r="H42" s="129"/>
      <c r="I42" s="129"/>
      <c r="J42" s="129"/>
      <c r="K42" s="223" t="s">
        <v>150</v>
      </c>
      <c r="L42" s="224">
        <f t="shared" si="7"/>
        <v>2335</v>
      </c>
      <c r="M42" s="225">
        <f>W75</f>
        <v>1</v>
      </c>
      <c r="T42" s="53" t="s">
        <v>151</v>
      </c>
      <c r="U42" s="210" t="s">
        <v>248</v>
      </c>
      <c r="V42" s="53" t="s">
        <v>336</v>
      </c>
      <c r="W42" s="274">
        <f ca="1" t="shared" si="9"/>
        <v>0</v>
      </c>
      <c r="X42" s="52"/>
      <c r="Y42" s="277">
        <f>'ごみ処理概要'!B42</f>
        <v>0</v>
      </c>
      <c r="Z42" s="52">
        <v>42</v>
      </c>
      <c r="AB42" s="52">
        <v>37</v>
      </c>
      <c r="AC42" s="52" t="s">
        <v>391</v>
      </c>
    </row>
    <row r="43" spans="11:29" ht="15" customHeight="1" thickBot="1">
      <c r="K43" s="226" t="s">
        <v>7</v>
      </c>
      <c r="L43" s="227">
        <f>SUM(L30:L42)</f>
        <v>220529</v>
      </c>
      <c r="M43" s="228">
        <f>SUM(M30:M42)</f>
        <v>28541</v>
      </c>
      <c r="T43" s="53" t="s">
        <v>253</v>
      </c>
      <c r="U43" s="210" t="s">
        <v>244</v>
      </c>
      <c r="V43" s="53" t="s">
        <v>337</v>
      </c>
      <c r="W43" s="274">
        <f ca="1" t="shared" si="9"/>
        <v>18548</v>
      </c>
      <c r="X43" s="52"/>
      <c r="Y43" s="277">
        <f>'ごみ処理概要'!B43</f>
        <v>0</v>
      </c>
      <c r="Z43" s="52">
        <v>43</v>
      </c>
      <c r="AB43" s="52">
        <v>38</v>
      </c>
      <c r="AC43" s="52" t="s">
        <v>392</v>
      </c>
    </row>
    <row r="44" spans="20:29" ht="15" customHeight="1">
      <c r="T44" s="53" t="s">
        <v>138</v>
      </c>
      <c r="U44" s="210" t="s">
        <v>244</v>
      </c>
      <c r="V44" s="53" t="s">
        <v>330</v>
      </c>
      <c r="W44" s="274">
        <f ca="1" t="shared" si="9"/>
        <v>16317</v>
      </c>
      <c r="X44" s="52"/>
      <c r="Y44" s="277">
        <f>'ごみ処理概要'!B44</f>
        <v>0</v>
      </c>
      <c r="Z44" s="52">
        <v>44</v>
      </c>
      <c r="AB44" s="52">
        <v>39</v>
      </c>
      <c r="AC44" s="52" t="s">
        <v>393</v>
      </c>
    </row>
    <row r="45" spans="9:29" ht="15" customHeight="1">
      <c r="I45" s="132"/>
      <c r="J45" s="133"/>
      <c r="K45" s="134"/>
      <c r="T45" s="53" t="s">
        <v>139</v>
      </c>
      <c r="U45" s="210" t="s">
        <v>244</v>
      </c>
      <c r="V45" s="53" t="s">
        <v>331</v>
      </c>
      <c r="W45" s="274">
        <f ca="1" t="shared" si="9"/>
        <v>1574</v>
      </c>
      <c r="X45" s="52"/>
      <c r="Y45" s="277">
        <f>'ごみ処理概要'!B45</f>
        <v>0</v>
      </c>
      <c r="Z45" s="52">
        <v>45</v>
      </c>
      <c r="AB45" s="52">
        <v>40</v>
      </c>
      <c r="AC45" s="52" t="s">
        <v>394</v>
      </c>
    </row>
    <row r="46" spans="9:29" ht="15" customHeight="1">
      <c r="I46" s="132"/>
      <c r="J46" s="133"/>
      <c r="K46" s="134"/>
      <c r="T46" s="53" t="s">
        <v>143</v>
      </c>
      <c r="U46" s="210" t="s">
        <v>244</v>
      </c>
      <c r="V46" s="53" t="s">
        <v>332</v>
      </c>
      <c r="W46" s="274">
        <f ca="1" t="shared" si="9"/>
        <v>0</v>
      </c>
      <c r="X46" s="52"/>
      <c r="Y46" s="277">
        <f>'ごみ処理概要'!B46</f>
        <v>0</v>
      </c>
      <c r="Z46" s="52">
        <v>46</v>
      </c>
      <c r="AB46" s="52">
        <v>41</v>
      </c>
      <c r="AC46" s="52" t="s">
        <v>395</v>
      </c>
    </row>
    <row r="47" spans="9:29" ht="15" customHeight="1">
      <c r="I47" s="132"/>
      <c r="J47" s="133"/>
      <c r="K47" s="134"/>
      <c r="T47" s="53" t="s">
        <v>145</v>
      </c>
      <c r="U47" s="210" t="s">
        <v>244</v>
      </c>
      <c r="V47" s="53" t="s">
        <v>333</v>
      </c>
      <c r="W47" s="274">
        <f ca="1" t="shared" si="9"/>
        <v>0</v>
      </c>
      <c r="X47" s="52"/>
      <c r="Y47" s="277">
        <f>'ごみ処理概要'!B47</f>
        <v>0</v>
      </c>
      <c r="Z47" s="52">
        <v>47</v>
      </c>
      <c r="AB47" s="52">
        <v>42</v>
      </c>
      <c r="AC47" s="52" t="s">
        <v>396</v>
      </c>
    </row>
    <row r="48" spans="9:29" ht="15" customHeight="1">
      <c r="I48" s="132"/>
      <c r="J48" s="133"/>
      <c r="K48" s="134"/>
      <c r="T48" s="53" t="s">
        <v>147</v>
      </c>
      <c r="U48" s="210" t="s">
        <v>244</v>
      </c>
      <c r="V48" s="53" t="s">
        <v>334</v>
      </c>
      <c r="W48" s="274">
        <f ca="1" t="shared" si="9"/>
        <v>75229</v>
      </c>
      <c r="X48" s="52"/>
      <c r="Y48" s="277">
        <f>'ごみ処理概要'!B48</f>
        <v>0</v>
      </c>
      <c r="Z48" s="52">
        <v>48</v>
      </c>
      <c r="AB48" s="52">
        <v>43</v>
      </c>
      <c r="AC48" s="52" t="s">
        <v>397</v>
      </c>
    </row>
    <row r="49" spans="20:29" ht="15" customHeight="1">
      <c r="T49" s="53" t="s">
        <v>149</v>
      </c>
      <c r="U49" s="210" t="s">
        <v>244</v>
      </c>
      <c r="V49" s="53" t="s">
        <v>335</v>
      </c>
      <c r="W49" s="274">
        <f ca="1" t="shared" si="9"/>
        <v>92657</v>
      </c>
      <c r="X49" s="52"/>
      <c r="Y49" s="277">
        <f>'ごみ処理概要'!B49</f>
        <v>0</v>
      </c>
      <c r="Z49" s="52">
        <v>49</v>
      </c>
      <c r="AB49" s="52">
        <v>44</v>
      </c>
      <c r="AC49" s="52" t="s">
        <v>398</v>
      </c>
    </row>
    <row r="50" spans="20:29" ht="15" customHeight="1">
      <c r="T50" s="53" t="s">
        <v>165</v>
      </c>
      <c r="U50" s="210" t="s">
        <v>249</v>
      </c>
      <c r="V50" s="53" t="s">
        <v>307</v>
      </c>
      <c r="W50" s="274">
        <f ca="1" t="shared" si="9"/>
        <v>74918</v>
      </c>
      <c r="X50" s="52"/>
      <c r="Y50" s="277">
        <f>'ごみ処理概要'!B50</f>
        <v>0</v>
      </c>
      <c r="Z50" s="52">
        <v>50</v>
      </c>
      <c r="AB50" s="52">
        <v>45</v>
      </c>
      <c r="AC50" s="52" t="s">
        <v>399</v>
      </c>
    </row>
    <row r="51" spans="20:29" ht="15" customHeight="1">
      <c r="T51" s="53" t="s">
        <v>166</v>
      </c>
      <c r="U51" s="210" t="s">
        <v>249</v>
      </c>
      <c r="V51" s="53" t="s">
        <v>308</v>
      </c>
      <c r="W51" s="274">
        <f ca="1" t="shared" si="9"/>
        <v>25772</v>
      </c>
      <c r="X51" s="52"/>
      <c r="Y51" s="277">
        <f>'ごみ処理概要'!B51</f>
        <v>0</v>
      </c>
      <c r="Z51" s="52">
        <v>51</v>
      </c>
      <c r="AB51" s="52">
        <v>46</v>
      </c>
      <c r="AC51" s="52" t="s">
        <v>400</v>
      </c>
    </row>
    <row r="52" spans="20:29" ht="15" customHeight="1">
      <c r="T52" s="53" t="s">
        <v>256</v>
      </c>
      <c r="U52" s="210" t="s">
        <v>249</v>
      </c>
      <c r="V52" s="53" t="s">
        <v>322</v>
      </c>
      <c r="W52" s="274">
        <f ca="1" t="shared" si="9"/>
        <v>18473</v>
      </c>
      <c r="X52" s="52"/>
      <c r="Y52" s="277">
        <f>'ごみ処理概要'!B52</f>
        <v>0</v>
      </c>
      <c r="Z52" s="52">
        <v>52</v>
      </c>
      <c r="AB52" s="52">
        <v>47</v>
      </c>
      <c r="AC52" s="52" t="s">
        <v>401</v>
      </c>
    </row>
    <row r="53" spans="20:26" ht="15" customHeight="1">
      <c r="T53" s="53" t="s">
        <v>257</v>
      </c>
      <c r="U53" s="210" t="s">
        <v>249</v>
      </c>
      <c r="V53" s="53" t="s">
        <v>323</v>
      </c>
      <c r="W53" s="274">
        <f ca="1" t="shared" si="9"/>
        <v>4938</v>
      </c>
      <c r="X53" s="52"/>
      <c r="Y53" s="277">
        <f>'ごみ処理概要'!B53</f>
        <v>0</v>
      </c>
      <c r="Z53" s="52">
        <v>53</v>
      </c>
    </row>
    <row r="54" spans="20:26" ht="15" customHeight="1">
      <c r="T54" s="53" t="s">
        <v>258</v>
      </c>
      <c r="U54" s="210" t="s">
        <v>249</v>
      </c>
      <c r="V54" s="53" t="s">
        <v>309</v>
      </c>
      <c r="W54" s="274">
        <f ca="1" t="shared" si="9"/>
        <v>27608</v>
      </c>
      <c r="X54" s="52"/>
      <c r="Y54" s="277">
        <f>'ごみ処理概要'!B54</f>
        <v>0</v>
      </c>
      <c r="Z54" s="52">
        <v>54</v>
      </c>
    </row>
    <row r="55" spans="20:26" ht="15" customHeight="1">
      <c r="T55" s="53" t="s">
        <v>170</v>
      </c>
      <c r="U55" s="210" t="s">
        <v>249</v>
      </c>
      <c r="V55" s="53" t="s">
        <v>324</v>
      </c>
      <c r="W55" s="274">
        <f ca="1" t="shared" si="9"/>
        <v>2469</v>
      </c>
      <c r="X55" s="52"/>
      <c r="Y55" s="277">
        <f>'ごみ処理概要'!B55</f>
        <v>0</v>
      </c>
      <c r="Z55" s="52">
        <v>55</v>
      </c>
    </row>
    <row r="56" spans="20:26" ht="15" customHeight="1">
      <c r="T56" s="53" t="s">
        <v>171</v>
      </c>
      <c r="U56" s="210" t="s">
        <v>249</v>
      </c>
      <c r="V56" s="53" t="s">
        <v>325</v>
      </c>
      <c r="W56" s="274">
        <f ca="1" t="shared" si="9"/>
        <v>1574</v>
      </c>
      <c r="X56" s="52"/>
      <c r="Y56" s="277">
        <f>'ごみ処理概要'!B56</f>
        <v>0</v>
      </c>
      <c r="Z56" s="52">
        <v>56</v>
      </c>
    </row>
    <row r="57" spans="20:26" ht="15" customHeight="1">
      <c r="T57" s="53" t="s">
        <v>172</v>
      </c>
      <c r="U57" s="210" t="s">
        <v>249</v>
      </c>
      <c r="V57" s="53" t="s">
        <v>326</v>
      </c>
      <c r="W57" s="274">
        <f ca="1" t="shared" si="9"/>
        <v>0</v>
      </c>
      <c r="X57" s="52"/>
      <c r="Y57" s="277">
        <f>'ごみ処理概要'!B57</f>
        <v>0</v>
      </c>
      <c r="Z57" s="52">
        <v>57</v>
      </c>
    </row>
    <row r="58" spans="20:26" ht="15" customHeight="1">
      <c r="T58" s="53" t="s">
        <v>173</v>
      </c>
      <c r="U58" s="210" t="s">
        <v>249</v>
      </c>
      <c r="V58" s="53" t="s">
        <v>310</v>
      </c>
      <c r="W58" s="274">
        <f ca="1" t="shared" si="9"/>
        <v>7896</v>
      </c>
      <c r="X58" s="52"/>
      <c r="Y58" s="277">
        <f>'ごみ処理概要'!B58</f>
        <v>0</v>
      </c>
      <c r="Z58" s="52">
        <v>58</v>
      </c>
    </row>
    <row r="59" spans="20:26" ht="15" customHeight="1">
      <c r="T59" s="53" t="s">
        <v>250</v>
      </c>
      <c r="U59" s="210" t="s">
        <v>249</v>
      </c>
      <c r="V59" s="53" t="s">
        <v>328</v>
      </c>
      <c r="W59" s="274">
        <f ca="1" t="shared" si="9"/>
        <v>7915</v>
      </c>
      <c r="X59" s="52"/>
      <c r="Y59" s="277">
        <f>'ごみ処理概要'!B59</f>
        <v>0</v>
      </c>
      <c r="Z59" s="52">
        <v>59</v>
      </c>
    </row>
    <row r="60" spans="20:26" ht="14.25">
      <c r="T60" s="53" t="s">
        <v>251</v>
      </c>
      <c r="U60" s="210" t="s">
        <v>249</v>
      </c>
      <c r="V60" s="53" t="s">
        <v>327</v>
      </c>
      <c r="W60" s="274">
        <f ca="1" t="shared" si="9"/>
        <v>0</v>
      </c>
      <c r="Y60" s="277">
        <f>'ごみ処理概要'!B60</f>
        <v>0</v>
      </c>
      <c r="Z60" s="52">
        <v>60</v>
      </c>
    </row>
    <row r="61" spans="20:26" ht="14.25">
      <c r="T61" s="53" t="s">
        <v>174</v>
      </c>
      <c r="U61" s="210" t="s">
        <v>249</v>
      </c>
      <c r="V61" s="53" t="s">
        <v>338</v>
      </c>
      <c r="W61" s="274">
        <f ca="1" t="shared" si="9"/>
        <v>75171</v>
      </c>
      <c r="Y61" s="277">
        <f>'ごみ処理概要'!B61</f>
        <v>0</v>
      </c>
      <c r="Z61" s="52">
        <v>61</v>
      </c>
    </row>
    <row r="62" spans="20:26" ht="14.25">
      <c r="T62" s="53" t="s">
        <v>150</v>
      </c>
      <c r="U62" s="210" t="s">
        <v>249</v>
      </c>
      <c r="V62" s="53" t="s">
        <v>311</v>
      </c>
      <c r="W62" s="274">
        <f ca="1" t="shared" si="9"/>
        <v>2336</v>
      </c>
      <c r="Y62" s="277">
        <f>'ごみ処理概要'!B62</f>
        <v>0</v>
      </c>
      <c r="Z62" s="52">
        <v>62</v>
      </c>
    </row>
    <row r="63" spans="20:26" ht="14.25">
      <c r="T63" s="53" t="s">
        <v>165</v>
      </c>
      <c r="U63" s="210" t="s">
        <v>249</v>
      </c>
      <c r="V63" s="53" t="s">
        <v>339</v>
      </c>
      <c r="W63" s="274">
        <f ca="1" t="shared" si="9"/>
        <v>27251</v>
      </c>
      <c r="Y63" s="277">
        <f>'ごみ処理概要'!B63</f>
        <v>0</v>
      </c>
      <c r="Z63" s="52">
        <v>63</v>
      </c>
    </row>
    <row r="64" spans="20:26" ht="14.25">
      <c r="T64" s="53" t="s">
        <v>166</v>
      </c>
      <c r="U64" s="210" t="s">
        <v>249</v>
      </c>
      <c r="V64" s="53" t="s">
        <v>340</v>
      </c>
      <c r="W64" s="274">
        <f ca="1" t="shared" si="9"/>
        <v>634</v>
      </c>
      <c r="Y64" s="277">
        <f>'ごみ処理概要'!B64</f>
        <v>0</v>
      </c>
      <c r="Z64" s="52">
        <v>64</v>
      </c>
    </row>
    <row r="65" spans="20:26" ht="14.25">
      <c r="T65" s="53" t="s">
        <v>256</v>
      </c>
      <c r="U65" s="210" t="s">
        <v>249</v>
      </c>
      <c r="V65" s="53" t="s">
        <v>341</v>
      </c>
      <c r="W65" s="274">
        <f ca="1" t="shared" si="9"/>
        <v>155</v>
      </c>
      <c r="Y65" s="277">
        <f>'ごみ処理概要'!B65</f>
        <v>0</v>
      </c>
      <c r="Z65" s="52">
        <v>65</v>
      </c>
    </row>
    <row r="66" spans="20:26" ht="14.25">
      <c r="T66" s="53" t="s">
        <v>257</v>
      </c>
      <c r="U66" s="210" t="s">
        <v>249</v>
      </c>
      <c r="V66" s="53" t="s">
        <v>342</v>
      </c>
      <c r="W66" s="274">
        <f ca="1" t="shared" si="9"/>
        <v>0</v>
      </c>
      <c r="Y66" s="277">
        <f>'ごみ処理概要'!B66</f>
        <v>0</v>
      </c>
      <c r="Z66" s="52">
        <v>66</v>
      </c>
    </row>
    <row r="67" spans="20:26" ht="14.25">
      <c r="T67" s="53" t="s">
        <v>258</v>
      </c>
      <c r="U67" s="210" t="s">
        <v>249</v>
      </c>
      <c r="V67" s="53" t="s">
        <v>343</v>
      </c>
      <c r="W67" s="274">
        <f ca="1" t="shared" si="9"/>
        <v>7</v>
      </c>
      <c r="Y67" s="277">
        <f>'ごみ処理概要'!B67</f>
        <v>0</v>
      </c>
      <c r="Z67" s="52">
        <v>67</v>
      </c>
    </row>
    <row r="68" spans="20:26" ht="14.25">
      <c r="T68" s="53" t="s">
        <v>170</v>
      </c>
      <c r="U68" s="210" t="s">
        <v>249</v>
      </c>
      <c r="V68" s="53" t="s">
        <v>344</v>
      </c>
      <c r="W68" s="274">
        <f ca="1" t="shared" si="9"/>
        <v>493</v>
      </c>
      <c r="Y68" s="277">
        <f>'ごみ処理概要'!B68</f>
        <v>0</v>
      </c>
      <c r="Z68" s="52">
        <v>68</v>
      </c>
    </row>
    <row r="69" spans="20:26" ht="14.25">
      <c r="T69" s="53" t="s">
        <v>171</v>
      </c>
      <c r="U69" s="210" t="s">
        <v>249</v>
      </c>
      <c r="Y69" s="277">
        <f>'ごみ処理概要'!B69</f>
        <v>0</v>
      </c>
      <c r="Z69" s="52">
        <v>69</v>
      </c>
    </row>
    <row r="70" spans="20:26" ht="14.25">
      <c r="T70" s="53" t="s">
        <v>172</v>
      </c>
      <c r="U70" s="210" t="s">
        <v>249</v>
      </c>
      <c r="Y70" s="277">
        <f>'ごみ処理概要'!B70</f>
        <v>0</v>
      </c>
      <c r="Z70" s="52">
        <v>70</v>
      </c>
    </row>
    <row r="71" spans="20:26" ht="14.25">
      <c r="T71" s="53" t="s">
        <v>173</v>
      </c>
      <c r="U71" s="210" t="s">
        <v>249</v>
      </c>
      <c r="Y71" s="277">
        <f>'ごみ処理概要'!B71</f>
        <v>0</v>
      </c>
      <c r="Z71" s="52">
        <v>71</v>
      </c>
    </row>
    <row r="72" spans="20:26" ht="14.25">
      <c r="T72" s="53" t="s">
        <v>250</v>
      </c>
      <c r="U72" s="210" t="s">
        <v>249</v>
      </c>
      <c r="V72" s="53" t="s">
        <v>345</v>
      </c>
      <c r="W72" s="274">
        <f ca="1">IF(W$2=0,INDIRECT(U72&amp;"!"&amp;V72&amp;$Z$2),0)</f>
        <v>0</v>
      </c>
      <c r="Y72" s="277">
        <f>'ごみ処理概要'!B72</f>
        <v>0</v>
      </c>
      <c r="Z72" s="52">
        <v>72</v>
      </c>
    </row>
    <row r="73" spans="20:26" ht="14.25">
      <c r="T73" s="53" t="s">
        <v>251</v>
      </c>
      <c r="U73" s="210" t="s">
        <v>249</v>
      </c>
      <c r="V73" s="53" t="s">
        <v>346</v>
      </c>
      <c r="W73" s="274">
        <f ca="1">IF(W$2=0,INDIRECT(U73&amp;"!"&amp;V73&amp;$Z$2),0)</f>
        <v>0</v>
      </c>
      <c r="Y73" s="277">
        <f>'ごみ処理概要'!B73</f>
        <v>0</v>
      </c>
      <c r="Z73" s="52">
        <v>73</v>
      </c>
    </row>
    <row r="74" spans="20:26" ht="14.25">
      <c r="T74" s="53" t="s">
        <v>174</v>
      </c>
      <c r="U74" s="210" t="s">
        <v>249</v>
      </c>
      <c r="Y74" s="277">
        <f>'ごみ処理概要'!B74</f>
        <v>0</v>
      </c>
      <c r="Z74" s="52">
        <v>74</v>
      </c>
    </row>
    <row r="75" spans="20:26" ht="14.25">
      <c r="T75" s="53" t="s">
        <v>150</v>
      </c>
      <c r="U75" s="210" t="s">
        <v>249</v>
      </c>
      <c r="V75" s="53" t="s">
        <v>347</v>
      </c>
      <c r="W75" s="274">
        <f ca="1">IF(W$2=0,INDIRECT(U75&amp;"!"&amp;V75&amp;$Z$2),0)</f>
        <v>1</v>
      </c>
      <c r="Y75" s="277">
        <f>'ごみ処理概要'!B75</f>
        <v>0</v>
      </c>
      <c r="Z75" s="52">
        <v>75</v>
      </c>
    </row>
    <row r="76" spans="25:26" ht="14.25">
      <c r="Y76" s="277">
        <f>'ごみ処理概要'!B76</f>
        <v>0</v>
      </c>
      <c r="Z76" s="52">
        <v>76</v>
      </c>
    </row>
    <row r="77" spans="20:26" ht="14.25">
      <c r="T77" s="53" t="s">
        <v>352</v>
      </c>
      <c r="U77" s="210" t="s">
        <v>244</v>
      </c>
      <c r="V77" s="214" t="s">
        <v>353</v>
      </c>
      <c r="W77" s="274">
        <f ca="1">IF(W$2=0,INDIRECT(U77&amp;"!"&amp;V77&amp;$Z$2),0)</f>
        <v>117</v>
      </c>
      <c r="Y77" s="277">
        <f>'ごみ処理概要'!B77</f>
        <v>0</v>
      </c>
      <c r="Z77" s="52">
        <v>77</v>
      </c>
    </row>
    <row r="78" spans="25:26" ht="14.25">
      <c r="Y78" s="277">
        <f>'ごみ処理概要'!B78</f>
        <v>0</v>
      </c>
      <c r="Z78" s="52">
        <v>78</v>
      </c>
    </row>
    <row r="79" spans="25:26" ht="14.25">
      <c r="Y79" s="277">
        <f>'ごみ処理概要'!B79</f>
        <v>0</v>
      </c>
      <c r="Z79" s="52">
        <v>79</v>
      </c>
    </row>
    <row r="80" spans="25:26" ht="14.25">
      <c r="Y80" s="277">
        <f>'ごみ処理概要'!B80</f>
        <v>0</v>
      </c>
      <c r="Z80" s="52">
        <v>80</v>
      </c>
    </row>
    <row r="81" spans="25:26" ht="14.25">
      <c r="Y81" s="277">
        <f>'ごみ処理概要'!B81</f>
        <v>0</v>
      </c>
      <c r="Z81" s="52">
        <v>81</v>
      </c>
    </row>
    <row r="82" spans="25:26" ht="14.25">
      <c r="Y82" s="277">
        <f>'ごみ処理概要'!B82</f>
        <v>0</v>
      </c>
      <c r="Z82" s="52">
        <v>82</v>
      </c>
    </row>
    <row r="83" spans="25:26" ht="14.25">
      <c r="Y83" s="277">
        <f>'ごみ処理概要'!B83</f>
        <v>0</v>
      </c>
      <c r="Z83" s="52">
        <v>83</v>
      </c>
    </row>
    <row r="84" spans="25:26" ht="14.25">
      <c r="Y84" s="277">
        <f>'ごみ処理概要'!B84</f>
        <v>0</v>
      </c>
      <c r="Z84" s="52">
        <v>84</v>
      </c>
    </row>
    <row r="85" spans="25:26" ht="14.25">
      <c r="Y85" s="277">
        <f>'ごみ処理概要'!B85</f>
        <v>0</v>
      </c>
      <c r="Z85" s="52">
        <v>85</v>
      </c>
    </row>
    <row r="86" spans="25:26" ht="14.25">
      <c r="Y86" s="277">
        <f>'ごみ処理概要'!B86</f>
        <v>0</v>
      </c>
      <c r="Z86" s="52">
        <v>86</v>
      </c>
    </row>
    <row r="87" spans="25:26" ht="14.25">
      <c r="Y87" s="277">
        <f>'ごみ処理概要'!B87</f>
        <v>0</v>
      </c>
      <c r="Z87" s="52">
        <v>87</v>
      </c>
    </row>
    <row r="88" spans="25:26" ht="14.25">
      <c r="Y88" s="277">
        <f>'ごみ処理概要'!B88</f>
        <v>0</v>
      </c>
      <c r="Z88" s="52">
        <v>88</v>
      </c>
    </row>
    <row r="89" spans="25:26" ht="14.25">
      <c r="Y89" s="277">
        <f>'ごみ処理概要'!B89</f>
        <v>0</v>
      </c>
      <c r="Z89" s="52">
        <v>89</v>
      </c>
    </row>
    <row r="90" spans="25:26" ht="14.25">
      <c r="Y90" s="277">
        <f>'ごみ処理概要'!B90</f>
        <v>0</v>
      </c>
      <c r="Z90" s="52">
        <v>90</v>
      </c>
    </row>
    <row r="91" spans="25:26" ht="14.25">
      <c r="Y91" s="277">
        <f>'ごみ処理概要'!B91</f>
        <v>0</v>
      </c>
      <c r="Z91" s="52">
        <v>91</v>
      </c>
    </row>
    <row r="92" spans="25:26" ht="14.25">
      <c r="Y92" s="277">
        <f>'ごみ処理概要'!B92</f>
        <v>0</v>
      </c>
      <c r="Z92" s="52">
        <v>92</v>
      </c>
    </row>
    <row r="93" spans="25:26" ht="14.25">
      <c r="Y93" s="277">
        <f>'ごみ処理概要'!B93</f>
        <v>0</v>
      </c>
      <c r="Z93" s="52">
        <v>93</v>
      </c>
    </row>
    <row r="94" spans="25:26" ht="14.25">
      <c r="Y94" s="277">
        <f>'ごみ処理概要'!B94</f>
        <v>0</v>
      </c>
      <c r="Z94" s="52">
        <v>94</v>
      </c>
    </row>
    <row r="95" spans="25:26" ht="14.25">
      <c r="Y95" s="277">
        <f>'ごみ処理概要'!B95</f>
        <v>0</v>
      </c>
      <c r="Z95" s="52">
        <v>95</v>
      </c>
    </row>
    <row r="96" spans="25:26" ht="14.25">
      <c r="Y96" s="277">
        <f>'ごみ処理概要'!B96</f>
        <v>0</v>
      </c>
      <c r="Z96" s="52">
        <v>96</v>
      </c>
    </row>
    <row r="97" spans="25:26" ht="14.25">
      <c r="Y97" s="277">
        <f>'ごみ処理概要'!B97</f>
        <v>0</v>
      </c>
      <c r="Z97" s="52">
        <v>97</v>
      </c>
    </row>
    <row r="98" spans="25:26" ht="14.25">
      <c r="Y98" s="277">
        <f>'ごみ処理概要'!B98</f>
        <v>0</v>
      </c>
      <c r="Z98" s="52">
        <v>98</v>
      </c>
    </row>
    <row r="99" spans="25:26" ht="14.25">
      <c r="Y99" s="277">
        <f>'ごみ処理概要'!B99</f>
        <v>0</v>
      </c>
      <c r="Z99" s="52">
        <v>99</v>
      </c>
    </row>
    <row r="100" spans="25:26" ht="14.25">
      <c r="Y100" s="277">
        <f>'ごみ処理概要'!B100</f>
        <v>0</v>
      </c>
      <c r="Z100" s="52">
        <v>100</v>
      </c>
    </row>
    <row r="101" spans="25:26" ht="14.25">
      <c r="Y101" s="277">
        <f>'ごみ処理概要'!B101</f>
        <v>0</v>
      </c>
      <c r="Z101" s="52">
        <v>101</v>
      </c>
    </row>
    <row r="102" spans="25:26" ht="14.25">
      <c r="Y102" s="277">
        <f>'ごみ処理概要'!B102</f>
        <v>0</v>
      </c>
      <c r="Z102" s="52">
        <v>102</v>
      </c>
    </row>
    <row r="103" spans="25:26" ht="14.25">
      <c r="Y103" s="277">
        <f>'ごみ処理概要'!B103</f>
        <v>0</v>
      </c>
      <c r="Z103" s="52">
        <v>103</v>
      </c>
    </row>
    <row r="104" spans="25:26" ht="14.25">
      <c r="Y104" s="277">
        <f>'ごみ処理概要'!B104</f>
        <v>0</v>
      </c>
      <c r="Z104" s="52">
        <v>104</v>
      </c>
    </row>
    <row r="105" spans="25:26" ht="14.25">
      <c r="Y105" s="277">
        <f>'ごみ処理概要'!B105</f>
        <v>0</v>
      </c>
      <c r="Z105" s="52">
        <v>105</v>
      </c>
    </row>
    <row r="106" spans="25:26" ht="14.25">
      <c r="Y106" s="277">
        <f>'ごみ処理概要'!B106</f>
        <v>0</v>
      </c>
      <c r="Z106" s="52">
        <v>106</v>
      </c>
    </row>
    <row r="107" spans="25:26" ht="14.25">
      <c r="Y107" s="277">
        <f>'ごみ処理概要'!B107</f>
        <v>0</v>
      </c>
      <c r="Z107" s="52">
        <v>107</v>
      </c>
    </row>
    <row r="108" spans="25:26" ht="14.25">
      <c r="Y108" s="277">
        <f>'ごみ処理概要'!B108</f>
        <v>0</v>
      </c>
      <c r="Z108" s="52">
        <v>108</v>
      </c>
    </row>
    <row r="109" spans="25:26" ht="14.25">
      <c r="Y109" s="277">
        <f>'ごみ処理概要'!B109</f>
        <v>0</v>
      </c>
      <c r="Z109" s="52">
        <v>109</v>
      </c>
    </row>
    <row r="110" spans="25:26" ht="14.25">
      <c r="Y110" s="277">
        <f>'ごみ処理概要'!B110</f>
        <v>0</v>
      </c>
      <c r="Z110" s="52">
        <v>110</v>
      </c>
    </row>
    <row r="111" spans="25:26" ht="14.25">
      <c r="Y111" s="277">
        <f>'ごみ処理概要'!B111</f>
        <v>0</v>
      </c>
      <c r="Z111" s="52">
        <v>111</v>
      </c>
    </row>
    <row r="112" spans="25:26" ht="14.25">
      <c r="Y112" s="277">
        <f>'ごみ処理概要'!B112</f>
        <v>0</v>
      </c>
      <c r="Z112" s="52">
        <v>112</v>
      </c>
    </row>
    <row r="113" spans="25:26" ht="14.25">
      <c r="Y113" s="277">
        <f>'ごみ処理概要'!B113</f>
        <v>0</v>
      </c>
      <c r="Z113" s="52">
        <v>113</v>
      </c>
    </row>
    <row r="114" spans="25:26" ht="14.25">
      <c r="Y114" s="277">
        <f>'ごみ処理概要'!B114</f>
        <v>0</v>
      </c>
      <c r="Z114" s="52">
        <v>114</v>
      </c>
    </row>
    <row r="115" spans="25:26" ht="14.25">
      <c r="Y115" s="277">
        <f>'ごみ処理概要'!B115</f>
        <v>0</v>
      </c>
      <c r="Z115" s="52">
        <v>115</v>
      </c>
    </row>
    <row r="116" spans="25:26" ht="14.25">
      <c r="Y116" s="277">
        <f>'ごみ処理概要'!B116</f>
        <v>0</v>
      </c>
      <c r="Z116" s="52">
        <v>116</v>
      </c>
    </row>
    <row r="117" spans="25:26" ht="14.25">
      <c r="Y117" s="277">
        <f>'ごみ処理概要'!B117</f>
        <v>0</v>
      </c>
      <c r="Z117" s="52">
        <v>117</v>
      </c>
    </row>
    <row r="118" spans="25:26" ht="14.25">
      <c r="Y118" s="277">
        <f>'ごみ処理概要'!B118</f>
        <v>0</v>
      </c>
      <c r="Z118" s="52">
        <v>118</v>
      </c>
    </row>
    <row r="119" spans="25:26" ht="14.25">
      <c r="Y119" s="277">
        <f>'ごみ処理概要'!B119</f>
        <v>0</v>
      </c>
      <c r="Z119" s="52">
        <v>119</v>
      </c>
    </row>
    <row r="120" spans="25:26" ht="14.25">
      <c r="Y120" s="277">
        <f>'ごみ処理概要'!B120</f>
        <v>0</v>
      </c>
      <c r="Z120" s="52">
        <v>120</v>
      </c>
    </row>
    <row r="121" spans="25:26" ht="14.25">
      <c r="Y121" s="277">
        <f>'ごみ処理概要'!B121</f>
        <v>0</v>
      </c>
      <c r="Z121" s="52">
        <v>121</v>
      </c>
    </row>
    <row r="122" spans="25:26" ht="14.25">
      <c r="Y122" s="277">
        <f>'ごみ処理概要'!B122</f>
        <v>0</v>
      </c>
      <c r="Z122" s="52">
        <v>122</v>
      </c>
    </row>
    <row r="123" spans="25:26" ht="14.25">
      <c r="Y123" s="277">
        <f>'ごみ処理概要'!B123</f>
        <v>0</v>
      </c>
      <c r="Z123" s="52">
        <v>123</v>
      </c>
    </row>
    <row r="124" spans="25:26" ht="14.25">
      <c r="Y124" s="277">
        <f>'ごみ処理概要'!B124</f>
        <v>0</v>
      </c>
      <c r="Z124" s="52">
        <v>124</v>
      </c>
    </row>
    <row r="125" spans="25:26" ht="14.25">
      <c r="Y125" s="277">
        <f>'ごみ処理概要'!B125</f>
        <v>0</v>
      </c>
      <c r="Z125" s="52">
        <v>125</v>
      </c>
    </row>
    <row r="126" spans="25:26" ht="14.25">
      <c r="Y126" s="277">
        <f>'ごみ処理概要'!B126</f>
        <v>0</v>
      </c>
      <c r="Z126" s="52">
        <v>126</v>
      </c>
    </row>
    <row r="127" spans="25:26" ht="14.25">
      <c r="Y127" s="277">
        <f>'ごみ処理概要'!B127</f>
        <v>0</v>
      </c>
      <c r="Z127" s="52">
        <v>127</v>
      </c>
    </row>
    <row r="128" spans="25:26" ht="14.25">
      <c r="Y128" s="277">
        <f>'ごみ処理概要'!B128</f>
        <v>0</v>
      </c>
      <c r="Z128" s="52">
        <v>128</v>
      </c>
    </row>
    <row r="129" spans="25:26" ht="14.25">
      <c r="Y129" s="277">
        <f>'ごみ処理概要'!B129</f>
        <v>0</v>
      </c>
      <c r="Z129" s="52">
        <v>129</v>
      </c>
    </row>
    <row r="130" spans="25:26" ht="14.25">
      <c r="Y130" s="277">
        <f>'ごみ処理概要'!B130</f>
        <v>0</v>
      </c>
      <c r="Z130" s="52">
        <v>130</v>
      </c>
    </row>
    <row r="131" spans="25:26" ht="14.25">
      <c r="Y131" s="277">
        <f>'ごみ処理概要'!B131</f>
        <v>0</v>
      </c>
      <c r="Z131" s="52">
        <v>131</v>
      </c>
    </row>
    <row r="132" spans="25:26" ht="14.25">
      <c r="Y132" s="277">
        <f>'ごみ処理概要'!B132</f>
        <v>0</v>
      </c>
      <c r="Z132" s="52">
        <v>132</v>
      </c>
    </row>
    <row r="133" spans="25:26" ht="14.25">
      <c r="Y133" s="277">
        <f>'ごみ処理概要'!B133</f>
        <v>0</v>
      </c>
      <c r="Z133" s="52">
        <v>133</v>
      </c>
    </row>
    <row r="134" spans="25:26" ht="14.25">
      <c r="Y134" s="277">
        <f>'ごみ処理概要'!B134</f>
        <v>0</v>
      </c>
      <c r="Z134" s="52">
        <v>134</v>
      </c>
    </row>
    <row r="135" spans="25:26" ht="14.25">
      <c r="Y135" s="277">
        <f>'ごみ処理概要'!B135</f>
        <v>0</v>
      </c>
      <c r="Z135" s="52">
        <v>135</v>
      </c>
    </row>
    <row r="136" spans="25:26" ht="14.25">
      <c r="Y136" s="277">
        <f>'ごみ処理概要'!B136</f>
        <v>0</v>
      </c>
      <c r="Z136" s="52">
        <v>136</v>
      </c>
    </row>
    <row r="137" spans="25:26" ht="14.25">
      <c r="Y137" s="277">
        <f>'ごみ処理概要'!B137</f>
        <v>0</v>
      </c>
      <c r="Z137" s="52">
        <v>137</v>
      </c>
    </row>
    <row r="138" spans="25:26" ht="14.25">
      <c r="Y138" s="277">
        <f>'ごみ処理概要'!B138</f>
        <v>0</v>
      </c>
      <c r="Z138" s="52">
        <v>138</v>
      </c>
    </row>
    <row r="139" spans="25:26" ht="14.25">
      <c r="Y139" s="277">
        <f>'ごみ処理概要'!B139</f>
        <v>0</v>
      </c>
      <c r="Z139" s="52">
        <v>139</v>
      </c>
    </row>
    <row r="140" spans="25:26" ht="14.25">
      <c r="Y140" s="277">
        <f>'ごみ処理概要'!B140</f>
        <v>0</v>
      </c>
      <c r="Z140" s="52">
        <v>140</v>
      </c>
    </row>
    <row r="141" spans="25:26" ht="14.25">
      <c r="Y141" s="277">
        <f>'ごみ処理概要'!B141</f>
        <v>0</v>
      </c>
      <c r="Z141" s="52">
        <v>141</v>
      </c>
    </row>
    <row r="142" spans="25:26" ht="14.25">
      <c r="Y142" s="277">
        <f>'ごみ処理概要'!B142</f>
        <v>0</v>
      </c>
      <c r="Z142" s="52">
        <v>142</v>
      </c>
    </row>
    <row r="143" spans="25:26" ht="14.25">
      <c r="Y143" s="277">
        <f>'ごみ処理概要'!B143</f>
        <v>0</v>
      </c>
      <c r="Z143" s="52">
        <v>143</v>
      </c>
    </row>
    <row r="144" spans="25:26" ht="14.25">
      <c r="Y144" s="277">
        <f>'ごみ処理概要'!B144</f>
        <v>0</v>
      </c>
      <c r="Z144" s="52">
        <v>144</v>
      </c>
    </row>
    <row r="145" spans="25:26" ht="14.25">
      <c r="Y145" s="277">
        <f>'ごみ処理概要'!B145</f>
        <v>0</v>
      </c>
      <c r="Z145" s="52">
        <v>145</v>
      </c>
    </row>
    <row r="146" spans="25:26" ht="14.25">
      <c r="Y146" s="277">
        <f>'ごみ処理概要'!B146</f>
        <v>0</v>
      </c>
      <c r="Z146" s="52">
        <v>146</v>
      </c>
    </row>
    <row r="147" spans="25:26" ht="14.25">
      <c r="Y147" s="277">
        <f>'ごみ処理概要'!B147</f>
        <v>0</v>
      </c>
      <c r="Z147" s="52">
        <v>147</v>
      </c>
    </row>
    <row r="148" spans="25:26" ht="14.25">
      <c r="Y148" s="277">
        <f>'ごみ処理概要'!B148</f>
        <v>0</v>
      </c>
      <c r="Z148" s="52">
        <v>148</v>
      </c>
    </row>
    <row r="149" spans="25:26" ht="14.25">
      <c r="Y149" s="277">
        <f>'ごみ処理概要'!B149</f>
        <v>0</v>
      </c>
      <c r="Z149" s="52">
        <v>149</v>
      </c>
    </row>
    <row r="150" spans="25:26" ht="14.25">
      <c r="Y150" s="277">
        <f>'ごみ処理概要'!B150</f>
        <v>0</v>
      </c>
      <c r="Z150" s="52">
        <v>150</v>
      </c>
    </row>
    <row r="151" spans="25:26" ht="14.25">
      <c r="Y151" s="277">
        <f>'ごみ処理概要'!B151</f>
        <v>0</v>
      </c>
      <c r="Z151" s="52">
        <v>151</v>
      </c>
    </row>
    <row r="152" spans="25:26" ht="14.25">
      <c r="Y152" s="277">
        <f>'ごみ処理概要'!B152</f>
        <v>0</v>
      </c>
      <c r="Z152" s="52">
        <v>152</v>
      </c>
    </row>
    <row r="153" spans="25:26" ht="14.25">
      <c r="Y153" s="277">
        <f>'ごみ処理概要'!B153</f>
        <v>0</v>
      </c>
      <c r="Z153" s="52">
        <v>153</v>
      </c>
    </row>
    <row r="154" spans="25:26" ht="14.25">
      <c r="Y154" s="277">
        <f>'ごみ処理概要'!B154</f>
        <v>0</v>
      </c>
      <c r="Z154" s="52">
        <v>154</v>
      </c>
    </row>
    <row r="155" spans="25:26" ht="14.25">
      <c r="Y155" s="277">
        <f>'ごみ処理概要'!B155</f>
        <v>0</v>
      </c>
      <c r="Z155" s="52">
        <v>155</v>
      </c>
    </row>
    <row r="156" spans="25:26" ht="14.25">
      <c r="Y156" s="277">
        <f>'ごみ処理概要'!B156</f>
        <v>0</v>
      </c>
      <c r="Z156" s="52">
        <v>156</v>
      </c>
    </row>
    <row r="157" spans="25:26" ht="14.25">
      <c r="Y157" s="277">
        <f>'ごみ処理概要'!B157</f>
        <v>0</v>
      </c>
      <c r="Z157" s="52">
        <v>157</v>
      </c>
    </row>
    <row r="158" spans="25:26" ht="14.25">
      <c r="Y158" s="277">
        <f>'ごみ処理概要'!B158</f>
        <v>0</v>
      </c>
      <c r="Z158" s="52">
        <v>158</v>
      </c>
    </row>
    <row r="159" spans="25:26" ht="14.25">
      <c r="Y159" s="277">
        <f>'ごみ処理概要'!B159</f>
        <v>0</v>
      </c>
      <c r="Z159" s="52">
        <v>159</v>
      </c>
    </row>
    <row r="160" spans="25:26" ht="14.25">
      <c r="Y160" s="277">
        <f>'ごみ処理概要'!B160</f>
        <v>0</v>
      </c>
      <c r="Z160" s="52">
        <v>160</v>
      </c>
    </row>
    <row r="161" spans="25:26" ht="14.25">
      <c r="Y161" s="277">
        <f>'ごみ処理概要'!B161</f>
        <v>0</v>
      </c>
      <c r="Z161" s="52">
        <v>161</v>
      </c>
    </row>
    <row r="162" spans="25:26" ht="14.25">
      <c r="Y162" s="277">
        <f>'ごみ処理概要'!B162</f>
        <v>0</v>
      </c>
      <c r="Z162" s="52">
        <v>162</v>
      </c>
    </row>
    <row r="163" spans="25:26" ht="14.25">
      <c r="Y163" s="277">
        <f>'ごみ処理概要'!B163</f>
        <v>0</v>
      </c>
      <c r="Z163" s="52">
        <v>163</v>
      </c>
    </row>
    <row r="164" spans="25:26" ht="14.25">
      <c r="Y164" s="277">
        <f>'ごみ処理概要'!B164</f>
        <v>0</v>
      </c>
      <c r="Z164" s="52">
        <v>164</v>
      </c>
    </row>
    <row r="165" spans="25:26" ht="14.25">
      <c r="Y165" s="277">
        <f>'ごみ処理概要'!B165</f>
        <v>0</v>
      </c>
      <c r="Z165" s="52">
        <v>165</v>
      </c>
    </row>
    <row r="166" spans="25:26" ht="14.25">
      <c r="Y166" s="277">
        <f>'ごみ処理概要'!B166</f>
        <v>0</v>
      </c>
      <c r="Z166" s="52">
        <v>166</v>
      </c>
    </row>
    <row r="167" spans="25:26" ht="14.25">
      <c r="Y167" s="277">
        <f>'ごみ処理概要'!B167</f>
        <v>0</v>
      </c>
      <c r="Z167" s="52">
        <v>167</v>
      </c>
    </row>
    <row r="168" spans="25:26" ht="14.25">
      <c r="Y168" s="277">
        <f>'ごみ処理概要'!B168</f>
        <v>0</v>
      </c>
      <c r="Z168" s="52">
        <v>168</v>
      </c>
    </row>
    <row r="169" spans="25:26" ht="14.25">
      <c r="Y169" s="277">
        <f>'ごみ処理概要'!B169</f>
        <v>0</v>
      </c>
      <c r="Z169" s="52">
        <v>169</v>
      </c>
    </row>
    <row r="170" spans="25:26" ht="14.25">
      <c r="Y170" s="277">
        <f>'ごみ処理概要'!B170</f>
        <v>0</v>
      </c>
      <c r="Z170" s="52">
        <v>170</v>
      </c>
    </row>
    <row r="171" spans="25:26" ht="14.25">
      <c r="Y171" s="277">
        <f>'ごみ処理概要'!B171</f>
        <v>0</v>
      </c>
      <c r="Z171" s="52">
        <v>171</v>
      </c>
    </row>
    <row r="172" spans="25:26" ht="14.25">
      <c r="Y172" s="277">
        <f>'ごみ処理概要'!B172</f>
        <v>0</v>
      </c>
      <c r="Z172" s="52">
        <v>172</v>
      </c>
    </row>
    <row r="173" spans="25:26" ht="14.25">
      <c r="Y173" s="277">
        <f>'ごみ処理概要'!B173</f>
        <v>0</v>
      </c>
      <c r="Z173" s="52">
        <v>173</v>
      </c>
    </row>
    <row r="174" spans="25:26" ht="14.25">
      <c r="Y174" s="277">
        <f>'ごみ処理概要'!B174</f>
        <v>0</v>
      </c>
      <c r="Z174" s="52">
        <v>174</v>
      </c>
    </row>
    <row r="175" spans="25:26" ht="14.25">
      <c r="Y175" s="277">
        <f>'ごみ処理概要'!B175</f>
        <v>0</v>
      </c>
      <c r="Z175" s="52">
        <v>175</v>
      </c>
    </row>
    <row r="176" spans="25:26" ht="14.25">
      <c r="Y176" s="277">
        <f>'ごみ処理概要'!B176</f>
        <v>0</v>
      </c>
      <c r="Z176" s="52">
        <v>176</v>
      </c>
    </row>
    <row r="177" spans="25:26" ht="14.25">
      <c r="Y177" s="277">
        <f>'ごみ処理概要'!B177</f>
        <v>0</v>
      </c>
      <c r="Z177" s="52">
        <v>177</v>
      </c>
    </row>
    <row r="178" spans="25:26" ht="14.25">
      <c r="Y178" s="277">
        <f>'ごみ処理概要'!B178</f>
        <v>0</v>
      </c>
      <c r="Z178" s="52">
        <v>178</v>
      </c>
    </row>
    <row r="179" spans="25:26" ht="14.25">
      <c r="Y179" s="277">
        <f>'ごみ処理概要'!B179</f>
        <v>0</v>
      </c>
      <c r="Z179" s="52">
        <v>179</v>
      </c>
    </row>
    <row r="180" spans="25:26" ht="14.25">
      <c r="Y180" s="277">
        <f>'ごみ処理概要'!B180</f>
        <v>0</v>
      </c>
      <c r="Z180" s="52">
        <v>180</v>
      </c>
    </row>
    <row r="181" spans="25:26" ht="14.25">
      <c r="Y181" s="277">
        <f>'ごみ処理概要'!B181</f>
        <v>0</v>
      </c>
      <c r="Z181" s="52">
        <v>181</v>
      </c>
    </row>
    <row r="182" spans="25:26" ht="14.25">
      <c r="Y182" s="277">
        <f>'ごみ処理概要'!B182</f>
        <v>0</v>
      </c>
      <c r="Z182" s="52">
        <v>182</v>
      </c>
    </row>
    <row r="183" spans="25:26" ht="14.25">
      <c r="Y183" s="277">
        <f>'ごみ処理概要'!B183</f>
        <v>0</v>
      </c>
      <c r="Z183" s="52">
        <v>183</v>
      </c>
    </row>
    <row r="184" spans="25:26" ht="14.25">
      <c r="Y184" s="277">
        <f>'ごみ処理概要'!B184</f>
        <v>0</v>
      </c>
      <c r="Z184" s="52">
        <v>184</v>
      </c>
    </row>
    <row r="185" spans="25:26" ht="14.25">
      <c r="Y185" s="277">
        <f>'ごみ処理概要'!B185</f>
        <v>0</v>
      </c>
      <c r="Z185" s="52">
        <v>185</v>
      </c>
    </row>
    <row r="186" spans="25:26" ht="14.25">
      <c r="Y186" s="277">
        <f>'ごみ処理概要'!B186</f>
        <v>0</v>
      </c>
      <c r="Z186" s="52">
        <v>186</v>
      </c>
    </row>
    <row r="187" spans="25:26" ht="14.25">
      <c r="Y187" s="277">
        <f>'ごみ処理概要'!B187</f>
        <v>0</v>
      </c>
      <c r="Z187" s="52">
        <v>187</v>
      </c>
    </row>
    <row r="188" spans="25:26" ht="14.25">
      <c r="Y188" s="277">
        <f>'ごみ処理概要'!B188</f>
        <v>0</v>
      </c>
      <c r="Z188" s="52">
        <v>188</v>
      </c>
    </row>
    <row r="189" spans="25:26" ht="14.25">
      <c r="Y189" s="277">
        <f>'ごみ処理概要'!B189</f>
        <v>0</v>
      </c>
      <c r="Z189" s="52">
        <v>189</v>
      </c>
    </row>
    <row r="190" spans="25:26" ht="14.25">
      <c r="Y190" s="277">
        <f>'ごみ処理概要'!B190</f>
        <v>0</v>
      </c>
      <c r="Z190" s="52">
        <v>190</v>
      </c>
    </row>
    <row r="191" spans="25:26" ht="14.25">
      <c r="Y191" s="277">
        <f>'ごみ処理概要'!B191</f>
        <v>0</v>
      </c>
      <c r="Z191" s="52">
        <v>191</v>
      </c>
    </row>
    <row r="192" spans="25:26" ht="14.25">
      <c r="Y192" s="277">
        <f>'ごみ処理概要'!B192</f>
        <v>0</v>
      </c>
      <c r="Z192" s="52">
        <v>192</v>
      </c>
    </row>
    <row r="193" spans="25:26" ht="14.25">
      <c r="Y193" s="277">
        <f>'ごみ処理概要'!B193</f>
        <v>0</v>
      </c>
      <c r="Z193" s="52">
        <v>193</v>
      </c>
    </row>
    <row r="194" spans="25:26" ht="14.25">
      <c r="Y194" s="277">
        <f>'ごみ処理概要'!B194</f>
        <v>0</v>
      </c>
      <c r="Z194" s="52">
        <v>194</v>
      </c>
    </row>
    <row r="195" spans="25:26" ht="14.25">
      <c r="Y195" s="277">
        <f>'ごみ処理概要'!B195</f>
        <v>0</v>
      </c>
      <c r="Z195" s="52">
        <v>195</v>
      </c>
    </row>
    <row r="196" spans="25:26" ht="14.25">
      <c r="Y196" s="277">
        <f>'ごみ処理概要'!B196</f>
        <v>0</v>
      </c>
      <c r="Z196" s="52">
        <v>196</v>
      </c>
    </row>
    <row r="197" spans="25:26" ht="14.25">
      <c r="Y197" s="277">
        <f>'ごみ処理概要'!B197</f>
        <v>0</v>
      </c>
      <c r="Z197" s="52">
        <v>197</v>
      </c>
    </row>
    <row r="198" spans="25:26" ht="14.25">
      <c r="Y198" s="277">
        <f>'ごみ処理概要'!B198</f>
        <v>0</v>
      </c>
      <c r="Z198" s="52">
        <v>198</v>
      </c>
    </row>
    <row r="199" spans="25:26" ht="14.25">
      <c r="Y199" s="277">
        <f>'ごみ処理概要'!B199</f>
        <v>0</v>
      </c>
      <c r="Z199" s="52">
        <v>199</v>
      </c>
    </row>
    <row r="200" spans="25:26" ht="14.25">
      <c r="Y200" s="277">
        <f>'ごみ処理概要'!B200</f>
        <v>0</v>
      </c>
      <c r="Z200" s="52">
        <v>200</v>
      </c>
    </row>
    <row r="201" spans="25:26" ht="14.25">
      <c r="Y201" s="277">
        <f>'ごみ処理概要'!B201</f>
        <v>0</v>
      </c>
      <c r="Z201" s="52">
        <v>201</v>
      </c>
    </row>
    <row r="202" spans="25:26" ht="14.25">
      <c r="Y202" s="277">
        <f>'ごみ処理概要'!B202</f>
        <v>0</v>
      </c>
      <c r="Z202" s="52">
        <v>202</v>
      </c>
    </row>
    <row r="203" spans="25:26" ht="14.25">
      <c r="Y203" s="277">
        <f>'ごみ処理概要'!B203</f>
        <v>0</v>
      </c>
      <c r="Z203" s="52">
        <v>203</v>
      </c>
    </row>
    <row r="204" spans="25:26" ht="14.25">
      <c r="Y204" s="277">
        <f>'ごみ処理概要'!B204</f>
        <v>0</v>
      </c>
      <c r="Z204" s="52">
        <v>204</v>
      </c>
    </row>
    <row r="205" spans="25:26" ht="14.25">
      <c r="Y205" s="277">
        <f>'ごみ処理概要'!B205</f>
        <v>0</v>
      </c>
      <c r="Z205" s="52">
        <v>205</v>
      </c>
    </row>
    <row r="206" spans="25:26" ht="14.25">
      <c r="Y206" s="277">
        <f>'ごみ処理概要'!B206</f>
        <v>0</v>
      </c>
      <c r="Z206" s="52">
        <v>206</v>
      </c>
    </row>
    <row r="207" spans="25:26" ht="14.25">
      <c r="Y207" s="277">
        <f>'ごみ処理概要'!B207</f>
        <v>0</v>
      </c>
      <c r="Z207" s="52">
        <v>207</v>
      </c>
    </row>
    <row r="208" spans="25:26" ht="14.25">
      <c r="Y208" s="277">
        <f>'ごみ処理概要'!B208</f>
        <v>0</v>
      </c>
      <c r="Z208" s="52">
        <v>208</v>
      </c>
    </row>
    <row r="209" spans="25:26" ht="14.25">
      <c r="Y209" s="277">
        <f>'ごみ処理概要'!B209</f>
        <v>0</v>
      </c>
      <c r="Z209" s="52">
        <v>209</v>
      </c>
    </row>
    <row r="210" spans="25:26" ht="14.25">
      <c r="Y210" s="277">
        <f>'ごみ処理概要'!B210</f>
        <v>0</v>
      </c>
      <c r="Z210" s="52">
        <v>210</v>
      </c>
    </row>
    <row r="211" spans="25:26" ht="14.25">
      <c r="Y211" s="277">
        <f>'ごみ処理概要'!B211</f>
        <v>0</v>
      </c>
      <c r="Z211" s="52">
        <v>211</v>
      </c>
    </row>
    <row r="212" spans="25:26" ht="14.25">
      <c r="Y212" s="277">
        <f>'ごみ処理概要'!B212</f>
        <v>0</v>
      </c>
      <c r="Z212" s="52">
        <v>212</v>
      </c>
    </row>
    <row r="213" spans="25:26" ht="14.25">
      <c r="Y213" s="277">
        <f>'ごみ処理概要'!B213</f>
        <v>0</v>
      </c>
      <c r="Z213" s="52">
        <v>213</v>
      </c>
    </row>
    <row r="214" spans="25:26" ht="14.25">
      <c r="Y214" s="277">
        <f>'ごみ処理概要'!B214</f>
        <v>0</v>
      </c>
      <c r="Z214" s="52">
        <v>214</v>
      </c>
    </row>
    <row r="215" spans="25:26" ht="14.25">
      <c r="Y215" s="277">
        <f>'ごみ処理概要'!B215</f>
        <v>0</v>
      </c>
      <c r="Z215" s="52">
        <v>215</v>
      </c>
    </row>
    <row r="216" spans="25:26" ht="14.25">
      <c r="Y216" s="277">
        <f>'ごみ処理概要'!B216</f>
        <v>0</v>
      </c>
      <c r="Z216" s="52">
        <v>216</v>
      </c>
    </row>
    <row r="217" spans="25:26" ht="14.25">
      <c r="Y217" s="277">
        <f>'ごみ処理概要'!B217</f>
        <v>0</v>
      </c>
      <c r="Z217" s="52">
        <v>217</v>
      </c>
    </row>
    <row r="218" spans="25:26" ht="14.25">
      <c r="Y218" s="277">
        <f>'ごみ処理概要'!B218</f>
        <v>0</v>
      </c>
      <c r="Z218" s="52">
        <v>218</v>
      </c>
    </row>
    <row r="219" spans="25:26" ht="14.25">
      <c r="Y219" s="277">
        <f>'ごみ処理概要'!B219</f>
        <v>0</v>
      </c>
      <c r="Z219" s="52">
        <v>219</v>
      </c>
    </row>
    <row r="220" spans="25:26" ht="14.25">
      <c r="Y220" s="277">
        <f>'ごみ処理概要'!B220</f>
        <v>0</v>
      </c>
      <c r="Z220" s="52">
        <v>220</v>
      </c>
    </row>
    <row r="221" spans="25:26" ht="14.25">
      <c r="Y221" s="277">
        <f>'ごみ処理概要'!B221</f>
        <v>0</v>
      </c>
      <c r="Z221" s="52">
        <v>221</v>
      </c>
    </row>
    <row r="222" spans="25:26" ht="14.25">
      <c r="Y222" s="277">
        <f>'ごみ処理概要'!B222</f>
        <v>0</v>
      </c>
      <c r="Z222" s="52">
        <v>222</v>
      </c>
    </row>
    <row r="223" spans="25:26" ht="14.25">
      <c r="Y223" s="277">
        <f>'ごみ処理概要'!B223</f>
        <v>0</v>
      </c>
      <c r="Z223" s="52">
        <v>223</v>
      </c>
    </row>
    <row r="224" spans="25:26" ht="14.25">
      <c r="Y224" s="277">
        <f>'ごみ処理概要'!B224</f>
        <v>0</v>
      </c>
      <c r="Z224" s="52">
        <v>224</v>
      </c>
    </row>
    <row r="225" spans="25:26" ht="14.25">
      <c r="Y225" s="277">
        <f>'ごみ処理概要'!B225</f>
        <v>0</v>
      </c>
      <c r="Z225" s="52">
        <v>225</v>
      </c>
    </row>
    <row r="226" spans="25:26" ht="14.25">
      <c r="Y226" s="277">
        <f>'ごみ処理概要'!B226</f>
        <v>0</v>
      </c>
      <c r="Z226" s="52">
        <v>226</v>
      </c>
    </row>
    <row r="227" spans="25:26" ht="14.25">
      <c r="Y227" s="277">
        <f>'ごみ処理概要'!B227</f>
        <v>0</v>
      </c>
      <c r="Z227" s="52">
        <v>227</v>
      </c>
    </row>
    <row r="228" spans="25:26" ht="14.25">
      <c r="Y228" s="277">
        <f>'ごみ処理概要'!B228</f>
        <v>0</v>
      </c>
      <c r="Z228" s="52">
        <v>228</v>
      </c>
    </row>
    <row r="229" spans="25:26" ht="14.25">
      <c r="Y229" s="277">
        <f>'ごみ処理概要'!B229</f>
        <v>0</v>
      </c>
      <c r="Z229" s="52">
        <v>229</v>
      </c>
    </row>
    <row r="230" spans="25:26" ht="14.25">
      <c r="Y230" s="277">
        <f>'ごみ処理概要'!B230</f>
        <v>0</v>
      </c>
      <c r="Z230" s="52">
        <v>230</v>
      </c>
    </row>
    <row r="231" spans="25:26" ht="14.25">
      <c r="Y231" s="277">
        <f>'ごみ処理概要'!B231</f>
        <v>0</v>
      </c>
      <c r="Z231" s="52">
        <v>231</v>
      </c>
    </row>
    <row r="232" spans="25:26" ht="14.25">
      <c r="Y232" s="277">
        <f>'ごみ処理概要'!B232</f>
        <v>0</v>
      </c>
      <c r="Z232" s="52">
        <v>232</v>
      </c>
    </row>
    <row r="233" spans="25:26" ht="14.25">
      <c r="Y233" s="277">
        <f>'ごみ処理概要'!B233</f>
        <v>0</v>
      </c>
      <c r="Z233" s="52">
        <v>233</v>
      </c>
    </row>
    <row r="234" spans="25:26" ht="14.25">
      <c r="Y234" s="277">
        <f>'ごみ処理概要'!B234</f>
        <v>0</v>
      </c>
      <c r="Z234" s="52">
        <v>234</v>
      </c>
    </row>
    <row r="235" spans="25:26" ht="14.25">
      <c r="Y235" s="277">
        <f>'ごみ処理概要'!B235</f>
        <v>0</v>
      </c>
      <c r="Z235" s="52">
        <v>235</v>
      </c>
    </row>
    <row r="236" spans="25:26" ht="14.25">
      <c r="Y236" s="277">
        <f>'ごみ処理概要'!B236</f>
        <v>0</v>
      </c>
      <c r="Z236" s="52">
        <v>236</v>
      </c>
    </row>
    <row r="237" spans="25:26" ht="14.25">
      <c r="Y237" s="277">
        <f>'ごみ処理概要'!B237</f>
        <v>0</v>
      </c>
      <c r="Z237" s="52">
        <v>237</v>
      </c>
    </row>
    <row r="238" spans="25:26" ht="14.25">
      <c r="Y238" s="277">
        <f>'ごみ処理概要'!B238</f>
        <v>0</v>
      </c>
      <c r="Z238" s="52">
        <v>238</v>
      </c>
    </row>
    <row r="239" spans="25:26" ht="14.25">
      <c r="Y239" s="277">
        <f>'ごみ処理概要'!B239</f>
        <v>0</v>
      </c>
      <c r="Z239" s="52">
        <v>239</v>
      </c>
    </row>
    <row r="240" spans="25:26" ht="14.25">
      <c r="Y240" s="277">
        <f>'ごみ処理概要'!B240</f>
        <v>0</v>
      </c>
      <c r="Z240" s="52">
        <v>240</v>
      </c>
    </row>
    <row r="241" spans="25:26" ht="14.25">
      <c r="Y241" s="277">
        <f>'ごみ処理概要'!B241</f>
        <v>0</v>
      </c>
      <c r="Z241" s="52">
        <v>241</v>
      </c>
    </row>
    <row r="242" spans="25:26" ht="14.25">
      <c r="Y242" s="277">
        <f>'ごみ処理概要'!B242</f>
        <v>0</v>
      </c>
      <c r="Z242" s="52">
        <v>242</v>
      </c>
    </row>
    <row r="243" spans="25:26" ht="14.25">
      <c r="Y243" s="277">
        <f>'ごみ処理概要'!B243</f>
        <v>0</v>
      </c>
      <c r="Z243" s="52">
        <v>243</v>
      </c>
    </row>
    <row r="244" spans="25:26" ht="14.25">
      <c r="Y244" s="277">
        <f>'ごみ処理概要'!B244</f>
        <v>0</v>
      </c>
      <c r="Z244" s="52">
        <v>244</v>
      </c>
    </row>
    <row r="245" spans="25:26" ht="14.25">
      <c r="Y245" s="277">
        <f>'ごみ処理概要'!B245</f>
        <v>0</v>
      </c>
      <c r="Z245" s="52">
        <v>245</v>
      </c>
    </row>
    <row r="246" spans="25:26" ht="14.25">
      <c r="Y246" s="277">
        <f>'ごみ処理概要'!B246</f>
        <v>0</v>
      </c>
      <c r="Z246" s="52">
        <v>246</v>
      </c>
    </row>
    <row r="247" spans="25:26" ht="14.25">
      <c r="Y247" s="277">
        <f>'ごみ処理概要'!B247</f>
        <v>0</v>
      </c>
      <c r="Z247" s="52">
        <v>247</v>
      </c>
    </row>
    <row r="248" spans="25:26" ht="14.25">
      <c r="Y248" s="277">
        <f>'ごみ処理概要'!B248</f>
        <v>0</v>
      </c>
      <c r="Z248" s="52">
        <v>248</v>
      </c>
    </row>
    <row r="249" spans="25:26" ht="14.25">
      <c r="Y249" s="277">
        <f>'ごみ処理概要'!B249</f>
        <v>0</v>
      </c>
      <c r="Z249" s="52">
        <v>249</v>
      </c>
    </row>
    <row r="250" spans="25:26" ht="14.25">
      <c r="Y250" s="277">
        <f>'ごみ処理概要'!B250</f>
        <v>0</v>
      </c>
      <c r="Z250" s="52">
        <v>250</v>
      </c>
    </row>
    <row r="251" spans="25:26" ht="14.25">
      <c r="Y251" s="277">
        <f>'ごみ処理概要'!B251</f>
        <v>0</v>
      </c>
      <c r="Z251" s="52">
        <v>251</v>
      </c>
    </row>
    <row r="252" spans="25:26" ht="14.25">
      <c r="Y252" s="277">
        <f>'ごみ処理概要'!B252</f>
        <v>0</v>
      </c>
      <c r="Z252" s="52">
        <v>252</v>
      </c>
    </row>
    <row r="253" spans="25:26" ht="14.25">
      <c r="Y253" s="277">
        <f>'ごみ処理概要'!B253</f>
        <v>0</v>
      </c>
      <c r="Z253" s="52">
        <v>253</v>
      </c>
    </row>
    <row r="254" spans="25:26" ht="14.25">
      <c r="Y254" s="277">
        <f>'ごみ処理概要'!B254</f>
        <v>0</v>
      </c>
      <c r="Z254" s="52">
        <v>254</v>
      </c>
    </row>
    <row r="255" spans="25:26" ht="14.25">
      <c r="Y255" s="277">
        <f>'ごみ処理概要'!B255</f>
        <v>0</v>
      </c>
      <c r="Z255" s="52">
        <v>255</v>
      </c>
    </row>
    <row r="256" spans="25:26" ht="14.25">
      <c r="Y256" s="277">
        <f>'ごみ処理概要'!B256</f>
        <v>0</v>
      </c>
      <c r="Z256" s="52">
        <v>256</v>
      </c>
    </row>
    <row r="257" spans="25:26" ht="14.25">
      <c r="Y257" s="277">
        <f>'ごみ処理概要'!B257</f>
        <v>0</v>
      </c>
      <c r="Z257" s="52">
        <v>257</v>
      </c>
    </row>
    <row r="258" spans="25:26" ht="14.25">
      <c r="Y258" s="277">
        <f>'ごみ処理概要'!B258</f>
        <v>0</v>
      </c>
      <c r="Z258" s="52">
        <v>258</v>
      </c>
    </row>
    <row r="259" spans="25:26" ht="14.25">
      <c r="Y259" s="277">
        <f>'ごみ処理概要'!B259</f>
        <v>0</v>
      </c>
      <c r="Z259" s="52">
        <v>259</v>
      </c>
    </row>
    <row r="260" spans="25:26" ht="14.25">
      <c r="Y260" s="277">
        <f>'ごみ処理概要'!B260</f>
        <v>0</v>
      </c>
      <c r="Z260" s="52">
        <v>260</v>
      </c>
    </row>
    <row r="261" spans="25:26" ht="14.25">
      <c r="Y261" s="277">
        <f>'ごみ処理概要'!B261</f>
        <v>0</v>
      </c>
      <c r="Z261" s="52">
        <v>261</v>
      </c>
    </row>
    <row r="262" spans="25:26" ht="14.25">
      <c r="Y262" s="277">
        <f>'ごみ処理概要'!B262</f>
        <v>0</v>
      </c>
      <c r="Z262" s="52">
        <v>262</v>
      </c>
    </row>
    <row r="263" spans="25:26" ht="14.25">
      <c r="Y263" s="277">
        <f>'ごみ処理概要'!B263</f>
        <v>0</v>
      </c>
      <c r="Z263" s="52">
        <v>263</v>
      </c>
    </row>
    <row r="264" spans="25:26" ht="14.25">
      <c r="Y264" s="277">
        <f>'ごみ処理概要'!B264</f>
        <v>0</v>
      </c>
      <c r="Z264" s="52">
        <v>264</v>
      </c>
    </row>
    <row r="265" spans="25:26" ht="14.25">
      <c r="Y265" s="277">
        <f>'ごみ処理概要'!B265</f>
        <v>0</v>
      </c>
      <c r="Z265" s="52">
        <v>265</v>
      </c>
    </row>
    <row r="266" spans="25:26" ht="14.25">
      <c r="Y266" s="277">
        <f>'ごみ処理概要'!B266</f>
        <v>0</v>
      </c>
      <c r="Z266" s="52">
        <v>266</v>
      </c>
    </row>
    <row r="267" spans="25:26" ht="14.25">
      <c r="Y267" s="277">
        <f>'ごみ処理概要'!B267</f>
        <v>0</v>
      </c>
      <c r="Z267" s="52">
        <v>267</v>
      </c>
    </row>
    <row r="268" spans="25:26" ht="14.25">
      <c r="Y268" s="277">
        <f>'ごみ処理概要'!B268</f>
        <v>0</v>
      </c>
      <c r="Z268" s="52">
        <v>268</v>
      </c>
    </row>
    <row r="269" spans="25:26" ht="14.25">
      <c r="Y269" s="277">
        <f>'ごみ処理概要'!B269</f>
        <v>0</v>
      </c>
      <c r="Z269" s="52">
        <v>269</v>
      </c>
    </row>
    <row r="270" spans="25:26" ht="14.25">
      <c r="Y270" s="277">
        <f>'ごみ処理概要'!B270</f>
        <v>0</v>
      </c>
      <c r="Z270" s="52">
        <v>270</v>
      </c>
    </row>
    <row r="271" spans="25:26" ht="14.25">
      <c r="Y271" s="277">
        <f>'ごみ処理概要'!B271</f>
        <v>0</v>
      </c>
      <c r="Z271" s="52">
        <v>271</v>
      </c>
    </row>
    <row r="272" spans="25:26" ht="14.25">
      <c r="Y272" s="277">
        <f>'ごみ処理概要'!B272</f>
        <v>0</v>
      </c>
      <c r="Z272" s="52">
        <v>272</v>
      </c>
    </row>
    <row r="273" spans="25:26" ht="14.25">
      <c r="Y273" s="277">
        <f>'ごみ処理概要'!B273</f>
        <v>0</v>
      </c>
      <c r="Z273" s="52">
        <v>273</v>
      </c>
    </row>
    <row r="274" spans="25:26" ht="14.25">
      <c r="Y274" s="277">
        <f>'ごみ処理概要'!B274</f>
        <v>0</v>
      </c>
      <c r="Z274" s="52">
        <v>274</v>
      </c>
    </row>
    <row r="275" spans="25:26" ht="14.25">
      <c r="Y275" s="277">
        <f>'ごみ処理概要'!B275</f>
        <v>0</v>
      </c>
      <c r="Z275" s="52">
        <v>275</v>
      </c>
    </row>
    <row r="276" spans="25:26" ht="14.25">
      <c r="Y276" s="277">
        <f>'ごみ処理概要'!B276</f>
        <v>0</v>
      </c>
      <c r="Z276" s="52">
        <v>276</v>
      </c>
    </row>
    <row r="277" spans="25:26" ht="14.25">
      <c r="Y277" s="277">
        <f>'ごみ処理概要'!B277</f>
        <v>0</v>
      </c>
      <c r="Z277" s="52">
        <v>277</v>
      </c>
    </row>
    <row r="278" spans="25:26" ht="14.25">
      <c r="Y278" s="277">
        <f>'ごみ処理概要'!B278</f>
        <v>0</v>
      </c>
      <c r="Z278" s="52">
        <v>278</v>
      </c>
    </row>
    <row r="279" spans="25:26" ht="14.25">
      <c r="Y279" s="277">
        <f>'ごみ処理概要'!B279</f>
        <v>0</v>
      </c>
      <c r="Z279" s="52">
        <v>279</v>
      </c>
    </row>
    <row r="280" spans="25:26" ht="14.25">
      <c r="Y280" s="277">
        <f>'ごみ処理概要'!B280</f>
        <v>0</v>
      </c>
      <c r="Z280" s="52">
        <v>280</v>
      </c>
    </row>
    <row r="281" spans="25:26" ht="14.25">
      <c r="Y281" s="277">
        <f>'ごみ処理概要'!B281</f>
        <v>0</v>
      </c>
      <c r="Z281" s="52">
        <v>281</v>
      </c>
    </row>
    <row r="282" spans="25:26" ht="14.25">
      <c r="Y282" s="277">
        <f>'ごみ処理概要'!B282</f>
        <v>0</v>
      </c>
      <c r="Z282" s="52">
        <v>282</v>
      </c>
    </row>
    <row r="283" spans="25:26" ht="14.25">
      <c r="Y283" s="277">
        <f>'ごみ処理概要'!B283</f>
        <v>0</v>
      </c>
      <c r="Z283" s="52">
        <v>283</v>
      </c>
    </row>
    <row r="284" spans="25:26" ht="14.25">
      <c r="Y284" s="277">
        <f>'ごみ処理概要'!B284</f>
        <v>0</v>
      </c>
      <c r="Z284" s="52">
        <v>284</v>
      </c>
    </row>
    <row r="285" spans="25:26" ht="14.25">
      <c r="Y285" s="277">
        <f>'ごみ処理概要'!B285</f>
        <v>0</v>
      </c>
      <c r="Z285" s="52">
        <v>285</v>
      </c>
    </row>
    <row r="286" spans="25:26" ht="14.25">
      <c r="Y286" s="277">
        <f>'ごみ処理概要'!B286</f>
        <v>0</v>
      </c>
      <c r="Z286" s="52">
        <v>286</v>
      </c>
    </row>
    <row r="287" spans="25:26" ht="14.25">
      <c r="Y287" s="277">
        <f>'ごみ処理概要'!B287</f>
        <v>0</v>
      </c>
      <c r="Z287" s="52">
        <v>287</v>
      </c>
    </row>
    <row r="288" spans="25:26" ht="14.25">
      <c r="Y288" s="277">
        <f>'ごみ処理概要'!B288</f>
        <v>0</v>
      </c>
      <c r="Z288" s="52">
        <v>288</v>
      </c>
    </row>
    <row r="289" spans="25:26" ht="14.25">
      <c r="Y289" s="277">
        <f>'ごみ処理概要'!B289</f>
        <v>0</v>
      </c>
      <c r="Z289" s="52">
        <v>289</v>
      </c>
    </row>
    <row r="290" spans="25:26" ht="14.25">
      <c r="Y290" s="277">
        <f>'ごみ処理概要'!B290</f>
        <v>0</v>
      </c>
      <c r="Z290" s="52">
        <v>290</v>
      </c>
    </row>
    <row r="291" spans="25:26" ht="14.25">
      <c r="Y291" s="277">
        <f>'ごみ処理概要'!B291</f>
        <v>0</v>
      </c>
      <c r="Z291" s="52">
        <v>291</v>
      </c>
    </row>
    <row r="292" spans="25:26" ht="14.25">
      <c r="Y292" s="277">
        <f>'ごみ処理概要'!B292</f>
        <v>0</v>
      </c>
      <c r="Z292" s="52">
        <v>292</v>
      </c>
    </row>
    <row r="293" spans="25:26" ht="14.25">
      <c r="Y293" s="277">
        <f>'ごみ処理概要'!B293</f>
        <v>0</v>
      </c>
      <c r="Z293" s="52">
        <v>293</v>
      </c>
    </row>
    <row r="294" spans="25:26" ht="14.25">
      <c r="Y294" s="277">
        <f>'ごみ処理概要'!B294</f>
        <v>0</v>
      </c>
      <c r="Z294" s="52">
        <v>294</v>
      </c>
    </row>
    <row r="295" spans="25:26" ht="14.25">
      <c r="Y295" s="277">
        <f>'ごみ処理概要'!B295</f>
        <v>0</v>
      </c>
      <c r="Z295" s="52">
        <v>295</v>
      </c>
    </row>
    <row r="296" spans="25:26" ht="14.25">
      <c r="Y296" s="277">
        <f>'ごみ処理概要'!B296</f>
        <v>0</v>
      </c>
      <c r="Z296" s="52">
        <v>296</v>
      </c>
    </row>
    <row r="297" spans="25:26" ht="14.25">
      <c r="Y297" s="277">
        <f>'ごみ処理概要'!B297</f>
        <v>0</v>
      </c>
      <c r="Z297" s="52">
        <v>297</v>
      </c>
    </row>
    <row r="298" spans="25:26" ht="14.25">
      <c r="Y298" s="277">
        <f>'ごみ処理概要'!B298</f>
        <v>0</v>
      </c>
      <c r="Z298" s="52">
        <v>298</v>
      </c>
    </row>
    <row r="299" spans="25:26" ht="14.25">
      <c r="Y299" s="277">
        <f>'ごみ処理概要'!B299</f>
        <v>0</v>
      </c>
      <c r="Z299" s="52">
        <v>299</v>
      </c>
    </row>
    <row r="300" spans="25:26" ht="14.25">
      <c r="Y300" s="277">
        <f>'ごみ処理概要'!B300</f>
        <v>0</v>
      </c>
      <c r="Z300" s="52">
        <v>300</v>
      </c>
    </row>
  </sheetData>
  <sheetProtection/>
  <mergeCells count="20">
    <mergeCell ref="A21:C21"/>
    <mergeCell ref="A24:C24"/>
    <mergeCell ref="F27:I27"/>
    <mergeCell ref="H8:H14"/>
    <mergeCell ref="A10:A19"/>
    <mergeCell ref="B10:B15"/>
    <mergeCell ref="G16:G22"/>
    <mergeCell ref="B17:C17"/>
    <mergeCell ref="B18:C18"/>
    <mergeCell ref="B19:C19"/>
    <mergeCell ref="A22:C22"/>
    <mergeCell ref="F5:I6"/>
    <mergeCell ref="J5:J6"/>
    <mergeCell ref="K5:M5"/>
    <mergeCell ref="A6:C6"/>
    <mergeCell ref="A7:C7"/>
    <mergeCell ref="F7:F23"/>
    <mergeCell ref="G7:G14"/>
    <mergeCell ref="A8:C8"/>
    <mergeCell ref="A23:C23"/>
  </mergeCells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9" scale="98" r:id="rId1"/>
  <headerFooter alignWithMargins="0">
    <oddHeader>&amp;R&amp;F   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75" zoomScaleNormal="75" zoomScalePageLayoutView="0" workbookViewId="0" topLeftCell="A1">
      <selection activeCell="P19" sqref="P19"/>
    </sheetView>
  </sheetViews>
  <sheetFormatPr defaultColWidth="8.796875" defaultRowHeight="14.25"/>
  <cols>
    <col min="1" max="1" width="2.19921875" style="135" customWidth="1"/>
    <col min="2" max="2" width="13.8984375" style="135" customWidth="1"/>
    <col min="3" max="3" width="8.69921875" style="137" customWidth="1"/>
    <col min="4" max="4" width="14.19921875" style="135" customWidth="1"/>
    <col min="5" max="6" width="8.69921875" style="135" customWidth="1"/>
    <col min="7" max="7" width="13.8984375" style="135" customWidth="1"/>
    <col min="8" max="8" width="8.69921875" style="135" customWidth="1"/>
    <col min="9" max="9" width="8.69921875" style="136" customWidth="1"/>
    <col min="10" max="10" width="15.69921875" style="135" customWidth="1"/>
    <col min="11" max="11" width="8.69921875" style="135" customWidth="1"/>
    <col min="12" max="12" width="15.8984375" style="135" customWidth="1"/>
    <col min="13" max="13" width="8.69921875" style="137" customWidth="1"/>
    <col min="14" max="14" width="13" style="135" customWidth="1"/>
    <col min="15" max="15" width="12.8984375" style="135" customWidth="1"/>
    <col min="16" max="16" width="8.69921875" style="135" customWidth="1"/>
    <col min="17" max="17" width="13.19921875" style="135" customWidth="1"/>
    <col min="18" max="16384" width="8.69921875" style="135" customWidth="1"/>
  </cols>
  <sheetData>
    <row r="1" spans="1:17" ht="13.5" customHeight="1">
      <c r="A1" s="414" t="str">
        <f>'ごみ集計結果'!A4&amp;"のごみ処理フローシート"</f>
        <v>合計 処理量のごみ処理フローシート</v>
      </c>
      <c r="B1" s="414"/>
      <c r="C1" s="414"/>
      <c r="D1" s="414"/>
      <c r="E1" s="414"/>
      <c r="F1" s="414"/>
      <c r="G1" s="414"/>
      <c r="H1" s="414"/>
      <c r="P1" s="135" t="str">
        <f>'ごみ集計結果'!L2</f>
        <v>広島県</v>
      </c>
      <c r="Q1" s="135" t="e">
        <f>'ごみ集計結果'!M2</f>
        <v>#N/A</v>
      </c>
    </row>
    <row r="2" spans="1:8" ht="13.5" customHeight="1">
      <c r="A2" s="414"/>
      <c r="B2" s="414"/>
      <c r="C2" s="414"/>
      <c r="D2" s="414"/>
      <c r="E2" s="414"/>
      <c r="F2" s="414"/>
      <c r="G2" s="414"/>
      <c r="H2" s="414"/>
    </row>
    <row r="3" ht="7.5" customHeight="1" thickBot="1"/>
    <row r="4" spans="1:17" s="145" customFormat="1" ht="21.75" customHeight="1">
      <c r="A4" s="410" t="s">
        <v>243</v>
      </c>
      <c r="B4" s="410"/>
      <c r="C4" s="410"/>
      <c r="D4" s="410"/>
      <c r="E4" s="138"/>
      <c r="F4" s="139" t="s">
        <v>175</v>
      </c>
      <c r="G4" s="140"/>
      <c r="H4" s="138"/>
      <c r="I4" s="141"/>
      <c r="J4" s="142"/>
      <c r="K4" s="138"/>
      <c r="L4" s="138"/>
      <c r="M4" s="142"/>
      <c r="N4" s="142"/>
      <c r="O4" s="138"/>
      <c r="P4" s="143" t="s">
        <v>176</v>
      </c>
      <c r="Q4" s="144"/>
    </row>
    <row r="5" spans="2:17" s="145" customFormat="1" ht="21.75" customHeight="1" thickBot="1">
      <c r="B5" s="146"/>
      <c r="C5" s="147"/>
      <c r="D5" s="146"/>
      <c r="E5" s="138"/>
      <c r="F5" s="148" t="s">
        <v>177</v>
      </c>
      <c r="G5" s="149">
        <f>'ごみ集計結果'!J26</f>
        <v>47199</v>
      </c>
      <c r="H5" s="138"/>
      <c r="I5" s="141"/>
      <c r="J5" s="142"/>
      <c r="K5" s="138"/>
      <c r="L5" s="138"/>
      <c r="M5" s="142"/>
      <c r="N5" s="142"/>
      <c r="O5" s="138"/>
      <c r="P5" s="148" t="s">
        <v>178</v>
      </c>
      <c r="Q5" s="149">
        <f>'ごみ集計結果'!L27</f>
        <v>134396</v>
      </c>
    </row>
    <row r="6" spans="1:17" s="145" customFormat="1" ht="21.75" customHeight="1" thickBot="1">
      <c r="A6" s="138"/>
      <c r="C6" s="150"/>
      <c r="E6" s="138"/>
      <c r="F6" s="138"/>
      <c r="G6" s="151"/>
      <c r="H6" s="138"/>
      <c r="I6" s="141"/>
      <c r="J6" s="142"/>
      <c r="K6" s="138"/>
      <c r="L6" s="138"/>
      <c r="M6" s="142"/>
      <c r="N6" s="151"/>
      <c r="O6" s="138"/>
      <c r="P6" s="138"/>
      <c r="Q6" s="138"/>
    </row>
    <row r="7" spans="1:17" s="145" customFormat="1" ht="21.75" customHeight="1">
      <c r="A7" s="138"/>
      <c r="B7" s="138"/>
      <c r="C7" s="142"/>
      <c r="D7" s="151"/>
      <c r="E7" s="138"/>
      <c r="F7" s="139" t="s">
        <v>179</v>
      </c>
      <c r="G7" s="144"/>
      <c r="H7" s="138"/>
      <c r="I7" s="152" t="s">
        <v>110</v>
      </c>
      <c r="J7" s="144"/>
      <c r="K7" s="138"/>
      <c r="L7" s="153" t="s">
        <v>180</v>
      </c>
      <c r="M7" s="154" t="s">
        <v>181</v>
      </c>
      <c r="N7" s="155">
        <f>'ごみ集計結果'!L15</f>
        <v>58694</v>
      </c>
      <c r="O7" s="138"/>
      <c r="P7" s="138"/>
      <c r="Q7" s="138"/>
    </row>
    <row r="8" spans="1:17" s="145" customFormat="1" ht="21.75" customHeight="1" thickBot="1">
      <c r="A8" s="151"/>
      <c r="B8" s="411" t="s">
        <v>182</v>
      </c>
      <c r="C8" s="411"/>
      <c r="D8" s="411"/>
      <c r="E8" s="138"/>
      <c r="F8" s="148" t="s">
        <v>183</v>
      </c>
      <c r="G8" s="149">
        <f>'ごみ集計結果'!J7</f>
        <v>672909</v>
      </c>
      <c r="H8" s="138"/>
      <c r="I8" s="148" t="s">
        <v>184</v>
      </c>
      <c r="J8" s="149">
        <f>'ごみ集計結果'!J15</f>
        <v>704136</v>
      </c>
      <c r="K8" s="138"/>
      <c r="L8" s="156" t="s">
        <v>185</v>
      </c>
      <c r="M8" s="157" t="s">
        <v>186</v>
      </c>
      <c r="N8" s="158">
        <f>'ごみ集計結果'!M15</f>
        <v>18548</v>
      </c>
      <c r="O8" s="138"/>
      <c r="P8" s="138"/>
      <c r="Q8" s="138"/>
    </row>
    <row r="9" spans="1:17" s="145" customFormat="1" ht="21.75" customHeight="1" thickBot="1">
      <c r="A9" s="151"/>
      <c r="B9" s="138"/>
      <c r="C9" s="142"/>
      <c r="D9" s="151"/>
      <c r="E9" s="138"/>
      <c r="F9" s="138"/>
      <c r="G9" s="151"/>
      <c r="H9" s="138"/>
      <c r="I9" s="141"/>
      <c r="J9" s="151"/>
      <c r="K9" s="138"/>
      <c r="L9" s="138"/>
      <c r="M9" s="142"/>
      <c r="N9" s="151"/>
      <c r="O9" s="138"/>
      <c r="P9" s="138"/>
      <c r="Q9" s="138"/>
    </row>
    <row r="10" spans="1:17" s="145" customFormat="1" ht="21.75" customHeight="1" thickBot="1">
      <c r="A10" s="151"/>
      <c r="B10" s="159" t="s">
        <v>57</v>
      </c>
      <c r="C10" s="160" t="s">
        <v>187</v>
      </c>
      <c r="D10" s="161">
        <f>'ごみ集計結果'!D10</f>
        <v>170</v>
      </c>
      <c r="E10" s="138"/>
      <c r="F10" s="138"/>
      <c r="G10" s="151"/>
      <c r="H10" s="138"/>
      <c r="I10" s="162"/>
      <c r="L10" s="163" t="s">
        <v>188</v>
      </c>
      <c r="M10" s="164" t="s">
        <v>189</v>
      </c>
      <c r="N10" s="161">
        <f>'ごみ集計結果'!K23</f>
        <v>31227</v>
      </c>
      <c r="O10" s="138"/>
      <c r="P10" s="143" t="s">
        <v>190</v>
      </c>
      <c r="Q10" s="165"/>
    </row>
    <row r="11" spans="1:17" s="145" customFormat="1" ht="21.75" customHeight="1" thickBot="1">
      <c r="A11" s="151"/>
      <c r="B11" s="138"/>
      <c r="C11" s="142"/>
      <c r="D11" s="166"/>
      <c r="E11" s="138"/>
      <c r="F11" s="138"/>
      <c r="G11" s="151"/>
      <c r="H11" s="138"/>
      <c r="I11" s="141"/>
      <c r="J11" s="151"/>
      <c r="K11" s="138"/>
      <c r="L11" s="138"/>
      <c r="M11" s="142"/>
      <c r="N11" s="151"/>
      <c r="O11" s="138"/>
      <c r="P11" s="148"/>
      <c r="Q11" s="149">
        <f>'ごみ集計結果'!L23</f>
        <v>28503</v>
      </c>
    </row>
    <row r="12" spans="1:17" s="145" customFormat="1" ht="21.75" customHeight="1" thickBot="1">
      <c r="A12" s="151"/>
      <c r="B12" s="159" t="s">
        <v>58</v>
      </c>
      <c r="C12" s="167" t="s">
        <v>191</v>
      </c>
      <c r="D12" s="161">
        <f>'ごみ集計結果'!D11</f>
        <v>735040</v>
      </c>
      <c r="E12" s="138"/>
      <c r="F12" s="138"/>
      <c r="G12" s="151"/>
      <c r="H12" s="138"/>
      <c r="I12" s="152" t="s">
        <v>115</v>
      </c>
      <c r="J12" s="144"/>
      <c r="K12" s="138"/>
      <c r="L12" s="153" t="s">
        <v>188</v>
      </c>
      <c r="M12" s="154" t="s">
        <v>192</v>
      </c>
      <c r="N12" s="155">
        <f>'ごみ集計結果'!K16</f>
        <v>19844</v>
      </c>
      <c r="O12" s="138"/>
      <c r="P12" s="138"/>
      <c r="Q12" s="138"/>
    </row>
    <row r="13" spans="1:17" s="145" customFormat="1" ht="21.75" customHeight="1" thickBot="1">
      <c r="A13" s="151"/>
      <c r="B13" s="138"/>
      <c r="C13" s="142"/>
      <c r="D13" s="166"/>
      <c r="E13" s="138"/>
      <c r="F13" s="138"/>
      <c r="G13" s="151"/>
      <c r="H13" s="138"/>
      <c r="I13" s="148" t="s">
        <v>193</v>
      </c>
      <c r="J13" s="149">
        <f>'ごみ集計結果'!J16</f>
        <v>60036</v>
      </c>
      <c r="K13" s="138"/>
      <c r="L13" s="168" t="s">
        <v>190</v>
      </c>
      <c r="M13" s="169" t="s">
        <v>194</v>
      </c>
      <c r="N13" s="170">
        <f>'ごみ集計結果'!L16</f>
        <v>21781</v>
      </c>
      <c r="O13" s="138"/>
      <c r="P13" s="138"/>
      <c r="Q13" s="138"/>
    </row>
    <row r="14" spans="1:17" s="145" customFormat="1" ht="21.75" customHeight="1" thickBot="1">
      <c r="A14" s="151"/>
      <c r="B14" s="159" t="s">
        <v>59</v>
      </c>
      <c r="C14" s="167" t="s">
        <v>195</v>
      </c>
      <c r="D14" s="161">
        <f>'ごみ集計結果'!D12</f>
        <v>53600</v>
      </c>
      <c r="E14" s="138"/>
      <c r="F14" s="138"/>
      <c r="G14" s="151"/>
      <c r="H14" s="138"/>
      <c r="I14" s="141"/>
      <c r="J14" s="151"/>
      <c r="K14" s="138"/>
      <c r="L14" s="171" t="s">
        <v>185</v>
      </c>
      <c r="M14" s="172" t="s">
        <v>196</v>
      </c>
      <c r="N14" s="149">
        <f>'ごみ集計結果'!M16</f>
        <v>16317</v>
      </c>
      <c r="O14" s="138"/>
      <c r="P14" s="138"/>
      <c r="Q14" s="138"/>
    </row>
    <row r="15" spans="1:17" s="145" customFormat="1" ht="21.75" customHeight="1" thickBot="1">
      <c r="A15" s="151"/>
      <c r="B15" s="173"/>
      <c r="C15" s="147"/>
      <c r="D15" s="174"/>
      <c r="E15" s="138"/>
      <c r="F15" s="138"/>
      <c r="G15" s="151"/>
      <c r="H15" s="138"/>
      <c r="I15" s="141"/>
      <c r="J15" s="151"/>
      <c r="K15" s="138"/>
      <c r="L15" s="175"/>
      <c r="M15" s="160"/>
      <c r="N15" s="176"/>
      <c r="O15" s="138"/>
      <c r="P15" s="138"/>
      <c r="Q15" s="138"/>
    </row>
    <row r="16" spans="1:15" s="145" customFormat="1" ht="21.75" customHeight="1" thickBot="1">
      <c r="A16" s="151"/>
      <c r="B16" s="159" t="s">
        <v>54</v>
      </c>
      <c r="C16" s="167" t="s">
        <v>197</v>
      </c>
      <c r="D16" s="161">
        <f>'ごみ集計結果'!D13</f>
        <v>132677</v>
      </c>
      <c r="E16" s="138"/>
      <c r="F16" s="138"/>
      <c r="G16" s="151"/>
      <c r="H16" s="138"/>
      <c r="I16" s="152" t="s">
        <v>198</v>
      </c>
      <c r="J16" s="144"/>
      <c r="K16" s="138"/>
      <c r="L16" s="153" t="s">
        <v>188</v>
      </c>
      <c r="M16" s="154" t="s">
        <v>199</v>
      </c>
      <c r="N16" s="155">
        <f>'ごみ集計結果'!K17</f>
        <v>5</v>
      </c>
      <c r="O16" s="138"/>
    </row>
    <row r="17" spans="1:15" s="145" customFormat="1" ht="21.75" customHeight="1" thickBot="1">
      <c r="A17" s="151"/>
      <c r="C17" s="150"/>
      <c r="D17" s="177"/>
      <c r="E17" s="138"/>
      <c r="H17" s="138"/>
      <c r="I17" s="148" t="s">
        <v>200</v>
      </c>
      <c r="J17" s="149">
        <f>'ごみ集計結果'!J17</f>
        <v>1579</v>
      </c>
      <c r="K17" s="138"/>
      <c r="L17" s="168" t="s">
        <v>190</v>
      </c>
      <c r="M17" s="169" t="s">
        <v>201</v>
      </c>
      <c r="N17" s="170">
        <f>'ごみ集計結果'!L17</f>
        <v>0</v>
      </c>
      <c r="O17" s="138"/>
    </row>
    <row r="18" spans="1:15" s="145" customFormat="1" ht="21.75" customHeight="1" thickBot="1">
      <c r="A18" s="151"/>
      <c r="B18" s="178" t="s">
        <v>202</v>
      </c>
      <c r="C18" s="167" t="s">
        <v>203</v>
      </c>
      <c r="D18" s="161">
        <f>'ごみ集計結果'!D14</f>
        <v>1442</v>
      </c>
      <c r="E18" s="138"/>
      <c r="H18" s="138"/>
      <c r="I18" s="141"/>
      <c r="J18" s="151"/>
      <c r="K18" s="138"/>
      <c r="L18" s="171" t="s">
        <v>185</v>
      </c>
      <c r="M18" s="172" t="s">
        <v>204</v>
      </c>
      <c r="N18" s="149">
        <f>'ごみ集計結果'!M17</f>
        <v>1574</v>
      </c>
      <c r="O18" s="138"/>
    </row>
    <row r="19" spans="1:15" s="145" customFormat="1" ht="21.75" customHeight="1" thickBot="1">
      <c r="A19" s="151"/>
      <c r="B19" s="138"/>
      <c r="C19" s="142"/>
      <c r="D19" s="166"/>
      <c r="E19" s="138"/>
      <c r="H19" s="138"/>
      <c r="I19" s="141"/>
      <c r="J19" s="151"/>
      <c r="K19" s="138"/>
      <c r="L19" s="175"/>
      <c r="M19" s="160"/>
      <c r="N19" s="176"/>
      <c r="O19" s="138"/>
    </row>
    <row r="20" spans="1:18" s="145" customFormat="1" ht="21.75" customHeight="1" thickBot="1">
      <c r="A20" s="151"/>
      <c r="B20" s="178" t="s">
        <v>60</v>
      </c>
      <c r="C20" s="167" t="s">
        <v>205</v>
      </c>
      <c r="D20" s="161">
        <f>'ごみ集計結果'!D15</f>
        <v>16941</v>
      </c>
      <c r="E20" s="138"/>
      <c r="F20" s="152" t="s">
        <v>206</v>
      </c>
      <c r="G20" s="140"/>
      <c r="H20" s="138"/>
      <c r="I20" s="179" t="s">
        <v>117</v>
      </c>
      <c r="J20" s="165"/>
      <c r="L20" s="153" t="s">
        <v>188</v>
      </c>
      <c r="M20" s="180" t="s">
        <v>207</v>
      </c>
      <c r="N20" s="181">
        <f>'ごみ集計結果'!K18</f>
        <v>0</v>
      </c>
      <c r="O20" s="138"/>
      <c r="R20" s="182"/>
    </row>
    <row r="21" spans="1:15" s="145" customFormat="1" ht="21.75" customHeight="1" thickBot="1">
      <c r="A21" s="151"/>
      <c r="B21" s="183"/>
      <c r="C21" s="184"/>
      <c r="D21" s="166"/>
      <c r="E21" s="138"/>
      <c r="F21" s="148"/>
      <c r="G21" s="149">
        <f>'ごみ集計結果'!J23</f>
        <v>313446</v>
      </c>
      <c r="H21" s="138"/>
      <c r="I21" s="148" t="s">
        <v>208</v>
      </c>
      <c r="J21" s="185">
        <f>'ごみ集計結果'!J18</f>
        <v>0</v>
      </c>
      <c r="L21" s="168" t="s">
        <v>190</v>
      </c>
      <c r="M21" s="186" t="s">
        <v>209</v>
      </c>
      <c r="N21" s="187">
        <f>'ごみ集計結果'!L18</f>
        <v>0</v>
      </c>
      <c r="O21" s="138"/>
    </row>
    <row r="22" spans="1:15" s="145" customFormat="1" ht="21.75" customHeight="1" thickBot="1">
      <c r="A22" s="151"/>
      <c r="B22" s="178" t="s">
        <v>56</v>
      </c>
      <c r="C22" s="167" t="s">
        <v>210</v>
      </c>
      <c r="D22" s="161">
        <f>'ごみ集計結果'!D17</f>
        <v>109888</v>
      </c>
      <c r="E22" s="138"/>
      <c r="F22" s="138"/>
      <c r="G22" s="151"/>
      <c r="H22" s="138"/>
      <c r="L22" s="171" t="s">
        <v>185</v>
      </c>
      <c r="M22" s="188" t="s">
        <v>211</v>
      </c>
      <c r="N22" s="185">
        <f>'ごみ集計結果'!M18</f>
        <v>0</v>
      </c>
      <c r="O22" s="138"/>
    </row>
    <row r="23" spans="1:15" s="145" customFormat="1" ht="21.75" customHeight="1" thickBot="1">
      <c r="A23" s="151"/>
      <c r="B23" s="173"/>
      <c r="C23" s="147"/>
      <c r="D23" s="189"/>
      <c r="E23" s="138"/>
      <c r="F23" s="138"/>
      <c r="G23" s="151"/>
      <c r="H23" s="138"/>
      <c r="I23" s="141"/>
      <c r="J23" s="151"/>
      <c r="K23" s="138"/>
      <c r="L23" s="175"/>
      <c r="M23" s="160"/>
      <c r="N23" s="176"/>
      <c r="O23" s="138"/>
    </row>
    <row r="24" spans="1:17" s="145" customFormat="1" ht="21.75" customHeight="1" thickBot="1">
      <c r="A24" s="151"/>
      <c r="B24" s="178" t="s">
        <v>212</v>
      </c>
      <c r="C24" s="164" t="s">
        <v>213</v>
      </c>
      <c r="D24" s="161">
        <f>'ごみ集計結果'!W77</f>
        <v>117</v>
      </c>
      <c r="E24" s="138"/>
      <c r="F24" s="138"/>
      <c r="G24" s="151"/>
      <c r="H24" s="138"/>
      <c r="I24" s="179" t="s">
        <v>118</v>
      </c>
      <c r="J24" s="165"/>
      <c r="L24" s="153" t="s">
        <v>188</v>
      </c>
      <c r="M24" s="180" t="s">
        <v>214</v>
      </c>
      <c r="N24" s="181">
        <f>'ごみ集計結果'!K19</f>
        <v>0</v>
      </c>
      <c r="O24" s="138"/>
      <c r="P24" s="138"/>
      <c r="Q24" s="138"/>
    </row>
    <row r="25" spans="1:17" s="145" customFormat="1" ht="21.75" customHeight="1" thickBot="1">
      <c r="A25" s="151"/>
      <c r="B25" s="190"/>
      <c r="C25" s="191"/>
      <c r="D25" s="192"/>
      <c r="E25" s="138"/>
      <c r="F25" s="138"/>
      <c r="G25" s="151"/>
      <c r="H25" s="138"/>
      <c r="I25" s="148" t="s">
        <v>215</v>
      </c>
      <c r="J25" s="185">
        <f>'ごみ集計結果'!J19</f>
        <v>0</v>
      </c>
      <c r="L25" s="168" t="s">
        <v>190</v>
      </c>
      <c r="M25" s="186" t="s">
        <v>216</v>
      </c>
      <c r="N25" s="187">
        <f>'ごみ集計結果'!L19</f>
        <v>0</v>
      </c>
      <c r="O25" s="138"/>
      <c r="P25" s="138"/>
      <c r="Q25" s="138"/>
    </row>
    <row r="26" spans="1:17" s="145" customFormat="1" ht="21.75" customHeight="1" thickBot="1">
      <c r="A26" s="151"/>
      <c r="B26" s="193" t="s">
        <v>217</v>
      </c>
      <c r="C26" s="164" t="s">
        <v>218</v>
      </c>
      <c r="D26" s="161">
        <f>'ごみ集計結果'!D23</f>
        <v>28541</v>
      </c>
      <c r="E26" s="138"/>
      <c r="F26" s="138"/>
      <c r="G26" s="151"/>
      <c r="H26" s="138"/>
      <c r="L26" s="171" t="s">
        <v>185</v>
      </c>
      <c r="M26" s="188" t="s">
        <v>219</v>
      </c>
      <c r="N26" s="185">
        <f>'ごみ集計結果'!M19</f>
        <v>0</v>
      </c>
      <c r="O26" s="138"/>
      <c r="Q26" s="138"/>
    </row>
    <row r="27" spans="1:16" s="145" customFormat="1" ht="21.75" customHeight="1" thickBot="1">
      <c r="A27" s="151"/>
      <c r="E27" s="138"/>
      <c r="F27" s="138"/>
      <c r="G27" s="151"/>
      <c r="H27" s="138"/>
      <c r="O27" s="194"/>
      <c r="P27" s="138"/>
    </row>
    <row r="28" spans="1:16" s="145" customFormat="1" ht="21.75" customHeight="1">
      <c r="A28" s="151"/>
      <c r="B28" s="195"/>
      <c r="C28" s="191"/>
      <c r="D28" s="192"/>
      <c r="E28" s="138"/>
      <c r="F28" s="138"/>
      <c r="G28" s="151"/>
      <c r="H28" s="138"/>
      <c r="I28" s="152" t="s">
        <v>119</v>
      </c>
      <c r="J28" s="144"/>
      <c r="K28" s="138"/>
      <c r="L28" s="153" t="s">
        <v>188</v>
      </c>
      <c r="M28" s="154" t="s">
        <v>220</v>
      </c>
      <c r="N28" s="155">
        <f>'ごみ集計結果'!K20</f>
        <v>0</v>
      </c>
      <c r="O28" s="194"/>
      <c r="P28" s="138"/>
    </row>
    <row r="29" spans="1:16" s="145" customFormat="1" ht="21.75" customHeight="1" thickBot="1">
      <c r="A29" s="151"/>
      <c r="B29" s="195"/>
      <c r="C29" s="191"/>
      <c r="D29" s="192"/>
      <c r="E29" s="138"/>
      <c r="F29" s="138"/>
      <c r="G29" s="151"/>
      <c r="H29" s="138"/>
      <c r="I29" s="148" t="s">
        <v>221</v>
      </c>
      <c r="J29" s="149">
        <f>'ごみ集計結果'!J20</f>
        <v>137013</v>
      </c>
      <c r="K29" s="138"/>
      <c r="L29" s="168" t="s">
        <v>190</v>
      </c>
      <c r="M29" s="169" t="s">
        <v>222</v>
      </c>
      <c r="N29" s="170">
        <f>'ごみ集計結果'!L20</f>
        <v>1079</v>
      </c>
      <c r="O29" s="194"/>
      <c r="P29" s="138"/>
    </row>
    <row r="30" spans="1:16" s="145" customFormat="1" ht="21.75" customHeight="1" thickBot="1">
      <c r="A30" s="151"/>
      <c r="B30" s="195"/>
      <c r="C30" s="191"/>
      <c r="D30" s="192"/>
      <c r="E30" s="138"/>
      <c r="F30" s="138"/>
      <c r="G30" s="151"/>
      <c r="H30" s="138"/>
      <c r="I30" s="141"/>
      <c r="J30" s="142"/>
      <c r="K30" s="138"/>
      <c r="L30" s="171" t="s">
        <v>185</v>
      </c>
      <c r="M30" s="172" t="s">
        <v>223</v>
      </c>
      <c r="N30" s="149">
        <f>'ごみ集計結果'!M20</f>
        <v>75229</v>
      </c>
      <c r="O30" s="194"/>
      <c r="P30" s="138"/>
    </row>
    <row r="31" spans="1:16" s="145" customFormat="1" ht="21.75" customHeight="1" thickBot="1">
      <c r="A31" s="151"/>
      <c r="B31" s="195"/>
      <c r="C31" s="191"/>
      <c r="D31" s="192"/>
      <c r="E31" s="138"/>
      <c r="F31" s="138"/>
      <c r="G31" s="151"/>
      <c r="H31" s="138"/>
      <c r="O31" s="194"/>
      <c r="P31" s="138"/>
    </row>
    <row r="32" spans="1:16" s="145" customFormat="1" ht="21.75" customHeight="1">
      <c r="A32" s="151"/>
      <c r="B32" s="195"/>
      <c r="C32" s="191"/>
      <c r="D32" s="192"/>
      <c r="E32" s="138"/>
      <c r="F32" s="138"/>
      <c r="G32" s="151"/>
      <c r="H32" s="138"/>
      <c r="I32" s="152" t="s">
        <v>224</v>
      </c>
      <c r="J32" s="144"/>
      <c r="K32" s="138"/>
      <c r="L32" s="153" t="s">
        <v>188</v>
      </c>
      <c r="M32" s="154" t="s">
        <v>225</v>
      </c>
      <c r="N32" s="155">
        <f>'ごみ集計結果'!K21</f>
        <v>11378</v>
      </c>
      <c r="O32" s="194"/>
      <c r="P32" s="138"/>
    </row>
    <row r="33" spans="1:16" s="145" customFormat="1" ht="21.75" customHeight="1" thickBot="1">
      <c r="A33" s="151"/>
      <c r="B33" s="195"/>
      <c r="C33" s="191"/>
      <c r="D33" s="192"/>
      <c r="E33" s="138"/>
      <c r="F33" s="138"/>
      <c r="G33" s="151"/>
      <c r="H33" s="138"/>
      <c r="I33" s="148" t="s">
        <v>226</v>
      </c>
      <c r="J33" s="149">
        <f>'ごみ集計結果'!J21</f>
        <v>114818</v>
      </c>
      <c r="K33" s="138"/>
      <c r="L33" s="168" t="s">
        <v>190</v>
      </c>
      <c r="M33" s="169" t="s">
        <v>227</v>
      </c>
      <c r="N33" s="170">
        <f>'ごみ集計結果'!L21</f>
        <v>5643</v>
      </c>
      <c r="O33" s="194"/>
      <c r="P33" s="138"/>
    </row>
    <row r="34" spans="1:16" s="145" customFormat="1" ht="21.75" customHeight="1" thickBot="1">
      <c r="A34" s="151"/>
      <c r="B34" s="195"/>
      <c r="C34" s="191"/>
      <c r="D34" s="192"/>
      <c r="E34" s="138"/>
      <c r="F34" s="138"/>
      <c r="G34" s="151"/>
      <c r="H34" s="138"/>
      <c r="I34" s="141"/>
      <c r="J34" s="151"/>
      <c r="K34" s="138"/>
      <c r="L34" s="171" t="s">
        <v>185</v>
      </c>
      <c r="M34" s="172" t="s">
        <v>228</v>
      </c>
      <c r="N34" s="149">
        <f>'ごみ集計結果'!M21</f>
        <v>92657</v>
      </c>
      <c r="O34" s="194"/>
      <c r="P34" s="138"/>
    </row>
    <row r="35" spans="1:16" s="145" customFormat="1" ht="21.75" customHeight="1" thickBot="1">
      <c r="A35" s="151"/>
      <c r="B35" s="138"/>
      <c r="C35" s="142"/>
      <c r="D35" s="151"/>
      <c r="E35" s="138"/>
      <c r="F35" s="138"/>
      <c r="G35" s="151"/>
      <c r="H35" s="138"/>
      <c r="I35" s="141"/>
      <c r="J35" s="142"/>
      <c r="K35" s="138"/>
      <c r="L35" s="196"/>
      <c r="M35" s="197"/>
      <c r="N35" s="198"/>
      <c r="O35" s="194"/>
      <c r="P35" s="138"/>
    </row>
    <row r="36" spans="1:17" s="145" customFormat="1" ht="21.75" customHeight="1">
      <c r="A36" s="151"/>
      <c r="C36" s="150"/>
      <c r="E36" s="138"/>
      <c r="F36" s="138"/>
      <c r="G36" s="151"/>
      <c r="H36" s="138"/>
      <c r="I36" s="139" t="s">
        <v>229</v>
      </c>
      <c r="J36" s="144"/>
      <c r="K36" s="138"/>
      <c r="L36" s="199" t="s">
        <v>188</v>
      </c>
      <c r="M36" s="200" t="s">
        <v>230</v>
      </c>
      <c r="N36" s="155">
        <f>'ごみ集計結果'!K22</f>
        <v>0</v>
      </c>
      <c r="O36" s="194"/>
      <c r="P36" s="138" t="s">
        <v>231</v>
      </c>
      <c r="Q36" s="138"/>
    </row>
    <row r="37" spans="1:17" s="145" customFormat="1" ht="21.75" customHeight="1" thickBot="1">
      <c r="A37" s="138"/>
      <c r="E37" s="138"/>
      <c r="F37" s="138"/>
      <c r="G37" s="151"/>
      <c r="H37" s="138"/>
      <c r="I37" s="148" t="s">
        <v>232</v>
      </c>
      <c r="J37" s="149">
        <f>'ごみ集計結果'!J22</f>
        <v>0</v>
      </c>
      <c r="K37" s="138"/>
      <c r="L37" s="171" t="s">
        <v>190</v>
      </c>
      <c r="M37" s="172" t="s">
        <v>233</v>
      </c>
      <c r="N37" s="158">
        <f>'ごみ集計結果'!L22</f>
        <v>0</v>
      </c>
      <c r="O37" s="138"/>
      <c r="P37" s="412">
        <f>'ごみ集計結果'!M24</f>
        <v>204325</v>
      </c>
      <c r="Q37" s="412"/>
    </row>
    <row r="38" spans="1:17" s="145" customFormat="1" ht="21.75" customHeight="1" thickBot="1">
      <c r="A38" s="138"/>
      <c r="B38" s="201" t="s">
        <v>234</v>
      </c>
      <c r="C38" s="202" t="s">
        <v>235</v>
      </c>
      <c r="D38" s="203">
        <f>'ごみ集計結果'!D6</f>
        <v>2871789</v>
      </c>
      <c r="E38" s="138"/>
      <c r="F38" s="138"/>
      <c r="G38" s="151"/>
      <c r="H38" s="138"/>
      <c r="I38" s="141"/>
      <c r="J38" s="142"/>
      <c r="K38" s="138"/>
      <c r="L38" s="138"/>
      <c r="M38" s="142"/>
      <c r="N38" s="142"/>
      <c r="O38" s="138"/>
      <c r="P38" s="413"/>
      <c r="Q38" s="413"/>
    </row>
    <row r="39" spans="1:17" s="145" customFormat="1" ht="21.75" customHeight="1">
      <c r="A39" s="138"/>
      <c r="B39" s="204" t="s">
        <v>236</v>
      </c>
      <c r="C39" s="205" t="s">
        <v>237</v>
      </c>
      <c r="D39" s="206">
        <f>'ごみ集計結果'!D7</f>
        <v>595</v>
      </c>
      <c r="E39" s="138"/>
      <c r="F39" s="152" t="s">
        <v>238</v>
      </c>
      <c r="G39" s="165"/>
      <c r="H39" s="138"/>
      <c r="I39" s="141"/>
      <c r="J39" s="142"/>
      <c r="K39" s="138"/>
      <c r="L39" s="138"/>
      <c r="M39" s="142"/>
      <c r="N39" s="142"/>
      <c r="O39" s="138"/>
      <c r="P39" s="152" t="s">
        <v>239</v>
      </c>
      <c r="Q39" s="165"/>
    </row>
    <row r="40" spans="1:17" s="145" customFormat="1" ht="21.75" customHeight="1" thickBot="1">
      <c r="A40" s="138"/>
      <c r="B40" s="207" t="s">
        <v>240</v>
      </c>
      <c r="C40" s="208" t="s">
        <v>241</v>
      </c>
      <c r="D40" s="209">
        <f>'ごみ集計結果'!D8</f>
        <v>2872384</v>
      </c>
      <c r="E40" s="138"/>
      <c r="F40" s="148" t="s">
        <v>242</v>
      </c>
      <c r="G40" s="149">
        <f>'ごみ集計結果'!J25</f>
        <v>16204</v>
      </c>
      <c r="H40" s="138"/>
      <c r="I40" s="141"/>
      <c r="J40" s="142"/>
      <c r="K40" s="138"/>
      <c r="L40" s="138"/>
      <c r="M40" s="142"/>
      <c r="N40" s="142"/>
      <c r="O40" s="138"/>
      <c r="P40" s="148"/>
      <c r="Q40" s="149">
        <f>'ごみ集計結果'!M27</f>
        <v>220529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D4"/>
    <mergeCell ref="B8:D8"/>
    <mergeCell ref="P37:Q38"/>
    <mergeCell ref="A1:H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2008-01-22T02:53:06Z</cp:lastPrinted>
  <dcterms:created xsi:type="dcterms:W3CDTF">2008-01-06T09:11:49Z</dcterms:created>
  <dcterms:modified xsi:type="dcterms:W3CDTF">2008-09-16T08:47:15Z</dcterms:modified>
  <cp:category/>
  <cp:version/>
  <cp:contentType/>
  <cp:contentStatus/>
</cp:coreProperties>
</file>