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'市町村分担金内訳'!$A$7:$DU$13</definedName>
    <definedName name="_xlnm.Print_Area" localSheetId="4">'組合分担金内訳'!$A$7:$BE$26</definedName>
    <definedName name="_xlnm.Print_Area" localSheetId="3">'廃棄物事業経費（歳出）'!$A$7:$BW$32</definedName>
    <definedName name="_xlnm.Print_Area" localSheetId="2">'廃棄物事業経費（歳入）'!$A$7:$AD$32</definedName>
    <definedName name="_xlnm.Print_Area" localSheetId="0">'廃棄物事業経費（市町村）'!$A$7:$CX$26</definedName>
    <definedName name="_xlnm.Print_Area" localSheetId="1">'廃棄物事業経費（組合）'!$A$7:$CX$13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<sst xmlns="http://schemas.openxmlformats.org/spreadsheetml/2006/main" count="1513" uniqueCount="259">
  <si>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</si>
  <si>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</si>
  <si>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</si>
  <si>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</si>
  <si>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</si>
  <si>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</si>
  <si>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</si>
  <si>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</si>
  <si>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</si>
  <si>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</si>
  <si>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</si>
  <si>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</si>
  <si>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</si>
  <si>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</si>
  <si>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</si>
  <si>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</si>
  <si>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</si>
  <si>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</si>
  <si>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</si>
  <si>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</si>
  <si>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</si>
  <si>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</si>
  <si>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</si>
  <si>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</si>
  <si>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</si>
  <si>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</si>
  <si>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</si>
  <si>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</si>
  <si>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</si>
  <si>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</si>
  <si>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</si>
  <si>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</si>
  <si>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</si>
  <si>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</si>
  <si>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</si>
  <si>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</si>
  <si>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</si>
  <si>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</si>
  <si>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</si>
  <si>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</si>
  <si>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</si>
  <si>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</si>
  <si>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</si>
  <si>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</si>
  <si>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</si>
  <si>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</si>
  <si>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</si>
  <si>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</si>
  <si>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</si>
  <si>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</si>
  <si>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</si>
  <si>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</si>
  <si>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</si>
  <si>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</si>
  <si>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</si>
  <si>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</si>
  <si>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</si>
  <si>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</si>
  <si>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</si>
  <si>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</si>
  <si>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</si>
  <si>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</si>
  <si>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</si>
  <si>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</si>
  <si>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</si>
  <si>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</si>
  <si>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</si>
  <si>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</si>
  <si>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</si>
  <si>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</si>
  <si>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</si>
  <si>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</si>
  <si>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</si>
  <si>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</si>
  <si>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</si>
  <si>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</si>
  <si>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</si>
  <si>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</si>
  <si>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</si>
  <si>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</si>
  <si>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</si>
  <si>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</si>
  <si>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</si>
  <si>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</si>
  <si>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</si>
  <si>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</si>
  <si>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</si>
  <si>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</si>
  <si>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</si>
  <si>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</si>
  <si>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</si>
  <si>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</si>
  <si>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</si>
  <si>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</si>
  <si>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</si>
  <si>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</si>
  <si>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</si>
  <si>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</si>
  <si>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</si>
  <si>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</si>
  <si>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</si>
  <si>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</si>
  <si>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</si>
  <si>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</si>
  <si>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</si>
  <si>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</si>
  <si>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</si>
  <si>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</si>
  <si>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</si>
  <si>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</si>
  <si>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</si>
  <si>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</si>
  <si>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</si>
  <si>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</si>
  <si>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</si>
  <si>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</si>
  <si>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</si>
  <si>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</si>
  <si>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</si>
  <si>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</si>
  <si>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</si>
  <si>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</si>
  <si>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</si>
  <si>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</si>
  <si>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</si>
  <si>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</si>
  <si>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</si>
  <si>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</si>
  <si>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</si>
  <si>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</si>
  <si>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</si>
  <si>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</si>
  <si>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</si>
  <si>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</si>
  <si>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</si>
  <si>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</si>
  <si>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</si>
  <si>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</si>
  <si>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</si>
  <si>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</si>
  <si>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</si>
  <si>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</si>
  <si>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</si>
  <si>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</si>
  <si>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</si>
  <si>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</si>
  <si>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</si>
  <si>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</si>
  <si>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</si>
  <si>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</si>
  <si>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</si>
  <si>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</si>
  <si>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</si>
  <si>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</si>
  <si>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</si>
  <si>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</si>
  <si>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</si>
  <si>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</si>
  <si>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</si>
  <si>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</si>
  <si>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</si>
  <si>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</si>
  <si>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</si>
  <si>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</si>
  <si>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</si>
  <si>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</si>
  <si>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</si>
  <si>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</si>
  <si>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</si>
  <si>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</si>
  <si>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</si>
  <si>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</si>
  <si>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</si>
  <si>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</si>
  <si>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</si>
  <si>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</si>
  <si>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</si>
  <si>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</si>
  <si>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</si>
  <si>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</si>
  <si>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</si>
  <si>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</si>
  <si>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</si>
  <si>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</si>
  <si>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</si>
  <si>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</si>
  <si>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</si>
  <si>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</si>
  <si>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</si>
  <si>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</si>
  <si>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</si>
  <si>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</si>
  <si>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</si>
  <si>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</si>
  <si>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</si>
  <si>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</si>
  <si>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</si>
  <si>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</si>
  <si>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</si>
  <si>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</si>
  <si>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</si>
  <si>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</si>
  <si>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</si>
  <si>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</si>
  <si>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</si>
  <si>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</si>
  <si>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</si>
  <si>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</si>
  <si>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</si>
  <si>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</si>
  <si>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</si>
  <si>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</si>
  <si>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</si>
  <si>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</si>
  <si>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</si>
  <si>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</si>
  <si>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</si>
  <si>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</si>
  <si>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</si>
  <si>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</si>
  <si>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</si>
  <si>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</si>
  <si>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</si>
  <si>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</si>
  <si>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</si>
  <si>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</si>
  <si>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</si>
  <si>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</si>
  <si>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</si>
  <si>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</si>
  <si>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</si>
  <si>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</si>
  <si>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</si>
  <si>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</si>
  <si>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</si>
  <si>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</si>
  <si>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</si>
  <si>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</si>
  <si>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</si>
  <si>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</si>
  <si>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</si>
  <si>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</si>
  <si>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</si>
  <si>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</si>
  <si>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</si>
  <si>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</si>
  <si>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</si>
  <si>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</si>
  <si>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</si>
  <si>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</si>
  <si>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</si>
  <si>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</si>
  <si>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</si>
  <si>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日野町江府町日南町衛生施設組合</t>
  </si>
  <si>
    <t>南部町・伯耆町清掃施設管理組合</t>
  </si>
  <si>
    <t>鳥取県東部広域行政管理組合</t>
  </si>
  <si>
    <t>鳥取県西部広域行政管理組合</t>
  </si>
  <si>
    <t>八頭環境施設組合</t>
  </si>
  <si>
    <t>鳥取中部ふるさと広域連合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</si>
</sst>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鳥取県</v>
      </c>
      <c r="B7" s="140">
        <f>INT(B8/1000)*1000</f>
        <v>31000</v>
      </c>
      <c r="C7" s="140" t="s">
        <v>179</v>
      </c>
      <c r="D7" s="141">
        <f>SUM(D8:D200)</f>
        <v>7842970</v>
      </c>
      <c r="E7" s="141">
        <f aca="true" t="shared" si="0" ref="E7:BP7">SUM(E8:E200)</f>
        <v>1318058</v>
      </c>
      <c r="F7" s="141">
        <f t="shared" si="0"/>
        <v>0</v>
      </c>
      <c r="G7" s="141">
        <f t="shared" si="0"/>
        <v>6431</v>
      </c>
      <c r="H7" s="141">
        <f t="shared" si="0"/>
        <v>0</v>
      </c>
      <c r="I7" s="141">
        <f t="shared" si="0"/>
        <v>1029971</v>
      </c>
      <c r="J7" s="141">
        <f t="shared" si="0"/>
        <v>0</v>
      </c>
      <c r="K7" s="141">
        <f t="shared" si="0"/>
        <v>281656</v>
      </c>
      <c r="L7" s="141">
        <f t="shared" si="0"/>
        <v>6524912</v>
      </c>
      <c r="M7" s="141">
        <f t="shared" si="0"/>
        <v>1164015</v>
      </c>
      <c r="N7" s="141">
        <f t="shared" si="0"/>
        <v>217103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143694</v>
      </c>
      <c r="S7" s="141">
        <f t="shared" si="0"/>
        <v>0</v>
      </c>
      <c r="T7" s="141">
        <f t="shared" si="0"/>
        <v>73409</v>
      </c>
      <c r="U7" s="141">
        <f t="shared" si="0"/>
        <v>946912</v>
      </c>
      <c r="V7" s="141">
        <f t="shared" si="0"/>
        <v>9006985</v>
      </c>
      <c r="W7" s="141">
        <f t="shared" si="0"/>
        <v>1535161</v>
      </c>
      <c r="X7" s="141">
        <f t="shared" si="0"/>
        <v>0</v>
      </c>
      <c r="Y7" s="141">
        <f t="shared" si="0"/>
        <v>6431</v>
      </c>
      <c r="Z7" s="141">
        <f t="shared" si="0"/>
        <v>0</v>
      </c>
      <c r="AA7" s="141">
        <f t="shared" si="0"/>
        <v>1173665</v>
      </c>
      <c r="AB7" s="141">
        <f t="shared" si="0"/>
        <v>0</v>
      </c>
      <c r="AC7" s="141">
        <f t="shared" si="0"/>
        <v>355065</v>
      </c>
      <c r="AD7" s="141">
        <f t="shared" si="0"/>
        <v>7471824</v>
      </c>
      <c r="AE7" s="141">
        <f t="shared" si="0"/>
        <v>43121</v>
      </c>
      <c r="AF7" s="141">
        <f t="shared" si="0"/>
        <v>43121</v>
      </c>
      <c r="AG7" s="141">
        <f t="shared" si="0"/>
        <v>0</v>
      </c>
      <c r="AH7" s="141">
        <f t="shared" si="0"/>
        <v>43121</v>
      </c>
      <c r="AI7" s="141">
        <f t="shared" si="0"/>
        <v>0</v>
      </c>
      <c r="AJ7" s="141">
        <f t="shared" si="0"/>
        <v>0</v>
      </c>
      <c r="AK7" s="141">
        <f t="shared" si="0"/>
        <v>0</v>
      </c>
      <c r="AL7" s="141">
        <f t="shared" si="0"/>
        <v>466155</v>
      </c>
      <c r="AM7" s="141">
        <f t="shared" si="0"/>
        <v>5314962</v>
      </c>
      <c r="AN7" s="141">
        <f t="shared" si="0"/>
        <v>834986</v>
      </c>
      <c r="AO7" s="141">
        <f t="shared" si="0"/>
        <v>832342</v>
      </c>
      <c r="AP7" s="141">
        <f t="shared" si="0"/>
        <v>204938</v>
      </c>
      <c r="AQ7" s="141">
        <f t="shared" si="0"/>
        <v>627378</v>
      </c>
      <c r="AR7" s="141">
        <f t="shared" si="0"/>
        <v>26</v>
      </c>
      <c r="AS7" s="141">
        <f t="shared" si="0"/>
        <v>0</v>
      </c>
      <c r="AT7" s="141">
        <f t="shared" si="0"/>
        <v>3647629</v>
      </c>
      <c r="AU7" s="141">
        <f t="shared" si="0"/>
        <v>2187707</v>
      </c>
      <c r="AV7" s="141">
        <f t="shared" si="0"/>
        <v>1343595</v>
      </c>
      <c r="AW7" s="141">
        <f t="shared" si="0"/>
        <v>35193</v>
      </c>
      <c r="AX7" s="141">
        <f t="shared" si="0"/>
        <v>81134</v>
      </c>
      <c r="AY7" s="141">
        <f t="shared" si="0"/>
        <v>1907805</v>
      </c>
      <c r="AZ7" s="141">
        <f t="shared" si="0"/>
        <v>5</v>
      </c>
      <c r="BA7" s="141">
        <f t="shared" si="0"/>
        <v>110927</v>
      </c>
      <c r="BB7" s="141">
        <f t="shared" si="0"/>
        <v>5469010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250674</v>
      </c>
      <c r="BL7" s="141">
        <f t="shared" si="0"/>
        <v>50836</v>
      </c>
      <c r="BM7" s="141">
        <f t="shared" si="0"/>
        <v>27445</v>
      </c>
      <c r="BN7" s="141">
        <f t="shared" si="0"/>
        <v>203</v>
      </c>
      <c r="BO7" s="141">
        <f t="shared" si="0"/>
        <v>27242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172393</v>
      </c>
      <c r="BS7" s="141">
        <f t="shared" si="1"/>
        <v>133445</v>
      </c>
      <c r="BT7" s="141">
        <f t="shared" si="1"/>
        <v>24878</v>
      </c>
      <c r="BU7" s="141">
        <f t="shared" si="1"/>
        <v>0</v>
      </c>
      <c r="BV7" s="141">
        <f t="shared" si="1"/>
        <v>14070</v>
      </c>
      <c r="BW7" s="141">
        <f t="shared" si="1"/>
        <v>904505</v>
      </c>
      <c r="BX7" s="141">
        <f t="shared" si="1"/>
        <v>0</v>
      </c>
      <c r="BY7" s="141">
        <f t="shared" si="1"/>
        <v>8836</v>
      </c>
      <c r="BZ7" s="141">
        <f t="shared" si="1"/>
        <v>259510</v>
      </c>
      <c r="CA7" s="141">
        <f t="shared" si="1"/>
        <v>43121</v>
      </c>
      <c r="CB7" s="141">
        <f t="shared" si="1"/>
        <v>43121</v>
      </c>
      <c r="CC7" s="141">
        <f t="shared" si="1"/>
        <v>0</v>
      </c>
      <c r="CD7" s="141">
        <f t="shared" si="1"/>
        <v>43121</v>
      </c>
      <c r="CE7" s="141">
        <f t="shared" si="1"/>
        <v>0</v>
      </c>
      <c r="CF7" s="141">
        <f t="shared" si="1"/>
        <v>0</v>
      </c>
      <c r="CG7" s="141">
        <f t="shared" si="1"/>
        <v>0</v>
      </c>
      <c r="CH7" s="141">
        <f t="shared" si="1"/>
        <v>466155</v>
      </c>
      <c r="CI7" s="141">
        <f t="shared" si="1"/>
        <v>5565636</v>
      </c>
      <c r="CJ7" s="141">
        <f t="shared" si="1"/>
        <v>885822</v>
      </c>
      <c r="CK7" s="141">
        <f t="shared" si="1"/>
        <v>859787</v>
      </c>
      <c r="CL7" s="141">
        <f t="shared" si="1"/>
        <v>205141</v>
      </c>
      <c r="CM7" s="141">
        <f t="shared" si="1"/>
        <v>654620</v>
      </c>
      <c r="CN7" s="141">
        <f t="shared" si="1"/>
        <v>26</v>
      </c>
      <c r="CO7" s="141">
        <f t="shared" si="1"/>
        <v>0</v>
      </c>
      <c r="CP7" s="141">
        <f t="shared" si="1"/>
        <v>3820022</v>
      </c>
      <c r="CQ7" s="141">
        <f t="shared" si="1"/>
        <v>2321152</v>
      </c>
      <c r="CR7" s="141">
        <f t="shared" si="1"/>
        <v>1368473</v>
      </c>
      <c r="CS7" s="141">
        <f t="shared" si="1"/>
        <v>35193</v>
      </c>
      <c r="CT7" s="141">
        <f t="shared" si="1"/>
        <v>95204</v>
      </c>
      <c r="CU7" s="141">
        <f t="shared" si="1"/>
        <v>2812310</v>
      </c>
      <c r="CV7" s="141">
        <f t="shared" si="1"/>
        <v>5</v>
      </c>
      <c r="CW7" s="141">
        <f t="shared" si="1"/>
        <v>119763</v>
      </c>
      <c r="CX7" s="141">
        <f t="shared" si="1"/>
        <v>5728520</v>
      </c>
    </row>
    <row r="8" spans="1:102" ht="13.5">
      <c r="A8" s="208" t="s">
        <v>210</v>
      </c>
      <c r="B8" s="208">
        <v>31201</v>
      </c>
      <c r="C8" s="208" t="s">
        <v>234</v>
      </c>
      <c r="D8" s="209">
        <f aca="true" t="shared" si="2" ref="D8:D26">SUM(E8,L8)</f>
        <v>2000662</v>
      </c>
      <c r="E8" s="209">
        <f aca="true" t="shared" si="3" ref="E8:E26">SUM(F8:K8)-J8</f>
        <v>435967</v>
      </c>
      <c r="F8" s="210"/>
      <c r="G8" s="210"/>
      <c r="H8" s="210"/>
      <c r="I8" s="210">
        <v>275703</v>
      </c>
      <c r="J8" s="210"/>
      <c r="K8" s="210">
        <v>160264</v>
      </c>
      <c r="L8" s="210">
        <v>1564695</v>
      </c>
      <c r="M8" s="209">
        <f aca="true" t="shared" si="4" ref="M8:M26">SUM(N8,U8)</f>
        <v>342781</v>
      </c>
      <c r="N8" s="209">
        <f aca="true" t="shared" si="5" ref="N8:N26">SUM(O8:T8)-S8</f>
        <v>159363</v>
      </c>
      <c r="O8" s="210"/>
      <c r="P8" s="210"/>
      <c r="Q8" s="210"/>
      <c r="R8" s="210">
        <v>87929</v>
      </c>
      <c r="S8" s="210"/>
      <c r="T8" s="210">
        <v>71434</v>
      </c>
      <c r="U8" s="210">
        <v>183418</v>
      </c>
      <c r="V8" s="209">
        <f aca="true" t="shared" si="6" ref="V8:V26">SUM(W8,AD8)</f>
        <v>2343443</v>
      </c>
      <c r="W8" s="209">
        <f aca="true" t="shared" si="7" ref="W8:W26">SUM(X8:AC8)-AB8</f>
        <v>595330</v>
      </c>
      <c r="X8" s="209">
        <f aca="true" t="shared" si="8" ref="X8:AA26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363632</v>
      </c>
      <c r="AB8" s="210"/>
      <c r="AC8" s="209">
        <f aca="true" t="shared" si="9" ref="AC8:AD26">SUM(K8,T8)</f>
        <v>231698</v>
      </c>
      <c r="AD8" s="209">
        <f t="shared" si="9"/>
        <v>1748113</v>
      </c>
      <c r="AE8" s="209">
        <f aca="true" t="shared" si="10" ref="AE8:AE26">SUM(AF8,AK8)</f>
        <v>0</v>
      </c>
      <c r="AF8" s="209">
        <f aca="true" t="shared" si="11" ref="AF8:AF26">SUM(AG8:AJ8)</f>
        <v>0</v>
      </c>
      <c r="AG8" s="210"/>
      <c r="AH8" s="210"/>
      <c r="AI8" s="210"/>
      <c r="AJ8" s="210"/>
      <c r="AK8" s="210"/>
      <c r="AL8" s="210"/>
      <c r="AM8" s="209">
        <f aca="true" t="shared" si="12" ref="AM8:AM26">SUM(AN8:AO8,AS8:AT8,AZ8)</f>
        <v>1553889</v>
      </c>
      <c r="AN8" s="210">
        <v>150178</v>
      </c>
      <c r="AO8" s="209">
        <f aca="true" t="shared" si="13" ref="AO8:AO26">SUM(AP8:AR8)</f>
        <v>105324</v>
      </c>
      <c r="AP8" s="210">
        <v>4375</v>
      </c>
      <c r="AQ8" s="210">
        <v>100949</v>
      </c>
      <c r="AR8" s="210"/>
      <c r="AS8" s="210"/>
      <c r="AT8" s="209">
        <f aca="true" t="shared" si="14" ref="AT8:AT26">SUM(AU8:AX8)</f>
        <v>1298387</v>
      </c>
      <c r="AU8" s="210">
        <v>790461</v>
      </c>
      <c r="AV8" s="210">
        <v>507926</v>
      </c>
      <c r="AW8" s="210"/>
      <c r="AX8" s="210"/>
      <c r="AY8" s="210">
        <v>446773</v>
      </c>
      <c r="AZ8" s="210"/>
      <c r="BA8" s="210"/>
      <c r="BB8" s="209">
        <f aca="true" t="shared" si="15" ref="BB8:BB26">SUM(AE8,AM8,BA8)</f>
        <v>1553889</v>
      </c>
      <c r="BC8" s="209">
        <f aca="true" t="shared" si="16" ref="BC8:BC26">SUM(BD8,BI8)</f>
        <v>0</v>
      </c>
      <c r="BD8" s="209">
        <f aca="true" t="shared" si="17" ref="BD8:BD26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26">SUM(BL8:BM8,BQ8:BR8,BX8)</f>
        <v>92016</v>
      </c>
      <c r="BL8" s="210">
        <v>4246</v>
      </c>
      <c r="BM8" s="209">
        <f aca="true" t="shared" si="19" ref="BM8:BM26">SUM(BN8:BP8)</f>
        <v>0</v>
      </c>
      <c r="BN8" s="210"/>
      <c r="BO8" s="210"/>
      <c r="BP8" s="210"/>
      <c r="BQ8" s="210"/>
      <c r="BR8" s="209">
        <f aca="true" t="shared" si="20" ref="BR8:BR26">SUM(BS8:BV8)</f>
        <v>87770</v>
      </c>
      <c r="BS8" s="210">
        <v>87770</v>
      </c>
      <c r="BT8" s="210"/>
      <c r="BU8" s="210"/>
      <c r="BV8" s="210"/>
      <c r="BW8" s="210">
        <v>250765</v>
      </c>
      <c r="BX8" s="210"/>
      <c r="BY8" s="210"/>
      <c r="BZ8" s="209">
        <f aca="true" t="shared" si="21" ref="BZ8:BZ26">SUM(BC8,BK8,BY8)</f>
        <v>92016</v>
      </c>
      <c r="CA8" s="209">
        <f aca="true" t="shared" si="22" ref="CA8:CA26">SUM(CB8,CG8)</f>
        <v>0</v>
      </c>
      <c r="CB8" s="209">
        <f aca="true" t="shared" si="23" ref="CB8:CB26">SUM(CC8:CF8)</f>
        <v>0</v>
      </c>
      <c r="CC8" s="209">
        <f aca="true" t="shared" si="24" ref="CC8:CH26">SUM(AG8,BE8)</f>
        <v>0</v>
      </c>
      <c r="CD8" s="209">
        <f t="shared" si="24"/>
        <v>0</v>
      </c>
      <c r="CE8" s="209">
        <f t="shared" si="24"/>
        <v>0</v>
      </c>
      <c r="CF8" s="209">
        <f t="shared" si="24"/>
        <v>0</v>
      </c>
      <c r="CG8" s="209">
        <f t="shared" si="24"/>
        <v>0</v>
      </c>
      <c r="CH8" s="209">
        <f t="shared" si="24"/>
        <v>0</v>
      </c>
      <c r="CI8" s="209">
        <f aca="true" t="shared" si="25" ref="CI8:CI26">SUM(CJ8:CK8,CO8:CP8,CV8)</f>
        <v>1645905</v>
      </c>
      <c r="CJ8" s="209">
        <f aca="true" t="shared" si="26" ref="CJ8:CJ26">SUM(AN8,BL8)</f>
        <v>154424</v>
      </c>
      <c r="CK8" s="209">
        <f aca="true" t="shared" si="27" ref="CK8:CK26">SUM(CL8:CN8)</f>
        <v>105324</v>
      </c>
      <c r="CL8" s="209">
        <f aca="true" t="shared" si="28" ref="CL8:CO26">SUM(AP8,BN8)</f>
        <v>4375</v>
      </c>
      <c r="CM8" s="209">
        <f t="shared" si="28"/>
        <v>100949</v>
      </c>
      <c r="CN8" s="209">
        <f t="shared" si="28"/>
        <v>0</v>
      </c>
      <c r="CO8" s="209">
        <f t="shared" si="28"/>
        <v>0</v>
      </c>
      <c r="CP8" s="209">
        <f aca="true" t="shared" si="29" ref="CP8:CP26">SUM(CQ8:CT8)</f>
        <v>1386157</v>
      </c>
      <c r="CQ8" s="209">
        <f aca="true" t="shared" si="30" ref="CQ8:CW26">SUM(AU8,BS8)</f>
        <v>878231</v>
      </c>
      <c r="CR8" s="209">
        <f t="shared" si="30"/>
        <v>507926</v>
      </c>
      <c r="CS8" s="209">
        <f t="shared" si="30"/>
        <v>0</v>
      </c>
      <c r="CT8" s="209">
        <f t="shared" si="30"/>
        <v>0</v>
      </c>
      <c r="CU8" s="209">
        <f t="shared" si="30"/>
        <v>697538</v>
      </c>
      <c r="CV8" s="209">
        <f t="shared" si="30"/>
        <v>0</v>
      </c>
      <c r="CW8" s="209">
        <f t="shared" si="30"/>
        <v>0</v>
      </c>
      <c r="CX8" s="209">
        <f aca="true" t="shared" si="31" ref="CX8:CX26">SUM(CA8,CI8,CW8)</f>
        <v>1645905</v>
      </c>
    </row>
    <row r="9" spans="1:102" ht="13.5">
      <c r="A9" s="208" t="s">
        <v>210</v>
      </c>
      <c r="B9" s="208">
        <v>31202</v>
      </c>
      <c r="C9" s="208" t="s">
        <v>235</v>
      </c>
      <c r="D9" s="209">
        <f t="shared" si="2"/>
        <v>2706783</v>
      </c>
      <c r="E9" s="209">
        <f t="shared" si="3"/>
        <v>554548</v>
      </c>
      <c r="F9" s="210"/>
      <c r="G9" s="210">
        <v>4361</v>
      </c>
      <c r="H9" s="210"/>
      <c r="I9" s="210">
        <v>481274</v>
      </c>
      <c r="J9" s="210"/>
      <c r="K9" s="210">
        <v>68913</v>
      </c>
      <c r="L9" s="210">
        <v>2152235</v>
      </c>
      <c r="M9" s="209">
        <f t="shared" si="4"/>
        <v>244249</v>
      </c>
      <c r="N9" s="209">
        <f t="shared" si="5"/>
        <v>0</v>
      </c>
      <c r="O9" s="210"/>
      <c r="P9" s="210"/>
      <c r="Q9" s="210"/>
      <c r="R9" s="210"/>
      <c r="S9" s="210"/>
      <c r="T9" s="210"/>
      <c r="U9" s="210">
        <v>244249</v>
      </c>
      <c r="V9" s="209">
        <f t="shared" si="6"/>
        <v>2951032</v>
      </c>
      <c r="W9" s="209">
        <f t="shared" si="7"/>
        <v>554548</v>
      </c>
      <c r="X9" s="209">
        <f t="shared" si="8"/>
        <v>0</v>
      </c>
      <c r="Y9" s="209">
        <f t="shared" si="8"/>
        <v>4361</v>
      </c>
      <c r="Z9" s="209">
        <f t="shared" si="8"/>
        <v>0</v>
      </c>
      <c r="AA9" s="209">
        <f t="shared" si="8"/>
        <v>481274</v>
      </c>
      <c r="AB9" s="210"/>
      <c r="AC9" s="209">
        <f t="shared" si="9"/>
        <v>68913</v>
      </c>
      <c r="AD9" s="209">
        <f t="shared" si="9"/>
        <v>2396484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>
        <v>305550</v>
      </c>
      <c r="AM9" s="209">
        <f t="shared" si="12"/>
        <v>1914276</v>
      </c>
      <c r="AN9" s="210">
        <v>360011</v>
      </c>
      <c r="AO9" s="209">
        <f t="shared" si="13"/>
        <v>333248</v>
      </c>
      <c r="AP9" s="210">
        <v>20759</v>
      </c>
      <c r="AQ9" s="210">
        <v>312489</v>
      </c>
      <c r="AR9" s="210"/>
      <c r="AS9" s="210"/>
      <c r="AT9" s="209">
        <f t="shared" si="14"/>
        <v>1221017</v>
      </c>
      <c r="AU9" s="210">
        <v>487692</v>
      </c>
      <c r="AV9" s="210">
        <v>707238</v>
      </c>
      <c r="AW9" s="210"/>
      <c r="AX9" s="210">
        <v>26087</v>
      </c>
      <c r="AY9" s="210">
        <v>468343</v>
      </c>
      <c r="AZ9" s="210"/>
      <c r="BA9" s="210">
        <v>18614</v>
      </c>
      <c r="BB9" s="209">
        <f t="shared" si="15"/>
        <v>1932890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2162</v>
      </c>
      <c r="BL9" s="210">
        <v>1239</v>
      </c>
      <c r="BM9" s="209">
        <f t="shared" si="19"/>
        <v>203</v>
      </c>
      <c r="BN9" s="210">
        <v>203</v>
      </c>
      <c r="BO9" s="210"/>
      <c r="BP9" s="210"/>
      <c r="BQ9" s="210"/>
      <c r="BR9" s="209">
        <f t="shared" si="20"/>
        <v>720</v>
      </c>
      <c r="BS9" s="210"/>
      <c r="BT9" s="210"/>
      <c r="BU9" s="210"/>
      <c r="BV9" s="210">
        <v>720</v>
      </c>
      <c r="BW9" s="210">
        <v>241705</v>
      </c>
      <c r="BX9" s="210"/>
      <c r="BY9" s="210">
        <v>382</v>
      </c>
      <c r="BZ9" s="209">
        <f t="shared" si="21"/>
        <v>2544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305550</v>
      </c>
      <c r="CI9" s="209">
        <f t="shared" si="25"/>
        <v>1916438</v>
      </c>
      <c r="CJ9" s="209">
        <f t="shared" si="26"/>
        <v>361250</v>
      </c>
      <c r="CK9" s="209">
        <f t="shared" si="27"/>
        <v>333451</v>
      </c>
      <c r="CL9" s="209">
        <f t="shared" si="28"/>
        <v>20962</v>
      </c>
      <c r="CM9" s="209">
        <f t="shared" si="28"/>
        <v>312489</v>
      </c>
      <c r="CN9" s="209">
        <f t="shared" si="28"/>
        <v>0</v>
      </c>
      <c r="CO9" s="209">
        <f t="shared" si="28"/>
        <v>0</v>
      </c>
      <c r="CP9" s="209">
        <f t="shared" si="29"/>
        <v>1221737</v>
      </c>
      <c r="CQ9" s="209">
        <f t="shared" si="30"/>
        <v>487692</v>
      </c>
      <c r="CR9" s="209">
        <f t="shared" si="30"/>
        <v>707238</v>
      </c>
      <c r="CS9" s="209">
        <f t="shared" si="30"/>
        <v>0</v>
      </c>
      <c r="CT9" s="209">
        <f t="shared" si="30"/>
        <v>26807</v>
      </c>
      <c r="CU9" s="209">
        <f t="shared" si="30"/>
        <v>710048</v>
      </c>
      <c r="CV9" s="209">
        <f t="shared" si="30"/>
        <v>0</v>
      </c>
      <c r="CW9" s="209">
        <f t="shared" si="30"/>
        <v>18996</v>
      </c>
      <c r="CX9" s="209">
        <f t="shared" si="31"/>
        <v>1935434</v>
      </c>
    </row>
    <row r="10" spans="1:102" ht="13.5">
      <c r="A10" s="208" t="s">
        <v>210</v>
      </c>
      <c r="B10" s="208">
        <v>31203</v>
      </c>
      <c r="C10" s="208" t="s">
        <v>236</v>
      </c>
      <c r="D10" s="209">
        <f t="shared" si="2"/>
        <v>420051</v>
      </c>
      <c r="E10" s="209">
        <f t="shared" si="3"/>
        <v>48124</v>
      </c>
      <c r="F10" s="210"/>
      <c r="G10" s="210">
        <v>1500</v>
      </c>
      <c r="H10" s="210"/>
      <c r="I10" s="210">
        <v>44479</v>
      </c>
      <c r="J10" s="210"/>
      <c r="K10" s="210">
        <v>2145</v>
      </c>
      <c r="L10" s="210">
        <v>371927</v>
      </c>
      <c r="M10" s="209">
        <f t="shared" si="4"/>
        <v>97827</v>
      </c>
      <c r="N10" s="209">
        <f t="shared" si="5"/>
        <v>44754</v>
      </c>
      <c r="O10" s="210"/>
      <c r="P10" s="210"/>
      <c r="Q10" s="210"/>
      <c r="R10" s="210">
        <v>44752</v>
      </c>
      <c r="S10" s="210"/>
      <c r="T10" s="210">
        <v>2</v>
      </c>
      <c r="U10" s="210">
        <v>53073</v>
      </c>
      <c r="V10" s="209">
        <f t="shared" si="6"/>
        <v>517878</v>
      </c>
      <c r="W10" s="209">
        <f t="shared" si="7"/>
        <v>92878</v>
      </c>
      <c r="X10" s="209">
        <f t="shared" si="8"/>
        <v>0</v>
      </c>
      <c r="Y10" s="209">
        <f t="shared" si="8"/>
        <v>1500</v>
      </c>
      <c r="Z10" s="209">
        <f t="shared" si="8"/>
        <v>0</v>
      </c>
      <c r="AA10" s="209">
        <f t="shared" si="8"/>
        <v>89231</v>
      </c>
      <c r="AB10" s="210"/>
      <c r="AC10" s="209">
        <f t="shared" si="9"/>
        <v>2147</v>
      </c>
      <c r="AD10" s="209">
        <f t="shared" si="9"/>
        <v>425000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219948</v>
      </c>
      <c r="AN10" s="210">
        <v>20706</v>
      </c>
      <c r="AO10" s="209">
        <f t="shared" si="13"/>
        <v>0</v>
      </c>
      <c r="AP10" s="210"/>
      <c r="AQ10" s="210"/>
      <c r="AR10" s="210"/>
      <c r="AS10" s="210"/>
      <c r="AT10" s="209">
        <f t="shared" si="14"/>
        <v>199242</v>
      </c>
      <c r="AU10" s="210">
        <v>189599</v>
      </c>
      <c r="AV10" s="210">
        <v>6765</v>
      </c>
      <c r="AW10" s="210"/>
      <c r="AX10" s="210">
        <v>2878</v>
      </c>
      <c r="AY10" s="210">
        <v>179403</v>
      </c>
      <c r="AZ10" s="210"/>
      <c r="BA10" s="210">
        <v>20700</v>
      </c>
      <c r="BB10" s="209">
        <f t="shared" si="15"/>
        <v>240648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49669</v>
      </c>
      <c r="BL10" s="210">
        <v>6902</v>
      </c>
      <c r="BM10" s="209">
        <f t="shared" si="19"/>
        <v>0</v>
      </c>
      <c r="BN10" s="210"/>
      <c r="BO10" s="210"/>
      <c r="BP10" s="210"/>
      <c r="BQ10" s="210"/>
      <c r="BR10" s="209">
        <f t="shared" si="20"/>
        <v>42767</v>
      </c>
      <c r="BS10" s="210">
        <v>42767</v>
      </c>
      <c r="BT10" s="210"/>
      <c r="BU10" s="210"/>
      <c r="BV10" s="210"/>
      <c r="BW10" s="210">
        <v>46766</v>
      </c>
      <c r="BX10" s="210"/>
      <c r="BY10" s="210">
        <v>1392</v>
      </c>
      <c r="BZ10" s="209">
        <f t="shared" si="21"/>
        <v>51061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269617</v>
      </c>
      <c r="CJ10" s="209">
        <f t="shared" si="26"/>
        <v>27608</v>
      </c>
      <c r="CK10" s="209">
        <f t="shared" si="27"/>
        <v>0</v>
      </c>
      <c r="CL10" s="209">
        <f t="shared" si="28"/>
        <v>0</v>
      </c>
      <c r="CM10" s="209">
        <f t="shared" si="28"/>
        <v>0</v>
      </c>
      <c r="CN10" s="209">
        <f t="shared" si="28"/>
        <v>0</v>
      </c>
      <c r="CO10" s="209">
        <f t="shared" si="28"/>
        <v>0</v>
      </c>
      <c r="CP10" s="209">
        <f t="shared" si="29"/>
        <v>242009</v>
      </c>
      <c r="CQ10" s="209">
        <f t="shared" si="30"/>
        <v>232366</v>
      </c>
      <c r="CR10" s="209">
        <f t="shared" si="30"/>
        <v>6765</v>
      </c>
      <c r="CS10" s="209">
        <f t="shared" si="30"/>
        <v>0</v>
      </c>
      <c r="CT10" s="209">
        <f t="shared" si="30"/>
        <v>2878</v>
      </c>
      <c r="CU10" s="209">
        <f t="shared" si="30"/>
        <v>226169</v>
      </c>
      <c r="CV10" s="209">
        <f t="shared" si="30"/>
        <v>0</v>
      </c>
      <c r="CW10" s="209">
        <f t="shared" si="30"/>
        <v>22092</v>
      </c>
      <c r="CX10" s="209">
        <f t="shared" si="31"/>
        <v>291709</v>
      </c>
    </row>
    <row r="11" spans="1:102" ht="13.5">
      <c r="A11" s="208" t="s">
        <v>210</v>
      </c>
      <c r="B11" s="208">
        <v>31204</v>
      </c>
      <c r="C11" s="208" t="s">
        <v>237</v>
      </c>
      <c r="D11" s="209">
        <f t="shared" si="2"/>
        <v>635426</v>
      </c>
      <c r="E11" s="209">
        <f t="shared" si="3"/>
        <v>112787</v>
      </c>
      <c r="F11" s="210"/>
      <c r="G11" s="210">
        <v>500</v>
      </c>
      <c r="H11" s="210"/>
      <c r="I11" s="210">
        <v>100057</v>
      </c>
      <c r="J11" s="210"/>
      <c r="K11" s="210">
        <v>12230</v>
      </c>
      <c r="L11" s="210">
        <v>522639</v>
      </c>
      <c r="M11" s="209">
        <f t="shared" si="4"/>
        <v>85278</v>
      </c>
      <c r="N11" s="209">
        <f t="shared" si="5"/>
        <v>7629</v>
      </c>
      <c r="O11" s="210"/>
      <c r="P11" s="210"/>
      <c r="Q11" s="210"/>
      <c r="R11" s="210">
        <v>7616</v>
      </c>
      <c r="S11" s="210"/>
      <c r="T11" s="210">
        <v>13</v>
      </c>
      <c r="U11" s="210">
        <v>77649</v>
      </c>
      <c r="V11" s="209">
        <f t="shared" si="6"/>
        <v>720704</v>
      </c>
      <c r="W11" s="209">
        <f t="shared" si="7"/>
        <v>120416</v>
      </c>
      <c r="X11" s="209">
        <f t="shared" si="8"/>
        <v>0</v>
      </c>
      <c r="Y11" s="209">
        <f t="shared" si="8"/>
        <v>500</v>
      </c>
      <c r="Z11" s="209">
        <f t="shared" si="8"/>
        <v>0</v>
      </c>
      <c r="AA11" s="209">
        <f t="shared" si="8"/>
        <v>107673</v>
      </c>
      <c r="AB11" s="210"/>
      <c r="AC11" s="209">
        <f t="shared" si="9"/>
        <v>12243</v>
      </c>
      <c r="AD11" s="209">
        <f t="shared" si="9"/>
        <v>600288</v>
      </c>
      <c r="AE11" s="209">
        <f t="shared" si="10"/>
        <v>43121</v>
      </c>
      <c r="AF11" s="209">
        <f t="shared" si="11"/>
        <v>43121</v>
      </c>
      <c r="AG11" s="210"/>
      <c r="AH11" s="210">
        <v>43121</v>
      </c>
      <c r="AI11" s="210"/>
      <c r="AJ11" s="210"/>
      <c r="AK11" s="210"/>
      <c r="AL11" s="210">
        <v>36109</v>
      </c>
      <c r="AM11" s="209">
        <f t="shared" si="12"/>
        <v>481080</v>
      </c>
      <c r="AN11" s="210">
        <v>207090</v>
      </c>
      <c r="AO11" s="209">
        <f t="shared" si="13"/>
        <v>123089</v>
      </c>
      <c r="AP11" s="210">
        <v>24089</v>
      </c>
      <c r="AQ11" s="210">
        <v>99000</v>
      </c>
      <c r="AR11" s="210"/>
      <c r="AS11" s="210"/>
      <c r="AT11" s="209">
        <f t="shared" si="14"/>
        <v>150901</v>
      </c>
      <c r="AU11" s="210">
        <v>115610</v>
      </c>
      <c r="AV11" s="210">
        <v>35291</v>
      </c>
      <c r="AW11" s="210"/>
      <c r="AX11" s="210"/>
      <c r="AY11" s="210">
        <v>74388</v>
      </c>
      <c r="AZ11" s="210"/>
      <c r="BA11" s="210">
        <v>728</v>
      </c>
      <c r="BB11" s="209">
        <f t="shared" si="15"/>
        <v>524929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85278</v>
      </c>
      <c r="BL11" s="210">
        <v>32912</v>
      </c>
      <c r="BM11" s="209">
        <f t="shared" si="19"/>
        <v>26368</v>
      </c>
      <c r="BN11" s="210"/>
      <c r="BO11" s="210">
        <v>26368</v>
      </c>
      <c r="BP11" s="210"/>
      <c r="BQ11" s="210"/>
      <c r="BR11" s="209">
        <f t="shared" si="20"/>
        <v>25998</v>
      </c>
      <c r="BS11" s="210">
        <v>2908</v>
      </c>
      <c r="BT11" s="210">
        <v>23090</v>
      </c>
      <c r="BU11" s="210"/>
      <c r="BV11" s="210"/>
      <c r="BW11" s="210"/>
      <c r="BX11" s="210"/>
      <c r="BY11" s="210"/>
      <c r="BZ11" s="209">
        <f t="shared" si="21"/>
        <v>85278</v>
      </c>
      <c r="CA11" s="209">
        <f t="shared" si="22"/>
        <v>43121</v>
      </c>
      <c r="CB11" s="209">
        <f t="shared" si="23"/>
        <v>43121</v>
      </c>
      <c r="CC11" s="209">
        <f t="shared" si="24"/>
        <v>0</v>
      </c>
      <c r="CD11" s="209">
        <f t="shared" si="24"/>
        <v>43121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36109</v>
      </c>
      <c r="CI11" s="209">
        <f t="shared" si="25"/>
        <v>566358</v>
      </c>
      <c r="CJ11" s="209">
        <f t="shared" si="26"/>
        <v>240002</v>
      </c>
      <c r="CK11" s="209">
        <f t="shared" si="27"/>
        <v>149457</v>
      </c>
      <c r="CL11" s="209">
        <f t="shared" si="28"/>
        <v>24089</v>
      </c>
      <c r="CM11" s="209">
        <f t="shared" si="28"/>
        <v>125368</v>
      </c>
      <c r="CN11" s="209">
        <f t="shared" si="28"/>
        <v>0</v>
      </c>
      <c r="CO11" s="209">
        <f t="shared" si="28"/>
        <v>0</v>
      </c>
      <c r="CP11" s="209">
        <f t="shared" si="29"/>
        <v>176899</v>
      </c>
      <c r="CQ11" s="209">
        <f t="shared" si="30"/>
        <v>118518</v>
      </c>
      <c r="CR11" s="209">
        <f t="shared" si="30"/>
        <v>58381</v>
      </c>
      <c r="CS11" s="209">
        <f t="shared" si="30"/>
        <v>0</v>
      </c>
      <c r="CT11" s="209">
        <f t="shared" si="30"/>
        <v>0</v>
      </c>
      <c r="CU11" s="209">
        <f t="shared" si="30"/>
        <v>74388</v>
      </c>
      <c r="CV11" s="209">
        <f t="shared" si="30"/>
        <v>0</v>
      </c>
      <c r="CW11" s="209">
        <f t="shared" si="30"/>
        <v>728</v>
      </c>
      <c r="CX11" s="209">
        <f t="shared" si="31"/>
        <v>610207</v>
      </c>
    </row>
    <row r="12" spans="1:102" ht="13.5">
      <c r="A12" s="208" t="s">
        <v>210</v>
      </c>
      <c r="B12" s="208">
        <v>31302</v>
      </c>
      <c r="C12" s="208" t="s">
        <v>238</v>
      </c>
      <c r="D12" s="209">
        <f t="shared" si="2"/>
        <v>135590</v>
      </c>
      <c r="E12" s="209">
        <f t="shared" si="3"/>
        <v>14947</v>
      </c>
      <c r="F12" s="210"/>
      <c r="G12" s="210"/>
      <c r="H12" s="210"/>
      <c r="I12" s="210">
        <v>14766</v>
      </c>
      <c r="J12" s="210"/>
      <c r="K12" s="210">
        <v>181</v>
      </c>
      <c r="L12" s="210">
        <v>120643</v>
      </c>
      <c r="M12" s="209">
        <f t="shared" si="4"/>
        <v>42621</v>
      </c>
      <c r="N12" s="209">
        <f t="shared" si="5"/>
        <v>21</v>
      </c>
      <c r="O12" s="210"/>
      <c r="P12" s="210"/>
      <c r="Q12" s="210"/>
      <c r="R12" s="210">
        <v>21</v>
      </c>
      <c r="S12" s="210"/>
      <c r="T12" s="210"/>
      <c r="U12" s="210">
        <v>42600</v>
      </c>
      <c r="V12" s="209">
        <f t="shared" si="6"/>
        <v>178211</v>
      </c>
      <c r="W12" s="209">
        <f t="shared" si="7"/>
        <v>14968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14787</v>
      </c>
      <c r="AB12" s="210"/>
      <c r="AC12" s="209">
        <f t="shared" si="9"/>
        <v>181</v>
      </c>
      <c r="AD12" s="209">
        <f t="shared" si="9"/>
        <v>163243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107251</v>
      </c>
      <c r="AN12" s="210">
        <v>16110</v>
      </c>
      <c r="AO12" s="209">
        <f t="shared" si="13"/>
        <v>507</v>
      </c>
      <c r="AP12" s="210"/>
      <c r="AQ12" s="210">
        <v>481</v>
      </c>
      <c r="AR12" s="210">
        <v>26</v>
      </c>
      <c r="AS12" s="210"/>
      <c r="AT12" s="209">
        <f t="shared" si="14"/>
        <v>90634</v>
      </c>
      <c r="AU12" s="210">
        <v>48599</v>
      </c>
      <c r="AV12" s="210">
        <v>41971</v>
      </c>
      <c r="AW12" s="210">
        <v>64</v>
      </c>
      <c r="AX12" s="210"/>
      <c r="AY12" s="210">
        <v>23091</v>
      </c>
      <c r="AZ12" s="210"/>
      <c r="BA12" s="210">
        <v>5248</v>
      </c>
      <c r="BB12" s="209">
        <f t="shared" si="15"/>
        <v>112499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10</v>
      </c>
      <c r="BL12" s="210"/>
      <c r="BM12" s="209">
        <f t="shared" si="19"/>
        <v>10</v>
      </c>
      <c r="BN12" s="210"/>
      <c r="BO12" s="210">
        <v>10</v>
      </c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42611</v>
      </c>
      <c r="BX12" s="210"/>
      <c r="BY12" s="210"/>
      <c r="BZ12" s="209">
        <f t="shared" si="21"/>
        <v>10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107261</v>
      </c>
      <c r="CJ12" s="209">
        <f t="shared" si="26"/>
        <v>16110</v>
      </c>
      <c r="CK12" s="209">
        <f t="shared" si="27"/>
        <v>517</v>
      </c>
      <c r="CL12" s="209">
        <f t="shared" si="28"/>
        <v>0</v>
      </c>
      <c r="CM12" s="209">
        <f t="shared" si="28"/>
        <v>491</v>
      </c>
      <c r="CN12" s="209">
        <f t="shared" si="28"/>
        <v>26</v>
      </c>
      <c r="CO12" s="209">
        <f t="shared" si="28"/>
        <v>0</v>
      </c>
      <c r="CP12" s="209">
        <f t="shared" si="29"/>
        <v>90634</v>
      </c>
      <c r="CQ12" s="209">
        <f t="shared" si="30"/>
        <v>48599</v>
      </c>
      <c r="CR12" s="209">
        <f t="shared" si="30"/>
        <v>41971</v>
      </c>
      <c r="CS12" s="209">
        <f t="shared" si="30"/>
        <v>64</v>
      </c>
      <c r="CT12" s="209">
        <f t="shared" si="30"/>
        <v>0</v>
      </c>
      <c r="CU12" s="209">
        <f t="shared" si="30"/>
        <v>65702</v>
      </c>
      <c r="CV12" s="209">
        <f t="shared" si="30"/>
        <v>0</v>
      </c>
      <c r="CW12" s="209">
        <f t="shared" si="30"/>
        <v>5248</v>
      </c>
      <c r="CX12" s="209">
        <f t="shared" si="31"/>
        <v>112509</v>
      </c>
    </row>
    <row r="13" spans="1:102" ht="13.5">
      <c r="A13" s="208" t="s">
        <v>210</v>
      </c>
      <c r="B13" s="208">
        <v>31325</v>
      </c>
      <c r="C13" s="208" t="s">
        <v>239</v>
      </c>
      <c r="D13" s="209">
        <f t="shared" si="2"/>
        <v>62076</v>
      </c>
      <c r="E13" s="209">
        <f t="shared" si="3"/>
        <v>4392</v>
      </c>
      <c r="F13" s="210"/>
      <c r="G13" s="210"/>
      <c r="H13" s="210"/>
      <c r="I13" s="210">
        <v>4392</v>
      </c>
      <c r="J13" s="210"/>
      <c r="K13" s="210"/>
      <c r="L13" s="210">
        <v>57684</v>
      </c>
      <c r="M13" s="209">
        <f t="shared" si="4"/>
        <v>8195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8195</v>
      </c>
      <c r="V13" s="209">
        <f t="shared" si="6"/>
        <v>70271</v>
      </c>
      <c r="W13" s="209">
        <f t="shared" si="7"/>
        <v>4392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4392</v>
      </c>
      <c r="AB13" s="210"/>
      <c r="AC13" s="209">
        <f t="shared" si="9"/>
        <v>0</v>
      </c>
      <c r="AD13" s="209">
        <f t="shared" si="9"/>
        <v>65879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46263</v>
      </c>
      <c r="AN13" s="210">
        <v>5364</v>
      </c>
      <c r="AO13" s="209">
        <f t="shared" si="13"/>
        <v>0</v>
      </c>
      <c r="AP13" s="210"/>
      <c r="AQ13" s="210"/>
      <c r="AR13" s="210"/>
      <c r="AS13" s="210"/>
      <c r="AT13" s="209">
        <f t="shared" si="14"/>
        <v>40899</v>
      </c>
      <c r="AU13" s="210">
        <v>40899</v>
      </c>
      <c r="AV13" s="210"/>
      <c r="AW13" s="210"/>
      <c r="AX13" s="210"/>
      <c r="AY13" s="210">
        <v>15813</v>
      </c>
      <c r="AZ13" s="210"/>
      <c r="BA13" s="210"/>
      <c r="BB13" s="209">
        <f t="shared" si="15"/>
        <v>46263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596</v>
      </c>
      <c r="BL13" s="210">
        <v>596</v>
      </c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7599</v>
      </c>
      <c r="BX13" s="210"/>
      <c r="BY13" s="210"/>
      <c r="BZ13" s="209">
        <f t="shared" si="21"/>
        <v>596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46859</v>
      </c>
      <c r="CJ13" s="209">
        <f t="shared" si="26"/>
        <v>5960</v>
      </c>
      <c r="CK13" s="209">
        <f t="shared" si="27"/>
        <v>0</v>
      </c>
      <c r="CL13" s="209">
        <f t="shared" si="28"/>
        <v>0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40899</v>
      </c>
      <c r="CQ13" s="209">
        <f t="shared" si="30"/>
        <v>40899</v>
      </c>
      <c r="CR13" s="209">
        <f t="shared" si="30"/>
        <v>0</v>
      </c>
      <c r="CS13" s="209">
        <f t="shared" si="30"/>
        <v>0</v>
      </c>
      <c r="CT13" s="209">
        <f t="shared" si="30"/>
        <v>0</v>
      </c>
      <c r="CU13" s="209">
        <f t="shared" si="30"/>
        <v>23412</v>
      </c>
      <c r="CV13" s="209">
        <f t="shared" si="30"/>
        <v>0</v>
      </c>
      <c r="CW13" s="209">
        <f t="shared" si="30"/>
        <v>0</v>
      </c>
      <c r="CX13" s="209">
        <f t="shared" si="31"/>
        <v>46859</v>
      </c>
    </row>
    <row r="14" spans="1:102" ht="13.5">
      <c r="A14" s="208" t="s">
        <v>210</v>
      </c>
      <c r="B14" s="208">
        <v>31328</v>
      </c>
      <c r="C14" s="208" t="s">
        <v>240</v>
      </c>
      <c r="D14" s="209">
        <f t="shared" si="2"/>
        <v>162778</v>
      </c>
      <c r="E14" s="209">
        <f t="shared" si="3"/>
        <v>13778</v>
      </c>
      <c r="F14" s="210"/>
      <c r="G14" s="210"/>
      <c r="H14" s="210"/>
      <c r="I14" s="210">
        <v>13778</v>
      </c>
      <c r="J14" s="210"/>
      <c r="K14" s="210"/>
      <c r="L14" s="210">
        <v>149000</v>
      </c>
      <c r="M14" s="209">
        <f t="shared" si="4"/>
        <v>32971</v>
      </c>
      <c r="N14" s="209">
        <f t="shared" si="5"/>
        <v>5</v>
      </c>
      <c r="O14" s="210"/>
      <c r="P14" s="210"/>
      <c r="Q14" s="210"/>
      <c r="R14" s="210">
        <v>5</v>
      </c>
      <c r="S14" s="210"/>
      <c r="T14" s="210"/>
      <c r="U14" s="210">
        <v>32966</v>
      </c>
      <c r="V14" s="209">
        <f t="shared" si="6"/>
        <v>195749</v>
      </c>
      <c r="W14" s="209">
        <f t="shared" si="7"/>
        <v>13783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13783</v>
      </c>
      <c r="AB14" s="210"/>
      <c r="AC14" s="209">
        <f t="shared" si="9"/>
        <v>0</v>
      </c>
      <c r="AD14" s="209">
        <f t="shared" si="9"/>
        <v>181966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/>
      <c r="AM14" s="209">
        <f t="shared" si="12"/>
        <v>75451</v>
      </c>
      <c r="AN14" s="210">
        <v>2379</v>
      </c>
      <c r="AO14" s="209">
        <f t="shared" si="13"/>
        <v>0</v>
      </c>
      <c r="AP14" s="210"/>
      <c r="AQ14" s="210"/>
      <c r="AR14" s="210"/>
      <c r="AS14" s="210"/>
      <c r="AT14" s="209">
        <f t="shared" si="14"/>
        <v>73072</v>
      </c>
      <c r="AU14" s="210">
        <v>73072</v>
      </c>
      <c r="AV14" s="210"/>
      <c r="AW14" s="210"/>
      <c r="AX14" s="210"/>
      <c r="AY14" s="210">
        <v>32062</v>
      </c>
      <c r="AZ14" s="210"/>
      <c r="BA14" s="210">
        <v>55265</v>
      </c>
      <c r="BB14" s="209">
        <f t="shared" si="15"/>
        <v>130716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792</v>
      </c>
      <c r="BL14" s="210">
        <v>792</v>
      </c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25150</v>
      </c>
      <c r="BX14" s="210"/>
      <c r="BY14" s="210">
        <v>7029</v>
      </c>
      <c r="BZ14" s="209">
        <f t="shared" si="21"/>
        <v>7821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76243</v>
      </c>
      <c r="CJ14" s="209">
        <f t="shared" si="26"/>
        <v>3171</v>
      </c>
      <c r="CK14" s="209">
        <f t="shared" si="27"/>
        <v>0</v>
      </c>
      <c r="CL14" s="209">
        <f t="shared" si="28"/>
        <v>0</v>
      </c>
      <c r="CM14" s="209">
        <f t="shared" si="28"/>
        <v>0</v>
      </c>
      <c r="CN14" s="209">
        <f t="shared" si="28"/>
        <v>0</v>
      </c>
      <c r="CO14" s="209">
        <f t="shared" si="28"/>
        <v>0</v>
      </c>
      <c r="CP14" s="209">
        <f t="shared" si="29"/>
        <v>73072</v>
      </c>
      <c r="CQ14" s="209">
        <f t="shared" si="30"/>
        <v>73072</v>
      </c>
      <c r="CR14" s="209">
        <f t="shared" si="30"/>
        <v>0</v>
      </c>
      <c r="CS14" s="209">
        <f t="shared" si="30"/>
        <v>0</v>
      </c>
      <c r="CT14" s="209">
        <f t="shared" si="30"/>
        <v>0</v>
      </c>
      <c r="CU14" s="209">
        <f t="shared" si="30"/>
        <v>57212</v>
      </c>
      <c r="CV14" s="209">
        <f t="shared" si="30"/>
        <v>0</v>
      </c>
      <c r="CW14" s="209">
        <f t="shared" si="30"/>
        <v>62294</v>
      </c>
      <c r="CX14" s="209">
        <f t="shared" si="31"/>
        <v>138537</v>
      </c>
    </row>
    <row r="15" spans="1:102" ht="13.5">
      <c r="A15" s="208" t="s">
        <v>210</v>
      </c>
      <c r="B15" s="208">
        <v>31329</v>
      </c>
      <c r="C15" s="208" t="s">
        <v>241</v>
      </c>
      <c r="D15" s="209">
        <f t="shared" si="2"/>
        <v>226459</v>
      </c>
      <c r="E15" s="209">
        <f t="shared" si="3"/>
        <v>22299</v>
      </c>
      <c r="F15" s="210"/>
      <c r="G15" s="210"/>
      <c r="H15" s="210"/>
      <c r="I15" s="210">
        <v>22227</v>
      </c>
      <c r="J15" s="210"/>
      <c r="K15" s="210">
        <v>72</v>
      </c>
      <c r="L15" s="210">
        <v>204160</v>
      </c>
      <c r="M15" s="209">
        <f t="shared" si="4"/>
        <v>40268</v>
      </c>
      <c r="N15" s="209">
        <f t="shared" si="5"/>
        <v>8</v>
      </c>
      <c r="O15" s="210"/>
      <c r="P15" s="210"/>
      <c r="Q15" s="210"/>
      <c r="R15" s="210"/>
      <c r="S15" s="210"/>
      <c r="T15" s="210">
        <v>8</v>
      </c>
      <c r="U15" s="210">
        <v>40260</v>
      </c>
      <c r="V15" s="209">
        <f t="shared" si="6"/>
        <v>266727</v>
      </c>
      <c r="W15" s="209">
        <f t="shared" si="7"/>
        <v>22307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22227</v>
      </c>
      <c r="AB15" s="210"/>
      <c r="AC15" s="209">
        <f t="shared" si="9"/>
        <v>80</v>
      </c>
      <c r="AD15" s="209">
        <f t="shared" si="9"/>
        <v>244420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158215</v>
      </c>
      <c r="AN15" s="210">
        <v>2500</v>
      </c>
      <c r="AO15" s="209">
        <f t="shared" si="13"/>
        <v>155715</v>
      </c>
      <c r="AP15" s="210">
        <v>155715</v>
      </c>
      <c r="AQ15" s="210"/>
      <c r="AR15" s="210"/>
      <c r="AS15" s="210"/>
      <c r="AT15" s="209">
        <f t="shared" si="14"/>
        <v>0</v>
      </c>
      <c r="AU15" s="210"/>
      <c r="AV15" s="210"/>
      <c r="AW15" s="210"/>
      <c r="AX15" s="210"/>
      <c r="AY15" s="210">
        <v>68244</v>
      </c>
      <c r="AZ15" s="210"/>
      <c r="BA15" s="210"/>
      <c r="BB15" s="209">
        <f t="shared" si="15"/>
        <v>158215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2500</v>
      </c>
      <c r="BL15" s="210">
        <v>2500</v>
      </c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37735</v>
      </c>
      <c r="BX15" s="210"/>
      <c r="BY15" s="210">
        <v>33</v>
      </c>
      <c r="BZ15" s="209">
        <f t="shared" si="21"/>
        <v>2533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160715</v>
      </c>
      <c r="CJ15" s="209">
        <f t="shared" si="26"/>
        <v>5000</v>
      </c>
      <c r="CK15" s="209">
        <f t="shared" si="27"/>
        <v>155715</v>
      </c>
      <c r="CL15" s="209">
        <f t="shared" si="28"/>
        <v>155715</v>
      </c>
      <c r="CM15" s="209">
        <f t="shared" si="28"/>
        <v>0</v>
      </c>
      <c r="CN15" s="209">
        <f t="shared" si="28"/>
        <v>0</v>
      </c>
      <c r="CO15" s="209">
        <f t="shared" si="28"/>
        <v>0</v>
      </c>
      <c r="CP15" s="209">
        <f t="shared" si="29"/>
        <v>0</v>
      </c>
      <c r="CQ15" s="209">
        <f t="shared" si="30"/>
        <v>0</v>
      </c>
      <c r="CR15" s="209">
        <f t="shared" si="30"/>
        <v>0</v>
      </c>
      <c r="CS15" s="209">
        <f t="shared" si="30"/>
        <v>0</v>
      </c>
      <c r="CT15" s="209">
        <f t="shared" si="30"/>
        <v>0</v>
      </c>
      <c r="CU15" s="209">
        <f t="shared" si="30"/>
        <v>105979</v>
      </c>
      <c r="CV15" s="209">
        <f t="shared" si="30"/>
        <v>0</v>
      </c>
      <c r="CW15" s="209">
        <f t="shared" si="30"/>
        <v>33</v>
      </c>
      <c r="CX15" s="209">
        <f t="shared" si="31"/>
        <v>160748</v>
      </c>
    </row>
    <row r="16" spans="1:102" ht="13.5">
      <c r="A16" s="208" t="s">
        <v>210</v>
      </c>
      <c r="B16" s="208">
        <v>31364</v>
      </c>
      <c r="C16" s="208" t="s">
        <v>242</v>
      </c>
      <c r="D16" s="209">
        <f t="shared" si="2"/>
        <v>84005</v>
      </c>
      <c r="E16" s="209">
        <f t="shared" si="3"/>
        <v>22675</v>
      </c>
      <c r="F16" s="210"/>
      <c r="G16" s="210"/>
      <c r="H16" s="210"/>
      <c r="I16" s="210"/>
      <c r="J16" s="210"/>
      <c r="K16" s="210">
        <v>22675</v>
      </c>
      <c r="L16" s="210">
        <v>61330</v>
      </c>
      <c r="M16" s="209">
        <f t="shared" si="4"/>
        <v>7352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7352</v>
      </c>
      <c r="V16" s="209">
        <f t="shared" si="6"/>
        <v>91357</v>
      </c>
      <c r="W16" s="209">
        <f t="shared" si="7"/>
        <v>22675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0</v>
      </c>
      <c r="AB16" s="210"/>
      <c r="AC16" s="209">
        <f t="shared" si="9"/>
        <v>22675</v>
      </c>
      <c r="AD16" s="209">
        <f t="shared" si="9"/>
        <v>68682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50117</v>
      </c>
      <c r="AN16" s="210">
        <v>5005</v>
      </c>
      <c r="AO16" s="209">
        <f t="shared" si="13"/>
        <v>0</v>
      </c>
      <c r="AP16" s="210"/>
      <c r="AQ16" s="210"/>
      <c r="AR16" s="210"/>
      <c r="AS16" s="210"/>
      <c r="AT16" s="209">
        <f t="shared" si="14"/>
        <v>45107</v>
      </c>
      <c r="AU16" s="210">
        <v>45107</v>
      </c>
      <c r="AV16" s="210"/>
      <c r="AW16" s="210"/>
      <c r="AX16" s="210"/>
      <c r="AY16" s="210">
        <v>26494</v>
      </c>
      <c r="AZ16" s="210">
        <v>5</v>
      </c>
      <c r="BA16" s="210">
        <v>7394</v>
      </c>
      <c r="BB16" s="209">
        <f t="shared" si="15"/>
        <v>57511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7352</v>
      </c>
      <c r="BX16" s="210"/>
      <c r="BY16" s="210"/>
      <c r="BZ16" s="209">
        <f t="shared" si="21"/>
        <v>0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50117</v>
      </c>
      <c r="CJ16" s="209">
        <f t="shared" si="26"/>
        <v>5005</v>
      </c>
      <c r="CK16" s="209">
        <f t="shared" si="27"/>
        <v>0</v>
      </c>
      <c r="CL16" s="209">
        <f t="shared" si="28"/>
        <v>0</v>
      </c>
      <c r="CM16" s="209">
        <f t="shared" si="28"/>
        <v>0</v>
      </c>
      <c r="CN16" s="209">
        <f t="shared" si="28"/>
        <v>0</v>
      </c>
      <c r="CO16" s="209">
        <f t="shared" si="28"/>
        <v>0</v>
      </c>
      <c r="CP16" s="209">
        <f t="shared" si="29"/>
        <v>45107</v>
      </c>
      <c r="CQ16" s="209">
        <f t="shared" si="30"/>
        <v>45107</v>
      </c>
      <c r="CR16" s="209">
        <f t="shared" si="30"/>
        <v>0</v>
      </c>
      <c r="CS16" s="209">
        <f t="shared" si="30"/>
        <v>0</v>
      </c>
      <c r="CT16" s="209">
        <f t="shared" si="30"/>
        <v>0</v>
      </c>
      <c r="CU16" s="209">
        <f t="shared" si="30"/>
        <v>33846</v>
      </c>
      <c r="CV16" s="209">
        <f t="shared" si="30"/>
        <v>5</v>
      </c>
      <c r="CW16" s="209">
        <f t="shared" si="30"/>
        <v>7394</v>
      </c>
      <c r="CX16" s="209">
        <f t="shared" si="31"/>
        <v>57511</v>
      </c>
    </row>
    <row r="17" spans="1:102" ht="13.5">
      <c r="A17" s="208" t="s">
        <v>210</v>
      </c>
      <c r="B17" s="208">
        <v>31370</v>
      </c>
      <c r="C17" s="208" t="s">
        <v>243</v>
      </c>
      <c r="D17" s="209">
        <f t="shared" si="2"/>
        <v>101529</v>
      </c>
      <c r="E17" s="209">
        <f t="shared" si="3"/>
        <v>13630</v>
      </c>
      <c r="F17" s="210"/>
      <c r="G17" s="210"/>
      <c r="H17" s="210"/>
      <c r="I17" s="210">
        <v>12598</v>
      </c>
      <c r="J17" s="210"/>
      <c r="K17" s="210">
        <v>1032</v>
      </c>
      <c r="L17" s="210">
        <v>87899</v>
      </c>
      <c r="M17" s="209">
        <f t="shared" si="4"/>
        <v>9005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9005</v>
      </c>
      <c r="V17" s="209">
        <f t="shared" si="6"/>
        <v>110534</v>
      </c>
      <c r="W17" s="209">
        <f t="shared" si="7"/>
        <v>13630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12598</v>
      </c>
      <c r="AB17" s="210"/>
      <c r="AC17" s="209">
        <f t="shared" si="9"/>
        <v>1032</v>
      </c>
      <c r="AD17" s="209">
        <f t="shared" si="9"/>
        <v>96904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/>
      <c r="AM17" s="209">
        <f t="shared" si="12"/>
        <v>47733</v>
      </c>
      <c r="AN17" s="210">
        <v>3850</v>
      </c>
      <c r="AO17" s="209">
        <f t="shared" si="13"/>
        <v>0</v>
      </c>
      <c r="AP17" s="210"/>
      <c r="AQ17" s="210"/>
      <c r="AR17" s="210"/>
      <c r="AS17" s="210"/>
      <c r="AT17" s="209">
        <f t="shared" si="14"/>
        <v>43883</v>
      </c>
      <c r="AU17" s="210">
        <v>34939</v>
      </c>
      <c r="AV17" s="210"/>
      <c r="AW17" s="210"/>
      <c r="AX17" s="210">
        <v>8944</v>
      </c>
      <c r="AY17" s="210">
        <v>53796</v>
      </c>
      <c r="AZ17" s="210"/>
      <c r="BA17" s="210"/>
      <c r="BB17" s="209">
        <f t="shared" si="15"/>
        <v>47733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275</v>
      </c>
      <c r="BL17" s="210">
        <v>275</v>
      </c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8730</v>
      </c>
      <c r="BX17" s="210"/>
      <c r="BY17" s="210"/>
      <c r="BZ17" s="209">
        <f t="shared" si="21"/>
        <v>275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48008</v>
      </c>
      <c r="CJ17" s="209">
        <f t="shared" si="26"/>
        <v>4125</v>
      </c>
      <c r="CK17" s="209">
        <f t="shared" si="27"/>
        <v>0</v>
      </c>
      <c r="CL17" s="209">
        <f t="shared" si="28"/>
        <v>0</v>
      </c>
      <c r="CM17" s="209">
        <f t="shared" si="28"/>
        <v>0</v>
      </c>
      <c r="CN17" s="209">
        <f t="shared" si="28"/>
        <v>0</v>
      </c>
      <c r="CO17" s="209">
        <f t="shared" si="28"/>
        <v>0</v>
      </c>
      <c r="CP17" s="209">
        <f t="shared" si="29"/>
        <v>43883</v>
      </c>
      <c r="CQ17" s="209">
        <f t="shared" si="30"/>
        <v>34939</v>
      </c>
      <c r="CR17" s="209">
        <f t="shared" si="30"/>
        <v>0</v>
      </c>
      <c r="CS17" s="209">
        <f t="shared" si="30"/>
        <v>0</v>
      </c>
      <c r="CT17" s="209">
        <f t="shared" si="30"/>
        <v>8944</v>
      </c>
      <c r="CU17" s="209">
        <f t="shared" si="30"/>
        <v>62526</v>
      </c>
      <c r="CV17" s="209">
        <f t="shared" si="30"/>
        <v>0</v>
      </c>
      <c r="CW17" s="209">
        <f t="shared" si="30"/>
        <v>0</v>
      </c>
      <c r="CX17" s="209">
        <f t="shared" si="31"/>
        <v>48008</v>
      </c>
    </row>
    <row r="18" spans="1:102" ht="13.5">
      <c r="A18" s="208" t="s">
        <v>210</v>
      </c>
      <c r="B18" s="208">
        <v>31371</v>
      </c>
      <c r="C18" s="208" t="s">
        <v>244</v>
      </c>
      <c r="D18" s="209">
        <f t="shared" si="2"/>
        <v>129585</v>
      </c>
      <c r="E18" s="209">
        <f t="shared" si="3"/>
        <v>12125</v>
      </c>
      <c r="F18" s="210"/>
      <c r="G18" s="210"/>
      <c r="H18" s="210"/>
      <c r="I18" s="210">
        <v>12125</v>
      </c>
      <c r="J18" s="210"/>
      <c r="K18" s="210"/>
      <c r="L18" s="210">
        <v>117460</v>
      </c>
      <c r="M18" s="209">
        <f t="shared" si="4"/>
        <v>44741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>
        <v>44741</v>
      </c>
      <c r="V18" s="209">
        <f t="shared" si="6"/>
        <v>174326</v>
      </c>
      <c r="W18" s="209">
        <f t="shared" si="7"/>
        <v>12125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12125</v>
      </c>
      <c r="AB18" s="210"/>
      <c r="AC18" s="209">
        <f t="shared" si="9"/>
        <v>0</v>
      </c>
      <c r="AD18" s="209">
        <f t="shared" si="9"/>
        <v>162201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73094</v>
      </c>
      <c r="AN18" s="210">
        <v>3357</v>
      </c>
      <c r="AO18" s="209">
        <f t="shared" si="13"/>
        <v>0</v>
      </c>
      <c r="AP18" s="210"/>
      <c r="AQ18" s="210"/>
      <c r="AR18" s="210"/>
      <c r="AS18" s="210"/>
      <c r="AT18" s="209">
        <f t="shared" si="14"/>
        <v>69737</v>
      </c>
      <c r="AU18" s="210">
        <v>69737</v>
      </c>
      <c r="AV18" s="210"/>
      <c r="AW18" s="210"/>
      <c r="AX18" s="210"/>
      <c r="AY18" s="210">
        <v>56491</v>
      </c>
      <c r="AZ18" s="210"/>
      <c r="BA18" s="210"/>
      <c r="BB18" s="209">
        <f t="shared" si="15"/>
        <v>73094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0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44741</v>
      </c>
      <c r="BX18" s="210"/>
      <c r="BY18" s="210"/>
      <c r="BZ18" s="209">
        <f t="shared" si="21"/>
        <v>0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73094</v>
      </c>
      <c r="CJ18" s="209">
        <f t="shared" si="26"/>
        <v>3357</v>
      </c>
      <c r="CK18" s="209">
        <f t="shared" si="27"/>
        <v>0</v>
      </c>
      <c r="CL18" s="209">
        <f t="shared" si="28"/>
        <v>0</v>
      </c>
      <c r="CM18" s="209">
        <f t="shared" si="28"/>
        <v>0</v>
      </c>
      <c r="CN18" s="209">
        <f t="shared" si="28"/>
        <v>0</v>
      </c>
      <c r="CO18" s="209">
        <f t="shared" si="28"/>
        <v>0</v>
      </c>
      <c r="CP18" s="209">
        <f t="shared" si="29"/>
        <v>69737</v>
      </c>
      <c r="CQ18" s="209">
        <f t="shared" si="30"/>
        <v>69737</v>
      </c>
      <c r="CR18" s="209">
        <f t="shared" si="30"/>
        <v>0</v>
      </c>
      <c r="CS18" s="209">
        <f t="shared" si="30"/>
        <v>0</v>
      </c>
      <c r="CT18" s="209">
        <f t="shared" si="30"/>
        <v>0</v>
      </c>
      <c r="CU18" s="209">
        <f t="shared" si="30"/>
        <v>101232</v>
      </c>
      <c r="CV18" s="209">
        <f t="shared" si="30"/>
        <v>0</v>
      </c>
      <c r="CW18" s="209">
        <f t="shared" si="30"/>
        <v>0</v>
      </c>
      <c r="CX18" s="209">
        <f t="shared" si="31"/>
        <v>73094</v>
      </c>
    </row>
    <row r="19" spans="1:102" ht="13.5">
      <c r="A19" s="208" t="s">
        <v>210</v>
      </c>
      <c r="B19" s="208">
        <v>31372</v>
      </c>
      <c r="C19" s="208" t="s">
        <v>245</v>
      </c>
      <c r="D19" s="209">
        <f t="shared" si="2"/>
        <v>72169</v>
      </c>
      <c r="E19" s="209">
        <f t="shared" si="3"/>
        <v>12754</v>
      </c>
      <c r="F19" s="210"/>
      <c r="G19" s="210"/>
      <c r="H19" s="210"/>
      <c r="I19" s="210">
        <v>12754</v>
      </c>
      <c r="J19" s="210"/>
      <c r="K19" s="210"/>
      <c r="L19" s="210">
        <v>59415</v>
      </c>
      <c r="M19" s="209">
        <f t="shared" si="4"/>
        <v>15379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15379</v>
      </c>
      <c r="V19" s="209">
        <f t="shared" si="6"/>
        <v>87548</v>
      </c>
      <c r="W19" s="209">
        <f t="shared" si="7"/>
        <v>12754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12754</v>
      </c>
      <c r="AB19" s="210"/>
      <c r="AC19" s="209">
        <f t="shared" si="9"/>
        <v>0</v>
      </c>
      <c r="AD19" s="209">
        <f t="shared" si="9"/>
        <v>74794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27722</v>
      </c>
      <c r="AN19" s="210">
        <v>2000</v>
      </c>
      <c r="AO19" s="209">
        <f t="shared" si="13"/>
        <v>0</v>
      </c>
      <c r="AP19" s="210"/>
      <c r="AQ19" s="210"/>
      <c r="AR19" s="210"/>
      <c r="AS19" s="210"/>
      <c r="AT19" s="209">
        <f t="shared" si="14"/>
        <v>25722</v>
      </c>
      <c r="AU19" s="210">
        <v>24760</v>
      </c>
      <c r="AV19" s="210"/>
      <c r="AW19" s="210"/>
      <c r="AX19" s="210">
        <v>962</v>
      </c>
      <c r="AY19" s="210">
        <v>44447</v>
      </c>
      <c r="AZ19" s="210"/>
      <c r="BA19" s="210"/>
      <c r="BB19" s="209">
        <f t="shared" si="15"/>
        <v>27722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15379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27722</v>
      </c>
      <c r="CJ19" s="209">
        <f t="shared" si="26"/>
        <v>2000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25722</v>
      </c>
      <c r="CQ19" s="209">
        <f t="shared" si="30"/>
        <v>24760</v>
      </c>
      <c r="CR19" s="209">
        <f t="shared" si="30"/>
        <v>0</v>
      </c>
      <c r="CS19" s="209">
        <f t="shared" si="30"/>
        <v>0</v>
      </c>
      <c r="CT19" s="209">
        <f t="shared" si="30"/>
        <v>962</v>
      </c>
      <c r="CU19" s="209">
        <f t="shared" si="30"/>
        <v>59826</v>
      </c>
      <c r="CV19" s="209">
        <f t="shared" si="30"/>
        <v>0</v>
      </c>
      <c r="CW19" s="209">
        <f t="shared" si="30"/>
        <v>0</v>
      </c>
      <c r="CX19" s="209">
        <f t="shared" si="31"/>
        <v>27722</v>
      </c>
    </row>
    <row r="20" spans="1:102" ht="13.5">
      <c r="A20" s="208" t="s">
        <v>210</v>
      </c>
      <c r="B20" s="208">
        <v>31384</v>
      </c>
      <c r="C20" s="208" t="s">
        <v>246</v>
      </c>
      <c r="D20" s="209">
        <f t="shared" si="2"/>
        <v>83577</v>
      </c>
      <c r="E20" s="209">
        <f t="shared" si="3"/>
        <v>4448</v>
      </c>
      <c r="F20" s="210"/>
      <c r="G20" s="210"/>
      <c r="H20" s="210"/>
      <c r="I20" s="210">
        <v>4448</v>
      </c>
      <c r="J20" s="210"/>
      <c r="K20" s="210"/>
      <c r="L20" s="210">
        <v>79129</v>
      </c>
      <c r="M20" s="209">
        <f t="shared" si="4"/>
        <v>8860</v>
      </c>
      <c r="N20" s="209">
        <f t="shared" si="5"/>
        <v>1952</v>
      </c>
      <c r="O20" s="210"/>
      <c r="P20" s="210"/>
      <c r="Q20" s="210"/>
      <c r="R20" s="210"/>
      <c r="S20" s="210"/>
      <c r="T20" s="210">
        <v>1952</v>
      </c>
      <c r="U20" s="210">
        <v>6908</v>
      </c>
      <c r="V20" s="209">
        <f t="shared" si="6"/>
        <v>92437</v>
      </c>
      <c r="W20" s="209">
        <f t="shared" si="7"/>
        <v>6400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4448</v>
      </c>
      <c r="AB20" s="210"/>
      <c r="AC20" s="209">
        <f t="shared" si="9"/>
        <v>1952</v>
      </c>
      <c r="AD20" s="209">
        <f t="shared" si="9"/>
        <v>86037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>
        <v>8629</v>
      </c>
      <c r="AM20" s="209">
        <f t="shared" si="12"/>
        <v>48961</v>
      </c>
      <c r="AN20" s="210">
        <v>4028</v>
      </c>
      <c r="AO20" s="209">
        <f t="shared" si="13"/>
        <v>0</v>
      </c>
      <c r="AP20" s="210"/>
      <c r="AQ20" s="210"/>
      <c r="AR20" s="210"/>
      <c r="AS20" s="210"/>
      <c r="AT20" s="209">
        <f t="shared" si="14"/>
        <v>44933</v>
      </c>
      <c r="AU20" s="210">
        <v>13497</v>
      </c>
      <c r="AV20" s="210"/>
      <c r="AW20" s="210">
        <v>30957</v>
      </c>
      <c r="AX20" s="210">
        <v>479</v>
      </c>
      <c r="AY20" s="210">
        <v>25987</v>
      </c>
      <c r="AZ20" s="210"/>
      <c r="BA20" s="210"/>
      <c r="BB20" s="209">
        <f t="shared" si="15"/>
        <v>48961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8860</v>
      </c>
      <c r="BX20" s="210"/>
      <c r="BY20" s="210"/>
      <c r="BZ20" s="209">
        <f t="shared" si="21"/>
        <v>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8629</v>
      </c>
      <c r="CI20" s="209">
        <f t="shared" si="25"/>
        <v>48961</v>
      </c>
      <c r="CJ20" s="209">
        <f t="shared" si="26"/>
        <v>4028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44933</v>
      </c>
      <c r="CQ20" s="209">
        <f t="shared" si="30"/>
        <v>13497</v>
      </c>
      <c r="CR20" s="209">
        <f t="shared" si="30"/>
        <v>0</v>
      </c>
      <c r="CS20" s="209">
        <f t="shared" si="30"/>
        <v>30957</v>
      </c>
      <c r="CT20" s="209">
        <f t="shared" si="30"/>
        <v>479</v>
      </c>
      <c r="CU20" s="209">
        <f t="shared" si="30"/>
        <v>34847</v>
      </c>
      <c r="CV20" s="209">
        <f t="shared" si="30"/>
        <v>0</v>
      </c>
      <c r="CW20" s="209">
        <f t="shared" si="30"/>
        <v>0</v>
      </c>
      <c r="CX20" s="209">
        <f t="shared" si="31"/>
        <v>48961</v>
      </c>
    </row>
    <row r="21" spans="1:102" ht="13.5">
      <c r="A21" s="208" t="s">
        <v>210</v>
      </c>
      <c r="B21" s="208">
        <v>31386</v>
      </c>
      <c r="C21" s="208" t="s">
        <v>247</v>
      </c>
      <c r="D21" s="209">
        <f t="shared" si="2"/>
        <v>342831</v>
      </c>
      <c r="E21" s="209">
        <f t="shared" si="3"/>
        <v>18627</v>
      </c>
      <c r="F21" s="210"/>
      <c r="G21" s="210"/>
      <c r="H21" s="210"/>
      <c r="I21" s="210">
        <v>18627</v>
      </c>
      <c r="J21" s="210"/>
      <c r="K21" s="210"/>
      <c r="L21" s="210">
        <v>324204</v>
      </c>
      <c r="M21" s="209">
        <f t="shared" si="4"/>
        <v>50798</v>
      </c>
      <c r="N21" s="209">
        <f t="shared" si="5"/>
        <v>3371</v>
      </c>
      <c r="O21" s="210"/>
      <c r="P21" s="210"/>
      <c r="Q21" s="210"/>
      <c r="R21" s="210">
        <v>3371</v>
      </c>
      <c r="S21" s="210"/>
      <c r="T21" s="210"/>
      <c r="U21" s="210">
        <v>47427</v>
      </c>
      <c r="V21" s="209">
        <f t="shared" si="6"/>
        <v>393629</v>
      </c>
      <c r="W21" s="209">
        <f t="shared" si="7"/>
        <v>21998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21998</v>
      </c>
      <c r="AB21" s="210"/>
      <c r="AC21" s="209">
        <f t="shared" si="9"/>
        <v>0</v>
      </c>
      <c r="AD21" s="209">
        <f t="shared" si="9"/>
        <v>371631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>
        <v>34208</v>
      </c>
      <c r="AM21" s="209">
        <f t="shared" si="12"/>
        <v>245601</v>
      </c>
      <c r="AN21" s="210">
        <v>36094</v>
      </c>
      <c r="AO21" s="209">
        <f t="shared" si="13"/>
        <v>68431</v>
      </c>
      <c r="AP21" s="210"/>
      <c r="AQ21" s="210">
        <v>68431</v>
      </c>
      <c r="AR21" s="210"/>
      <c r="AS21" s="210"/>
      <c r="AT21" s="209">
        <f t="shared" si="14"/>
        <v>141076</v>
      </c>
      <c r="AU21" s="210">
        <v>125798</v>
      </c>
      <c r="AV21" s="210">
        <v>15278</v>
      </c>
      <c r="AW21" s="210"/>
      <c r="AX21" s="210"/>
      <c r="AY21" s="210">
        <v>63022</v>
      </c>
      <c r="AZ21" s="210"/>
      <c r="BA21" s="210"/>
      <c r="BB21" s="209">
        <f t="shared" si="15"/>
        <v>245601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2652</v>
      </c>
      <c r="BL21" s="210"/>
      <c r="BM21" s="209">
        <f t="shared" si="19"/>
        <v>864</v>
      </c>
      <c r="BN21" s="210"/>
      <c r="BO21" s="210">
        <v>864</v>
      </c>
      <c r="BP21" s="210"/>
      <c r="BQ21" s="210"/>
      <c r="BR21" s="209">
        <f t="shared" si="20"/>
        <v>1788</v>
      </c>
      <c r="BS21" s="210"/>
      <c r="BT21" s="210">
        <v>1788</v>
      </c>
      <c r="BU21" s="210"/>
      <c r="BV21" s="210"/>
      <c r="BW21" s="210">
        <v>48146</v>
      </c>
      <c r="BX21" s="210"/>
      <c r="BY21" s="210"/>
      <c r="BZ21" s="209">
        <f t="shared" si="21"/>
        <v>2652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34208</v>
      </c>
      <c r="CI21" s="209">
        <f t="shared" si="25"/>
        <v>248253</v>
      </c>
      <c r="CJ21" s="209">
        <f t="shared" si="26"/>
        <v>36094</v>
      </c>
      <c r="CK21" s="209">
        <f t="shared" si="27"/>
        <v>69295</v>
      </c>
      <c r="CL21" s="209">
        <f t="shared" si="28"/>
        <v>0</v>
      </c>
      <c r="CM21" s="209">
        <f t="shared" si="28"/>
        <v>69295</v>
      </c>
      <c r="CN21" s="209">
        <f t="shared" si="28"/>
        <v>0</v>
      </c>
      <c r="CO21" s="209">
        <f t="shared" si="28"/>
        <v>0</v>
      </c>
      <c r="CP21" s="209">
        <f t="shared" si="29"/>
        <v>142864</v>
      </c>
      <c r="CQ21" s="209">
        <f t="shared" si="30"/>
        <v>125798</v>
      </c>
      <c r="CR21" s="209">
        <f t="shared" si="30"/>
        <v>17066</v>
      </c>
      <c r="CS21" s="209">
        <f t="shared" si="30"/>
        <v>0</v>
      </c>
      <c r="CT21" s="209">
        <f t="shared" si="30"/>
        <v>0</v>
      </c>
      <c r="CU21" s="209">
        <f t="shared" si="30"/>
        <v>111168</v>
      </c>
      <c r="CV21" s="209">
        <f t="shared" si="30"/>
        <v>0</v>
      </c>
      <c r="CW21" s="209">
        <f t="shared" si="30"/>
        <v>0</v>
      </c>
      <c r="CX21" s="209">
        <f t="shared" si="31"/>
        <v>248253</v>
      </c>
    </row>
    <row r="22" spans="1:102" ht="13.5">
      <c r="A22" s="208" t="s">
        <v>210</v>
      </c>
      <c r="B22" s="208">
        <v>31389</v>
      </c>
      <c r="C22" s="208" t="s">
        <v>248</v>
      </c>
      <c r="D22" s="209">
        <f t="shared" si="2"/>
        <v>143217</v>
      </c>
      <c r="E22" s="209">
        <f t="shared" si="3"/>
        <v>0</v>
      </c>
      <c r="F22" s="210"/>
      <c r="G22" s="210"/>
      <c r="H22" s="210"/>
      <c r="I22" s="210"/>
      <c r="J22" s="210"/>
      <c r="K22" s="210"/>
      <c r="L22" s="210">
        <v>143217</v>
      </c>
      <c r="M22" s="209">
        <f t="shared" si="4"/>
        <v>29212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29212</v>
      </c>
      <c r="V22" s="209">
        <f t="shared" si="6"/>
        <v>172429</v>
      </c>
      <c r="W22" s="209">
        <f t="shared" si="7"/>
        <v>0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0</v>
      </c>
      <c r="AB22" s="210"/>
      <c r="AC22" s="209">
        <f t="shared" si="9"/>
        <v>0</v>
      </c>
      <c r="AD22" s="209">
        <f t="shared" si="9"/>
        <v>172429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24131</v>
      </c>
      <c r="AM22" s="209">
        <f t="shared" si="12"/>
        <v>14252</v>
      </c>
      <c r="AN22" s="210">
        <v>1676</v>
      </c>
      <c r="AO22" s="209">
        <f t="shared" si="13"/>
        <v>0</v>
      </c>
      <c r="AP22" s="210"/>
      <c r="AQ22" s="210"/>
      <c r="AR22" s="210"/>
      <c r="AS22" s="210"/>
      <c r="AT22" s="209">
        <f t="shared" si="14"/>
        <v>12576</v>
      </c>
      <c r="AU22" s="210">
        <v>12576</v>
      </c>
      <c r="AV22" s="210"/>
      <c r="AW22" s="210"/>
      <c r="AX22" s="210"/>
      <c r="AY22" s="210">
        <v>104834</v>
      </c>
      <c r="AZ22" s="210"/>
      <c r="BA22" s="210"/>
      <c r="BB22" s="209">
        <f t="shared" si="15"/>
        <v>14252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48</v>
      </c>
      <c r="BL22" s="210">
        <v>48</v>
      </c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29164</v>
      </c>
      <c r="BX22" s="210"/>
      <c r="BY22" s="210"/>
      <c r="BZ22" s="209">
        <f t="shared" si="21"/>
        <v>48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24131</v>
      </c>
      <c r="CI22" s="209">
        <f t="shared" si="25"/>
        <v>14300</v>
      </c>
      <c r="CJ22" s="209">
        <f t="shared" si="26"/>
        <v>1724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12576</v>
      </c>
      <c r="CQ22" s="209">
        <f t="shared" si="30"/>
        <v>12576</v>
      </c>
      <c r="CR22" s="209">
        <f t="shared" si="30"/>
        <v>0</v>
      </c>
      <c r="CS22" s="209">
        <f t="shared" si="30"/>
        <v>0</v>
      </c>
      <c r="CT22" s="209">
        <f t="shared" si="30"/>
        <v>0</v>
      </c>
      <c r="CU22" s="209">
        <f t="shared" si="30"/>
        <v>133998</v>
      </c>
      <c r="CV22" s="209">
        <f t="shared" si="30"/>
        <v>0</v>
      </c>
      <c r="CW22" s="209">
        <f t="shared" si="30"/>
        <v>0</v>
      </c>
      <c r="CX22" s="209">
        <f t="shared" si="31"/>
        <v>14300</v>
      </c>
    </row>
    <row r="23" spans="1:102" ht="13.5">
      <c r="A23" s="208" t="s">
        <v>210</v>
      </c>
      <c r="B23" s="208">
        <v>31390</v>
      </c>
      <c r="C23" s="208" t="s">
        <v>249</v>
      </c>
      <c r="D23" s="209">
        <f t="shared" si="2"/>
        <v>208746</v>
      </c>
      <c r="E23" s="209">
        <f t="shared" si="3"/>
        <v>7886</v>
      </c>
      <c r="F23" s="210"/>
      <c r="G23" s="210">
        <v>70</v>
      </c>
      <c r="H23" s="210"/>
      <c r="I23" s="210">
        <v>2958</v>
      </c>
      <c r="J23" s="210"/>
      <c r="K23" s="210">
        <v>4858</v>
      </c>
      <c r="L23" s="210">
        <v>200860</v>
      </c>
      <c r="M23" s="209">
        <f t="shared" si="4"/>
        <v>33400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33400</v>
      </c>
      <c r="V23" s="209">
        <f t="shared" si="6"/>
        <v>242146</v>
      </c>
      <c r="W23" s="209">
        <f t="shared" si="7"/>
        <v>7886</v>
      </c>
      <c r="X23" s="209">
        <f t="shared" si="8"/>
        <v>0</v>
      </c>
      <c r="Y23" s="209">
        <f t="shared" si="8"/>
        <v>70</v>
      </c>
      <c r="Z23" s="209">
        <f t="shared" si="8"/>
        <v>0</v>
      </c>
      <c r="AA23" s="209">
        <f t="shared" si="8"/>
        <v>2958</v>
      </c>
      <c r="AB23" s="210"/>
      <c r="AC23" s="209">
        <f t="shared" si="9"/>
        <v>4858</v>
      </c>
      <c r="AD23" s="209">
        <f t="shared" si="9"/>
        <v>234260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>
        <v>24947</v>
      </c>
      <c r="AM23" s="209">
        <f t="shared" si="12"/>
        <v>101713</v>
      </c>
      <c r="AN23" s="210">
        <v>4955</v>
      </c>
      <c r="AO23" s="209">
        <f t="shared" si="13"/>
        <v>26205</v>
      </c>
      <c r="AP23" s="210"/>
      <c r="AQ23" s="210">
        <v>26205</v>
      </c>
      <c r="AR23" s="210"/>
      <c r="AS23" s="210"/>
      <c r="AT23" s="209">
        <f t="shared" si="14"/>
        <v>70553</v>
      </c>
      <c r="AU23" s="210">
        <v>37551</v>
      </c>
      <c r="AV23" s="210">
        <v>28830</v>
      </c>
      <c r="AW23" s="210">
        <v>4172</v>
      </c>
      <c r="AX23" s="210"/>
      <c r="AY23" s="210">
        <v>82086</v>
      </c>
      <c r="AZ23" s="210"/>
      <c r="BA23" s="210"/>
      <c r="BB23" s="209">
        <f t="shared" si="15"/>
        <v>101713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1326</v>
      </c>
      <c r="BL23" s="210">
        <v>1326</v>
      </c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32074</v>
      </c>
      <c r="BX23" s="210"/>
      <c r="BY23" s="210"/>
      <c r="BZ23" s="209">
        <f t="shared" si="21"/>
        <v>1326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24947</v>
      </c>
      <c r="CI23" s="209">
        <f t="shared" si="25"/>
        <v>103039</v>
      </c>
      <c r="CJ23" s="209">
        <f t="shared" si="26"/>
        <v>6281</v>
      </c>
      <c r="CK23" s="209">
        <f t="shared" si="27"/>
        <v>26205</v>
      </c>
      <c r="CL23" s="209">
        <f t="shared" si="28"/>
        <v>0</v>
      </c>
      <c r="CM23" s="209">
        <f t="shared" si="28"/>
        <v>26205</v>
      </c>
      <c r="CN23" s="209">
        <f t="shared" si="28"/>
        <v>0</v>
      </c>
      <c r="CO23" s="209">
        <f t="shared" si="28"/>
        <v>0</v>
      </c>
      <c r="CP23" s="209">
        <f t="shared" si="29"/>
        <v>70553</v>
      </c>
      <c r="CQ23" s="209">
        <f t="shared" si="30"/>
        <v>37551</v>
      </c>
      <c r="CR23" s="209">
        <f t="shared" si="30"/>
        <v>28830</v>
      </c>
      <c r="CS23" s="209">
        <f t="shared" si="30"/>
        <v>4172</v>
      </c>
      <c r="CT23" s="209">
        <f t="shared" si="30"/>
        <v>0</v>
      </c>
      <c r="CU23" s="209">
        <f t="shared" si="30"/>
        <v>114160</v>
      </c>
      <c r="CV23" s="209">
        <f t="shared" si="30"/>
        <v>0</v>
      </c>
      <c r="CW23" s="209">
        <f t="shared" si="30"/>
        <v>0</v>
      </c>
      <c r="CX23" s="209">
        <f t="shared" si="31"/>
        <v>103039</v>
      </c>
    </row>
    <row r="24" spans="1:102" ht="13.5">
      <c r="A24" s="208" t="s">
        <v>210</v>
      </c>
      <c r="B24" s="208">
        <v>31401</v>
      </c>
      <c r="C24" s="208" t="s">
        <v>250</v>
      </c>
      <c r="D24" s="209">
        <f t="shared" si="2"/>
        <v>124078</v>
      </c>
      <c r="E24" s="209">
        <f t="shared" si="3"/>
        <v>10184</v>
      </c>
      <c r="F24" s="210"/>
      <c r="G24" s="210"/>
      <c r="H24" s="210"/>
      <c r="I24" s="210">
        <v>9741</v>
      </c>
      <c r="J24" s="210"/>
      <c r="K24" s="210">
        <v>443</v>
      </c>
      <c r="L24" s="210">
        <v>113894</v>
      </c>
      <c r="M24" s="209">
        <f t="shared" si="4"/>
        <v>23149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23149</v>
      </c>
      <c r="V24" s="209">
        <f t="shared" si="6"/>
        <v>147227</v>
      </c>
      <c r="W24" s="209">
        <f t="shared" si="7"/>
        <v>10184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9741</v>
      </c>
      <c r="AB24" s="210"/>
      <c r="AC24" s="209">
        <f t="shared" si="9"/>
        <v>443</v>
      </c>
      <c r="AD24" s="209">
        <f t="shared" si="9"/>
        <v>137043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>
        <v>12562</v>
      </c>
      <c r="AM24" s="209">
        <f t="shared" si="12"/>
        <v>73335</v>
      </c>
      <c r="AN24" s="210">
        <v>5558</v>
      </c>
      <c r="AO24" s="209">
        <f t="shared" si="13"/>
        <v>19823</v>
      </c>
      <c r="AP24" s="210"/>
      <c r="AQ24" s="210">
        <v>19823</v>
      </c>
      <c r="AR24" s="210"/>
      <c r="AS24" s="210"/>
      <c r="AT24" s="209">
        <f t="shared" si="14"/>
        <v>47954</v>
      </c>
      <c r="AU24" s="210">
        <v>44352</v>
      </c>
      <c r="AV24" s="210"/>
      <c r="AW24" s="210"/>
      <c r="AX24" s="210">
        <v>3602</v>
      </c>
      <c r="AY24" s="210">
        <v>36463</v>
      </c>
      <c r="AZ24" s="210"/>
      <c r="BA24" s="210">
        <v>1718</v>
      </c>
      <c r="BB24" s="209">
        <f t="shared" si="15"/>
        <v>75053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23149</v>
      </c>
      <c r="BX24" s="210"/>
      <c r="BY24" s="210"/>
      <c r="BZ24" s="209">
        <f t="shared" si="21"/>
        <v>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12562</v>
      </c>
      <c r="CI24" s="209">
        <f t="shared" si="25"/>
        <v>73335</v>
      </c>
      <c r="CJ24" s="209">
        <f t="shared" si="26"/>
        <v>5558</v>
      </c>
      <c r="CK24" s="209">
        <f t="shared" si="27"/>
        <v>19823</v>
      </c>
      <c r="CL24" s="209">
        <f t="shared" si="28"/>
        <v>0</v>
      </c>
      <c r="CM24" s="209">
        <f t="shared" si="28"/>
        <v>19823</v>
      </c>
      <c r="CN24" s="209">
        <f t="shared" si="28"/>
        <v>0</v>
      </c>
      <c r="CO24" s="209">
        <f t="shared" si="28"/>
        <v>0</v>
      </c>
      <c r="CP24" s="209">
        <f t="shared" si="29"/>
        <v>47954</v>
      </c>
      <c r="CQ24" s="209">
        <f t="shared" si="30"/>
        <v>44352</v>
      </c>
      <c r="CR24" s="209">
        <f t="shared" si="30"/>
        <v>0</v>
      </c>
      <c r="CS24" s="209">
        <f t="shared" si="30"/>
        <v>0</v>
      </c>
      <c r="CT24" s="209">
        <f t="shared" si="30"/>
        <v>3602</v>
      </c>
      <c r="CU24" s="209">
        <f t="shared" si="30"/>
        <v>59612</v>
      </c>
      <c r="CV24" s="209">
        <f t="shared" si="30"/>
        <v>0</v>
      </c>
      <c r="CW24" s="209">
        <f t="shared" si="30"/>
        <v>1718</v>
      </c>
      <c r="CX24" s="209">
        <f t="shared" si="31"/>
        <v>75053</v>
      </c>
    </row>
    <row r="25" spans="1:102" ht="13.5">
      <c r="A25" s="208" t="s">
        <v>210</v>
      </c>
      <c r="B25" s="208">
        <v>31402</v>
      </c>
      <c r="C25" s="208" t="s">
        <v>251</v>
      </c>
      <c r="D25" s="209">
        <f t="shared" si="2"/>
        <v>126470</v>
      </c>
      <c r="E25" s="209">
        <f t="shared" si="3"/>
        <v>5578</v>
      </c>
      <c r="F25" s="210"/>
      <c r="G25" s="210"/>
      <c r="H25" s="210"/>
      <c r="I25" s="210">
        <v>44</v>
      </c>
      <c r="J25" s="210"/>
      <c r="K25" s="210">
        <v>5534</v>
      </c>
      <c r="L25" s="210">
        <v>120892</v>
      </c>
      <c r="M25" s="209">
        <f t="shared" si="4"/>
        <v>31165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31165</v>
      </c>
      <c r="V25" s="209">
        <f t="shared" si="6"/>
        <v>157635</v>
      </c>
      <c r="W25" s="209">
        <f t="shared" si="7"/>
        <v>5578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44</v>
      </c>
      <c r="AB25" s="210"/>
      <c r="AC25" s="209">
        <f t="shared" si="9"/>
        <v>5534</v>
      </c>
      <c r="AD25" s="209">
        <f t="shared" si="9"/>
        <v>152057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>
        <v>10273</v>
      </c>
      <c r="AM25" s="209">
        <f t="shared" si="12"/>
        <v>59597</v>
      </c>
      <c r="AN25" s="210">
        <v>4125</v>
      </c>
      <c r="AO25" s="209">
        <f t="shared" si="13"/>
        <v>0</v>
      </c>
      <c r="AP25" s="210"/>
      <c r="AQ25" s="210"/>
      <c r="AR25" s="210"/>
      <c r="AS25" s="210"/>
      <c r="AT25" s="209">
        <f t="shared" si="14"/>
        <v>55472</v>
      </c>
      <c r="AU25" s="210">
        <v>17290</v>
      </c>
      <c r="AV25" s="210"/>
      <c r="AW25" s="210"/>
      <c r="AX25" s="210">
        <v>38182</v>
      </c>
      <c r="AY25" s="210">
        <v>56600</v>
      </c>
      <c r="AZ25" s="210"/>
      <c r="BA25" s="210"/>
      <c r="BB25" s="209">
        <f t="shared" si="15"/>
        <v>59597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13350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13350</v>
      </c>
      <c r="BS25" s="210"/>
      <c r="BT25" s="210"/>
      <c r="BU25" s="210"/>
      <c r="BV25" s="210">
        <v>13350</v>
      </c>
      <c r="BW25" s="210">
        <v>17815</v>
      </c>
      <c r="BX25" s="210"/>
      <c r="BY25" s="210"/>
      <c r="BZ25" s="209">
        <f t="shared" si="21"/>
        <v>13350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10273</v>
      </c>
      <c r="CI25" s="209">
        <f t="shared" si="25"/>
        <v>72947</v>
      </c>
      <c r="CJ25" s="209">
        <f t="shared" si="26"/>
        <v>4125</v>
      </c>
      <c r="CK25" s="209">
        <f t="shared" si="27"/>
        <v>0</v>
      </c>
      <c r="CL25" s="209">
        <f t="shared" si="28"/>
        <v>0</v>
      </c>
      <c r="CM25" s="209">
        <f t="shared" si="28"/>
        <v>0</v>
      </c>
      <c r="CN25" s="209">
        <f t="shared" si="28"/>
        <v>0</v>
      </c>
      <c r="CO25" s="209">
        <f t="shared" si="28"/>
        <v>0</v>
      </c>
      <c r="CP25" s="209">
        <f t="shared" si="29"/>
        <v>68822</v>
      </c>
      <c r="CQ25" s="209">
        <f t="shared" si="30"/>
        <v>17290</v>
      </c>
      <c r="CR25" s="209">
        <f t="shared" si="30"/>
        <v>0</v>
      </c>
      <c r="CS25" s="209">
        <f t="shared" si="30"/>
        <v>0</v>
      </c>
      <c r="CT25" s="209">
        <f t="shared" si="30"/>
        <v>51532</v>
      </c>
      <c r="CU25" s="209">
        <f t="shared" si="30"/>
        <v>74415</v>
      </c>
      <c r="CV25" s="209">
        <f t="shared" si="30"/>
        <v>0</v>
      </c>
      <c r="CW25" s="209">
        <f t="shared" si="30"/>
        <v>0</v>
      </c>
      <c r="CX25" s="209">
        <f t="shared" si="31"/>
        <v>72947</v>
      </c>
    </row>
    <row r="26" spans="1:102" ht="13.5">
      <c r="A26" s="208" t="s">
        <v>210</v>
      </c>
      <c r="B26" s="208">
        <v>31403</v>
      </c>
      <c r="C26" s="208" t="s">
        <v>252</v>
      </c>
      <c r="D26" s="209">
        <f t="shared" si="2"/>
        <v>76938</v>
      </c>
      <c r="E26" s="209">
        <f t="shared" si="3"/>
        <v>3309</v>
      </c>
      <c r="F26" s="210"/>
      <c r="G26" s="210"/>
      <c r="H26" s="210"/>
      <c r="I26" s="210"/>
      <c r="J26" s="210"/>
      <c r="K26" s="210">
        <v>3309</v>
      </c>
      <c r="L26" s="210">
        <v>73629</v>
      </c>
      <c r="M26" s="209">
        <f t="shared" si="4"/>
        <v>16764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16764</v>
      </c>
      <c r="V26" s="209">
        <f t="shared" si="6"/>
        <v>93702</v>
      </c>
      <c r="W26" s="209">
        <f t="shared" si="7"/>
        <v>3309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3309</v>
      </c>
      <c r="AD26" s="209">
        <f t="shared" si="9"/>
        <v>90393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>
        <v>9746</v>
      </c>
      <c r="AM26" s="209">
        <f t="shared" si="12"/>
        <v>16464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16464</v>
      </c>
      <c r="AU26" s="210">
        <v>16168</v>
      </c>
      <c r="AV26" s="210">
        <v>296</v>
      </c>
      <c r="AW26" s="210"/>
      <c r="AX26" s="210"/>
      <c r="AY26" s="210">
        <v>49468</v>
      </c>
      <c r="AZ26" s="210"/>
      <c r="BA26" s="210">
        <v>1260</v>
      </c>
      <c r="BB26" s="209">
        <f t="shared" si="15"/>
        <v>17724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16764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9746</v>
      </c>
      <c r="CI26" s="209">
        <f t="shared" si="25"/>
        <v>16464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16464</v>
      </c>
      <c r="CQ26" s="209">
        <f t="shared" si="30"/>
        <v>16168</v>
      </c>
      <c r="CR26" s="209">
        <f t="shared" si="30"/>
        <v>296</v>
      </c>
      <c r="CS26" s="209">
        <f t="shared" si="30"/>
        <v>0</v>
      </c>
      <c r="CT26" s="209">
        <f t="shared" si="30"/>
        <v>0</v>
      </c>
      <c r="CU26" s="209">
        <f t="shared" si="30"/>
        <v>66232</v>
      </c>
      <c r="CV26" s="209">
        <f t="shared" si="30"/>
        <v>0</v>
      </c>
      <c r="CW26" s="209">
        <f t="shared" si="30"/>
        <v>1260</v>
      </c>
      <c r="CX26" s="209">
        <f t="shared" si="31"/>
        <v>17724</v>
      </c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3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鳥取県</v>
      </c>
      <c r="B7" s="140">
        <f>INT(B8/1000)*1000</f>
        <v>31000</v>
      </c>
      <c r="C7" s="140" t="s">
        <v>179</v>
      </c>
      <c r="D7" s="141">
        <f>SUM(D8:D200)</f>
        <v>252069</v>
      </c>
      <c r="E7" s="141">
        <f aca="true" t="shared" si="0" ref="E7:BP7">SUM(E8:E200)</f>
        <v>166372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119204</v>
      </c>
      <c r="J7" s="141">
        <f t="shared" si="0"/>
        <v>2373960</v>
      </c>
      <c r="K7" s="141">
        <f t="shared" si="0"/>
        <v>47168</v>
      </c>
      <c r="L7" s="141">
        <f t="shared" si="0"/>
        <v>85697</v>
      </c>
      <c r="M7" s="141">
        <f t="shared" si="0"/>
        <v>44940</v>
      </c>
      <c r="N7" s="141">
        <f t="shared" si="0"/>
        <v>1939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13</v>
      </c>
      <c r="S7" s="141">
        <f t="shared" si="0"/>
        <v>904505</v>
      </c>
      <c r="T7" s="141">
        <f t="shared" si="0"/>
        <v>1926</v>
      </c>
      <c r="U7" s="141">
        <f t="shared" si="0"/>
        <v>43001</v>
      </c>
      <c r="V7" s="141">
        <f t="shared" si="0"/>
        <v>297009</v>
      </c>
      <c r="W7" s="141">
        <f t="shared" si="0"/>
        <v>168311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119217</v>
      </c>
      <c r="AB7" s="141">
        <f t="shared" si="0"/>
        <v>3278465</v>
      </c>
      <c r="AC7" s="141">
        <f t="shared" si="0"/>
        <v>49094</v>
      </c>
      <c r="AD7" s="141">
        <f t="shared" si="0"/>
        <v>128698</v>
      </c>
      <c r="AE7" s="141">
        <f t="shared" si="0"/>
        <v>466155</v>
      </c>
      <c r="AF7" s="141">
        <f t="shared" si="0"/>
        <v>466155</v>
      </c>
      <c r="AG7" s="141">
        <f t="shared" si="0"/>
        <v>0</v>
      </c>
      <c r="AH7" s="141">
        <f t="shared" si="0"/>
        <v>5699</v>
      </c>
      <c r="AI7" s="141">
        <f t="shared" si="0"/>
        <v>460456</v>
      </c>
      <c r="AJ7" s="141">
        <f t="shared" si="0"/>
        <v>0</v>
      </c>
      <c r="AK7" s="141">
        <f t="shared" si="0"/>
        <v>0</v>
      </c>
      <c r="AL7" s="141">
        <f t="shared" si="0"/>
        <v>0</v>
      </c>
      <c r="AM7" s="141">
        <f t="shared" si="0"/>
        <v>2125244</v>
      </c>
      <c r="AN7" s="141">
        <f t="shared" si="0"/>
        <v>371735</v>
      </c>
      <c r="AO7" s="141">
        <f t="shared" si="0"/>
        <v>770920</v>
      </c>
      <c r="AP7" s="141">
        <f t="shared" si="0"/>
        <v>0</v>
      </c>
      <c r="AQ7" s="141">
        <f t="shared" si="0"/>
        <v>740391</v>
      </c>
      <c r="AR7" s="141">
        <f t="shared" si="0"/>
        <v>30529</v>
      </c>
      <c r="AS7" s="141">
        <f t="shared" si="0"/>
        <v>0</v>
      </c>
      <c r="AT7" s="141">
        <f t="shared" si="0"/>
        <v>982589</v>
      </c>
      <c r="AU7" s="141">
        <f t="shared" si="0"/>
        <v>29710</v>
      </c>
      <c r="AV7" s="141">
        <f t="shared" si="0"/>
        <v>738287</v>
      </c>
      <c r="AW7" s="141">
        <f t="shared" si="0"/>
        <v>214573</v>
      </c>
      <c r="AX7" s="141">
        <f t="shared" si="0"/>
        <v>19</v>
      </c>
      <c r="AY7" s="141">
        <f t="shared" si="0"/>
        <v>0</v>
      </c>
      <c r="AZ7" s="141">
        <f t="shared" si="0"/>
        <v>0</v>
      </c>
      <c r="BA7" s="141">
        <f t="shared" si="0"/>
        <v>34630</v>
      </c>
      <c r="BB7" s="141">
        <f t="shared" si="0"/>
        <v>2626029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929667</v>
      </c>
      <c r="BL7" s="141">
        <f t="shared" si="0"/>
        <v>202964</v>
      </c>
      <c r="BM7" s="141">
        <f t="shared" si="0"/>
        <v>497534</v>
      </c>
      <c r="BN7" s="141">
        <f t="shared" si="0"/>
        <v>0</v>
      </c>
      <c r="BO7" s="141">
        <f t="shared" si="0"/>
        <v>497534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229169</v>
      </c>
      <c r="BS7" s="141">
        <f t="shared" si="1"/>
        <v>35234</v>
      </c>
      <c r="BT7" s="141">
        <f t="shared" si="1"/>
        <v>119688</v>
      </c>
      <c r="BU7" s="141">
        <f t="shared" si="1"/>
        <v>0</v>
      </c>
      <c r="BV7" s="141">
        <f t="shared" si="1"/>
        <v>74247</v>
      </c>
      <c r="BW7" s="141">
        <f t="shared" si="1"/>
        <v>0</v>
      </c>
      <c r="BX7" s="141">
        <f t="shared" si="1"/>
        <v>0</v>
      </c>
      <c r="BY7" s="141">
        <f t="shared" si="1"/>
        <v>19778</v>
      </c>
      <c r="BZ7" s="141">
        <f t="shared" si="1"/>
        <v>949445</v>
      </c>
      <c r="CA7" s="141">
        <f t="shared" si="1"/>
        <v>466155</v>
      </c>
      <c r="CB7" s="141">
        <f t="shared" si="1"/>
        <v>466155</v>
      </c>
      <c r="CC7" s="141">
        <f t="shared" si="1"/>
        <v>0</v>
      </c>
      <c r="CD7" s="141">
        <f t="shared" si="1"/>
        <v>5699</v>
      </c>
      <c r="CE7" s="141">
        <f t="shared" si="1"/>
        <v>460456</v>
      </c>
      <c r="CF7" s="141">
        <f t="shared" si="1"/>
        <v>0</v>
      </c>
      <c r="CG7" s="141">
        <f t="shared" si="1"/>
        <v>0</v>
      </c>
      <c r="CH7" s="141">
        <f t="shared" si="1"/>
        <v>0</v>
      </c>
      <c r="CI7" s="141">
        <f t="shared" si="1"/>
        <v>3054911</v>
      </c>
      <c r="CJ7" s="141">
        <f t="shared" si="1"/>
        <v>574699</v>
      </c>
      <c r="CK7" s="141">
        <f t="shared" si="1"/>
        <v>1268454</v>
      </c>
      <c r="CL7" s="141">
        <f t="shared" si="1"/>
        <v>0</v>
      </c>
      <c r="CM7" s="141">
        <f t="shared" si="1"/>
        <v>1237925</v>
      </c>
      <c r="CN7" s="141">
        <f t="shared" si="1"/>
        <v>30529</v>
      </c>
      <c r="CO7" s="141">
        <f t="shared" si="1"/>
        <v>0</v>
      </c>
      <c r="CP7" s="141">
        <f t="shared" si="1"/>
        <v>1211758</v>
      </c>
      <c r="CQ7" s="141">
        <f t="shared" si="1"/>
        <v>64944</v>
      </c>
      <c r="CR7" s="141">
        <f t="shared" si="1"/>
        <v>857975</v>
      </c>
      <c r="CS7" s="141">
        <f t="shared" si="1"/>
        <v>214573</v>
      </c>
      <c r="CT7" s="141">
        <f t="shared" si="1"/>
        <v>74266</v>
      </c>
      <c r="CU7" s="141">
        <f t="shared" si="1"/>
        <v>0</v>
      </c>
      <c r="CV7" s="141">
        <f t="shared" si="1"/>
        <v>0</v>
      </c>
      <c r="CW7" s="141">
        <f t="shared" si="1"/>
        <v>54408</v>
      </c>
      <c r="CX7" s="141">
        <f t="shared" si="1"/>
        <v>3575474</v>
      </c>
    </row>
    <row r="8" spans="1:102" ht="13.5">
      <c r="A8" s="208" t="s">
        <v>210</v>
      </c>
      <c r="B8" s="208">
        <v>31812</v>
      </c>
      <c r="C8" s="208" t="s">
        <v>253</v>
      </c>
      <c r="D8" s="209">
        <f aca="true" t="shared" si="2" ref="D8:D13">SUM(E8,L8)</f>
        <v>16298</v>
      </c>
      <c r="E8" s="209">
        <f aca="true" t="shared" si="3" ref="E8:E13">SUM(F8:K8)-J8</f>
        <v>1626</v>
      </c>
      <c r="F8" s="210"/>
      <c r="G8" s="210"/>
      <c r="H8" s="210"/>
      <c r="I8" s="210">
        <v>1626</v>
      </c>
      <c r="J8" s="210">
        <v>48041</v>
      </c>
      <c r="K8" s="210"/>
      <c r="L8" s="210">
        <v>14672</v>
      </c>
      <c r="M8" s="209">
        <f aca="true" t="shared" si="4" ref="M8:M13">SUM(N8,U8)</f>
        <v>36604</v>
      </c>
      <c r="N8" s="209">
        <f aca="true" t="shared" si="5" ref="N8:N13">SUM(O8:T8)-S8</f>
        <v>0</v>
      </c>
      <c r="O8" s="210"/>
      <c r="P8" s="210"/>
      <c r="Q8" s="210"/>
      <c r="R8" s="210"/>
      <c r="S8" s="210">
        <v>57728</v>
      </c>
      <c r="T8" s="210"/>
      <c r="U8" s="210">
        <v>36604</v>
      </c>
      <c r="V8" s="209">
        <f aca="true" t="shared" si="6" ref="V8:V13">SUM(W8,AD8)</f>
        <v>52902</v>
      </c>
      <c r="W8" s="209">
        <f aca="true" t="shared" si="7" ref="W8:W13">SUM(X8:AC8)-AB8</f>
        <v>1626</v>
      </c>
      <c r="X8" s="209">
        <f aca="true" t="shared" si="8" ref="X8:AD13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1626</v>
      </c>
      <c r="AB8" s="209">
        <f t="shared" si="8"/>
        <v>105769</v>
      </c>
      <c r="AC8" s="209">
        <f t="shared" si="8"/>
        <v>0</v>
      </c>
      <c r="AD8" s="209">
        <f t="shared" si="8"/>
        <v>51276</v>
      </c>
      <c r="AE8" s="209">
        <f aca="true" t="shared" si="9" ref="AE8:AE13">SUM(AF8,AK8:AL8)</f>
        <v>0</v>
      </c>
      <c r="AF8" s="209">
        <f aca="true" t="shared" si="10" ref="AF8:AF13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13">SUM(AN8:AO8,AS8:AT8,AZ8)</f>
        <v>62669</v>
      </c>
      <c r="AN8" s="210">
        <v>15742</v>
      </c>
      <c r="AO8" s="209">
        <f aca="true" t="shared" si="12" ref="AO8:AO13">SUM(AP8:AR8)</f>
        <v>29805</v>
      </c>
      <c r="AP8" s="210"/>
      <c r="AQ8" s="210">
        <v>29805</v>
      </c>
      <c r="AR8" s="210"/>
      <c r="AS8" s="210"/>
      <c r="AT8" s="209">
        <f aca="true" t="shared" si="13" ref="AT8:AT13">SUM(AU8:AX8)</f>
        <v>17122</v>
      </c>
      <c r="AU8" s="210">
        <v>3136</v>
      </c>
      <c r="AV8" s="210">
        <v>13986</v>
      </c>
      <c r="AW8" s="210"/>
      <c r="AX8" s="210"/>
      <c r="AY8" s="210"/>
      <c r="AZ8" s="210"/>
      <c r="BA8" s="210">
        <v>1670</v>
      </c>
      <c r="BB8" s="209">
        <f aca="true" t="shared" si="14" ref="BB8:BB13">SUM(AE8,AM8,BA8)</f>
        <v>64339</v>
      </c>
      <c r="BC8" s="209">
        <f aca="true" t="shared" si="15" ref="BC8:BC13">SUM(BD8,BI8:BJ8)</f>
        <v>0</v>
      </c>
      <c r="BD8" s="209">
        <f aca="true" t="shared" si="16" ref="BD8:BD13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3">SUM(BL8:BM8,BQ8:BR8,BX8)</f>
        <v>91872</v>
      </c>
      <c r="BL8" s="210">
        <v>20409</v>
      </c>
      <c r="BM8" s="209">
        <f aca="true" t="shared" si="18" ref="BM8:BM13">SUM(BN8:BP8)</f>
        <v>43531</v>
      </c>
      <c r="BN8" s="210"/>
      <c r="BO8" s="210">
        <v>43531</v>
      </c>
      <c r="BP8" s="210"/>
      <c r="BQ8" s="210"/>
      <c r="BR8" s="209">
        <f aca="true" t="shared" si="19" ref="BR8:BR13">SUM(BS8:BV8)</f>
        <v>27932</v>
      </c>
      <c r="BS8" s="210">
        <v>378</v>
      </c>
      <c r="BT8" s="210">
        <v>27554</v>
      </c>
      <c r="BU8" s="210"/>
      <c r="BV8" s="210"/>
      <c r="BW8" s="210"/>
      <c r="BX8" s="210"/>
      <c r="BY8" s="210">
        <v>2460</v>
      </c>
      <c r="BZ8" s="209">
        <f aca="true" t="shared" si="20" ref="BZ8:BZ13">SUM(BC8,BK8,BY8)</f>
        <v>94332</v>
      </c>
      <c r="CA8" s="209">
        <f aca="true" t="shared" si="21" ref="CA8:CA13">SUM(CB8,CG8:CH8)</f>
        <v>0</v>
      </c>
      <c r="CB8" s="209">
        <f aca="true" t="shared" si="22" ref="CB8:CB13">SUM(CC8:CF8)</f>
        <v>0</v>
      </c>
      <c r="CC8" s="209">
        <f aca="true" t="shared" si="23" ref="CC8:CG13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3">SUM(CJ8:CK8,CO8:CP8,CV8)</f>
        <v>154541</v>
      </c>
      <c r="CJ8" s="209">
        <f aca="true" t="shared" si="25" ref="CJ8:CJ13">SUM(AN8,BL8)</f>
        <v>36151</v>
      </c>
      <c r="CK8" s="209">
        <f aca="true" t="shared" si="26" ref="CK8:CK13">SUM(CL8:CN8)</f>
        <v>73336</v>
      </c>
      <c r="CL8" s="209">
        <f aca="true" t="shared" si="27" ref="CL8:CO13">SUM(AP8,BN8)</f>
        <v>0</v>
      </c>
      <c r="CM8" s="209">
        <f t="shared" si="27"/>
        <v>73336</v>
      </c>
      <c r="CN8" s="209">
        <f t="shared" si="27"/>
        <v>0</v>
      </c>
      <c r="CO8" s="209">
        <f t="shared" si="27"/>
        <v>0</v>
      </c>
      <c r="CP8" s="209">
        <f aca="true" t="shared" si="28" ref="CP8:CP13">SUM(CQ8:CT8)</f>
        <v>45054</v>
      </c>
      <c r="CQ8" s="209">
        <f aca="true" t="shared" si="29" ref="CQ8:CT13">SUM(AU8,BS8)</f>
        <v>3514</v>
      </c>
      <c r="CR8" s="209">
        <f t="shared" si="29"/>
        <v>41540</v>
      </c>
      <c r="CS8" s="209">
        <f t="shared" si="29"/>
        <v>0</v>
      </c>
      <c r="CT8" s="209">
        <f t="shared" si="29"/>
        <v>0</v>
      </c>
      <c r="CU8" s="210"/>
      <c r="CV8" s="209">
        <f aca="true" t="shared" si="30" ref="CV8:CW13">SUM(AZ8,BX8)</f>
        <v>0</v>
      </c>
      <c r="CW8" s="209">
        <f t="shared" si="30"/>
        <v>4130</v>
      </c>
      <c r="CX8" s="209">
        <f aca="true" t="shared" si="31" ref="CX8:CX13">SUM(CA8,CI8,CW8)</f>
        <v>158671</v>
      </c>
    </row>
    <row r="9" spans="1:102" ht="13.5">
      <c r="A9" s="208" t="s">
        <v>210</v>
      </c>
      <c r="B9" s="208">
        <v>31825</v>
      </c>
      <c r="C9" s="208" t="s">
        <v>254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>
        <v>83661</v>
      </c>
      <c r="K9" s="210"/>
      <c r="L9" s="210"/>
      <c r="M9" s="209">
        <f t="shared" si="4"/>
        <v>0</v>
      </c>
      <c r="N9" s="209">
        <f t="shared" si="5"/>
        <v>0</v>
      </c>
      <c r="O9" s="210"/>
      <c r="P9" s="210"/>
      <c r="Q9" s="210"/>
      <c r="R9" s="210"/>
      <c r="S9" s="210"/>
      <c r="T9" s="210"/>
      <c r="U9" s="210"/>
      <c r="V9" s="209">
        <f t="shared" si="6"/>
        <v>0</v>
      </c>
      <c r="W9" s="209">
        <f t="shared" si="7"/>
        <v>0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09">
        <f t="shared" si="8"/>
        <v>83661</v>
      </c>
      <c r="AC9" s="209">
        <f t="shared" si="8"/>
        <v>0</v>
      </c>
      <c r="AD9" s="209">
        <f t="shared" si="8"/>
        <v>0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83661</v>
      </c>
      <c r="AN9" s="210">
        <v>22449</v>
      </c>
      <c r="AO9" s="209">
        <f t="shared" si="12"/>
        <v>43332</v>
      </c>
      <c r="AP9" s="210"/>
      <c r="AQ9" s="210">
        <v>43332</v>
      </c>
      <c r="AR9" s="210"/>
      <c r="AS9" s="210"/>
      <c r="AT9" s="209">
        <f t="shared" si="13"/>
        <v>17880</v>
      </c>
      <c r="AU9" s="210">
        <v>17880</v>
      </c>
      <c r="AV9" s="210"/>
      <c r="AW9" s="210"/>
      <c r="AX9" s="210"/>
      <c r="AY9" s="210"/>
      <c r="AZ9" s="210"/>
      <c r="BA9" s="210"/>
      <c r="BB9" s="209">
        <f t="shared" si="14"/>
        <v>83661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0</v>
      </c>
      <c r="BL9" s="210"/>
      <c r="BM9" s="209">
        <f t="shared" si="18"/>
        <v>0</v>
      </c>
      <c r="BN9" s="210"/>
      <c r="BO9" s="210"/>
      <c r="BP9" s="210"/>
      <c r="BQ9" s="210"/>
      <c r="BR9" s="209">
        <f t="shared" si="19"/>
        <v>0</v>
      </c>
      <c r="BS9" s="210"/>
      <c r="BT9" s="210"/>
      <c r="BU9" s="210"/>
      <c r="BV9" s="210"/>
      <c r="BW9" s="210"/>
      <c r="BX9" s="210"/>
      <c r="BY9" s="210"/>
      <c r="BZ9" s="209">
        <f t="shared" si="20"/>
        <v>0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83661</v>
      </c>
      <c r="CJ9" s="209">
        <f t="shared" si="25"/>
        <v>22449</v>
      </c>
      <c r="CK9" s="209">
        <f t="shared" si="26"/>
        <v>43332</v>
      </c>
      <c r="CL9" s="209">
        <f t="shared" si="27"/>
        <v>0</v>
      </c>
      <c r="CM9" s="209">
        <f t="shared" si="27"/>
        <v>43332</v>
      </c>
      <c r="CN9" s="209">
        <f t="shared" si="27"/>
        <v>0</v>
      </c>
      <c r="CO9" s="209">
        <f t="shared" si="27"/>
        <v>0</v>
      </c>
      <c r="CP9" s="209">
        <f t="shared" si="28"/>
        <v>17880</v>
      </c>
      <c r="CQ9" s="209">
        <f t="shared" si="29"/>
        <v>17880</v>
      </c>
      <c r="CR9" s="209">
        <f t="shared" si="29"/>
        <v>0</v>
      </c>
      <c r="CS9" s="209">
        <f t="shared" si="29"/>
        <v>0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83661</v>
      </c>
    </row>
    <row r="10" spans="1:102" ht="13.5">
      <c r="A10" s="208" t="s">
        <v>210</v>
      </c>
      <c r="B10" s="208">
        <v>31827</v>
      </c>
      <c r="C10" s="208" t="s">
        <v>255</v>
      </c>
      <c r="D10" s="209">
        <f t="shared" si="2"/>
        <v>44217</v>
      </c>
      <c r="E10" s="209">
        <f t="shared" si="3"/>
        <v>38343</v>
      </c>
      <c r="F10" s="210"/>
      <c r="G10" s="210"/>
      <c r="H10" s="210"/>
      <c r="I10" s="210">
        <v>8467</v>
      </c>
      <c r="J10" s="210">
        <v>449901</v>
      </c>
      <c r="K10" s="210">
        <v>29876</v>
      </c>
      <c r="L10" s="210">
        <v>5874</v>
      </c>
      <c r="M10" s="209">
        <f t="shared" si="4"/>
        <v>4906</v>
      </c>
      <c r="N10" s="209">
        <f t="shared" si="5"/>
        <v>1837</v>
      </c>
      <c r="O10" s="210"/>
      <c r="P10" s="210"/>
      <c r="Q10" s="210"/>
      <c r="R10" s="210"/>
      <c r="S10" s="210">
        <v>363860</v>
      </c>
      <c r="T10" s="210">
        <v>1837</v>
      </c>
      <c r="U10" s="210">
        <v>3069</v>
      </c>
      <c r="V10" s="209">
        <f t="shared" si="6"/>
        <v>49123</v>
      </c>
      <c r="W10" s="209">
        <f t="shared" si="7"/>
        <v>40180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8467</v>
      </c>
      <c r="AB10" s="209">
        <f t="shared" si="8"/>
        <v>813761</v>
      </c>
      <c r="AC10" s="209">
        <f t="shared" si="8"/>
        <v>31713</v>
      </c>
      <c r="AD10" s="209">
        <f t="shared" si="8"/>
        <v>8943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479532</v>
      </c>
      <c r="AN10" s="210">
        <v>82689</v>
      </c>
      <c r="AO10" s="209">
        <f t="shared" si="12"/>
        <v>144041</v>
      </c>
      <c r="AP10" s="210"/>
      <c r="AQ10" s="210">
        <v>123431</v>
      </c>
      <c r="AR10" s="210">
        <v>20610</v>
      </c>
      <c r="AS10" s="210"/>
      <c r="AT10" s="209">
        <f t="shared" si="13"/>
        <v>252802</v>
      </c>
      <c r="AU10" s="210"/>
      <c r="AV10" s="210">
        <v>240445</v>
      </c>
      <c r="AW10" s="210">
        <v>12357</v>
      </c>
      <c r="AX10" s="210"/>
      <c r="AY10" s="210"/>
      <c r="AZ10" s="210"/>
      <c r="BA10" s="210">
        <v>14586</v>
      </c>
      <c r="BB10" s="209">
        <f t="shared" si="14"/>
        <v>494118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363946</v>
      </c>
      <c r="BL10" s="210">
        <v>61497</v>
      </c>
      <c r="BM10" s="209">
        <f t="shared" si="18"/>
        <v>149615</v>
      </c>
      <c r="BN10" s="210"/>
      <c r="BO10" s="210">
        <v>149615</v>
      </c>
      <c r="BP10" s="210"/>
      <c r="BQ10" s="210"/>
      <c r="BR10" s="209">
        <f t="shared" si="19"/>
        <v>152834</v>
      </c>
      <c r="BS10" s="210">
        <v>34856</v>
      </c>
      <c r="BT10" s="210">
        <v>43731</v>
      </c>
      <c r="BU10" s="210"/>
      <c r="BV10" s="210">
        <v>74247</v>
      </c>
      <c r="BW10" s="210"/>
      <c r="BX10" s="210"/>
      <c r="BY10" s="210">
        <v>4820</v>
      </c>
      <c r="BZ10" s="209">
        <f t="shared" si="20"/>
        <v>368766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843478</v>
      </c>
      <c r="CJ10" s="209">
        <f t="shared" si="25"/>
        <v>144186</v>
      </c>
      <c r="CK10" s="209">
        <f t="shared" si="26"/>
        <v>293656</v>
      </c>
      <c r="CL10" s="209">
        <f t="shared" si="27"/>
        <v>0</v>
      </c>
      <c r="CM10" s="209">
        <f t="shared" si="27"/>
        <v>273046</v>
      </c>
      <c r="CN10" s="209">
        <f t="shared" si="27"/>
        <v>20610</v>
      </c>
      <c r="CO10" s="209">
        <f t="shared" si="27"/>
        <v>0</v>
      </c>
      <c r="CP10" s="209">
        <f t="shared" si="28"/>
        <v>405636</v>
      </c>
      <c r="CQ10" s="209">
        <f t="shared" si="29"/>
        <v>34856</v>
      </c>
      <c r="CR10" s="209">
        <f t="shared" si="29"/>
        <v>284176</v>
      </c>
      <c r="CS10" s="209">
        <f t="shared" si="29"/>
        <v>12357</v>
      </c>
      <c r="CT10" s="209">
        <f t="shared" si="29"/>
        <v>74247</v>
      </c>
      <c r="CU10" s="210"/>
      <c r="CV10" s="209">
        <f t="shared" si="30"/>
        <v>0</v>
      </c>
      <c r="CW10" s="209">
        <f t="shared" si="30"/>
        <v>19406</v>
      </c>
      <c r="CX10" s="209">
        <f t="shared" si="31"/>
        <v>862884</v>
      </c>
    </row>
    <row r="11" spans="1:102" ht="13.5">
      <c r="A11" s="208" t="s">
        <v>210</v>
      </c>
      <c r="B11" s="208">
        <v>31829</v>
      </c>
      <c r="C11" s="208" t="s">
        <v>256</v>
      </c>
      <c r="D11" s="209">
        <f t="shared" si="2"/>
        <v>91495</v>
      </c>
      <c r="E11" s="209">
        <f t="shared" si="3"/>
        <v>26877</v>
      </c>
      <c r="F11" s="210"/>
      <c r="G11" s="210"/>
      <c r="H11" s="210"/>
      <c r="I11" s="210">
        <v>26877</v>
      </c>
      <c r="J11" s="210">
        <v>1295644</v>
      </c>
      <c r="K11" s="210"/>
      <c r="L11" s="210">
        <v>64618</v>
      </c>
      <c r="M11" s="209">
        <f t="shared" si="4"/>
        <v>2869</v>
      </c>
      <c r="N11" s="209">
        <f t="shared" si="5"/>
        <v>29</v>
      </c>
      <c r="O11" s="210"/>
      <c r="P11" s="210"/>
      <c r="Q11" s="210"/>
      <c r="R11" s="210"/>
      <c r="S11" s="210">
        <v>359949</v>
      </c>
      <c r="T11" s="210">
        <v>29</v>
      </c>
      <c r="U11" s="210">
        <v>2840</v>
      </c>
      <c r="V11" s="209">
        <f t="shared" si="6"/>
        <v>94364</v>
      </c>
      <c r="W11" s="209">
        <f t="shared" si="7"/>
        <v>26906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26877</v>
      </c>
      <c r="AB11" s="209">
        <f t="shared" si="8"/>
        <v>1655593</v>
      </c>
      <c r="AC11" s="209">
        <f t="shared" si="8"/>
        <v>29</v>
      </c>
      <c r="AD11" s="209">
        <f t="shared" si="8"/>
        <v>67458</v>
      </c>
      <c r="AE11" s="209">
        <f t="shared" si="9"/>
        <v>466155</v>
      </c>
      <c r="AF11" s="209">
        <f t="shared" si="10"/>
        <v>466155</v>
      </c>
      <c r="AG11" s="210"/>
      <c r="AH11" s="210">
        <v>5699</v>
      </c>
      <c r="AI11" s="210">
        <v>460456</v>
      </c>
      <c r="AJ11" s="210"/>
      <c r="AK11" s="210"/>
      <c r="AL11" s="210"/>
      <c r="AM11" s="209">
        <f t="shared" si="11"/>
        <v>919527</v>
      </c>
      <c r="AN11" s="210">
        <v>169427</v>
      </c>
      <c r="AO11" s="209">
        <f t="shared" si="12"/>
        <v>280199</v>
      </c>
      <c r="AP11" s="210"/>
      <c r="AQ11" s="210">
        <v>279648</v>
      </c>
      <c r="AR11" s="210">
        <v>551</v>
      </c>
      <c r="AS11" s="210"/>
      <c r="AT11" s="209">
        <f t="shared" si="13"/>
        <v>469901</v>
      </c>
      <c r="AU11" s="210"/>
      <c r="AV11" s="210">
        <v>285442</v>
      </c>
      <c r="AW11" s="210">
        <v>184459</v>
      </c>
      <c r="AX11" s="210"/>
      <c r="AY11" s="210"/>
      <c r="AZ11" s="210"/>
      <c r="BA11" s="210">
        <v>1457</v>
      </c>
      <c r="BB11" s="209">
        <f t="shared" si="14"/>
        <v>1387139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351969</v>
      </c>
      <c r="BL11" s="210">
        <v>121058</v>
      </c>
      <c r="BM11" s="209">
        <f t="shared" si="18"/>
        <v>230911</v>
      </c>
      <c r="BN11" s="210"/>
      <c r="BO11" s="210">
        <v>230911</v>
      </c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>
        <v>10849</v>
      </c>
      <c r="BZ11" s="209">
        <f t="shared" si="20"/>
        <v>362818</v>
      </c>
      <c r="CA11" s="209">
        <f t="shared" si="21"/>
        <v>466155</v>
      </c>
      <c r="CB11" s="209">
        <f t="shared" si="22"/>
        <v>466155</v>
      </c>
      <c r="CC11" s="209">
        <f t="shared" si="23"/>
        <v>0</v>
      </c>
      <c r="CD11" s="209">
        <f t="shared" si="23"/>
        <v>5699</v>
      </c>
      <c r="CE11" s="209">
        <f t="shared" si="23"/>
        <v>460456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1271496</v>
      </c>
      <c r="CJ11" s="209">
        <f t="shared" si="25"/>
        <v>290485</v>
      </c>
      <c r="CK11" s="209">
        <f t="shared" si="26"/>
        <v>511110</v>
      </c>
      <c r="CL11" s="209">
        <f t="shared" si="27"/>
        <v>0</v>
      </c>
      <c r="CM11" s="209">
        <f t="shared" si="27"/>
        <v>510559</v>
      </c>
      <c r="CN11" s="209">
        <f t="shared" si="27"/>
        <v>551</v>
      </c>
      <c r="CO11" s="209">
        <f t="shared" si="27"/>
        <v>0</v>
      </c>
      <c r="CP11" s="209">
        <f t="shared" si="28"/>
        <v>469901</v>
      </c>
      <c r="CQ11" s="209">
        <f t="shared" si="29"/>
        <v>0</v>
      </c>
      <c r="CR11" s="209">
        <f t="shared" si="29"/>
        <v>285442</v>
      </c>
      <c r="CS11" s="209">
        <f t="shared" si="29"/>
        <v>184459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12306</v>
      </c>
      <c r="CX11" s="209">
        <f t="shared" si="31"/>
        <v>1749957</v>
      </c>
    </row>
    <row r="12" spans="1:102" ht="13.5">
      <c r="A12" s="208" t="s">
        <v>210</v>
      </c>
      <c r="B12" s="208">
        <v>31830</v>
      </c>
      <c r="C12" s="208" t="s">
        <v>257</v>
      </c>
      <c r="D12" s="209">
        <f t="shared" si="2"/>
        <v>1880</v>
      </c>
      <c r="E12" s="209">
        <f t="shared" si="3"/>
        <v>1880</v>
      </c>
      <c r="F12" s="210"/>
      <c r="G12" s="210"/>
      <c r="H12" s="210"/>
      <c r="I12" s="210">
        <v>1880</v>
      </c>
      <c r="J12" s="210">
        <v>136082</v>
      </c>
      <c r="K12" s="210"/>
      <c r="L12" s="210"/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1880</v>
      </c>
      <c r="W12" s="209">
        <f t="shared" si="7"/>
        <v>1880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1880</v>
      </c>
      <c r="AB12" s="209">
        <f t="shared" si="8"/>
        <v>136082</v>
      </c>
      <c r="AC12" s="209">
        <f t="shared" si="8"/>
        <v>0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126277</v>
      </c>
      <c r="AN12" s="210">
        <v>53124</v>
      </c>
      <c r="AO12" s="209">
        <f t="shared" si="12"/>
        <v>64459</v>
      </c>
      <c r="AP12" s="210"/>
      <c r="AQ12" s="210">
        <v>64459</v>
      </c>
      <c r="AR12" s="210"/>
      <c r="AS12" s="210"/>
      <c r="AT12" s="209">
        <f t="shared" si="13"/>
        <v>8694</v>
      </c>
      <c r="AU12" s="210">
        <v>8694</v>
      </c>
      <c r="AV12" s="210"/>
      <c r="AW12" s="210"/>
      <c r="AX12" s="210"/>
      <c r="AY12" s="210"/>
      <c r="AZ12" s="210"/>
      <c r="BA12" s="210">
        <v>11685</v>
      </c>
      <c r="BB12" s="209">
        <f t="shared" si="14"/>
        <v>137962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126277</v>
      </c>
      <c r="CJ12" s="209">
        <f t="shared" si="25"/>
        <v>53124</v>
      </c>
      <c r="CK12" s="209">
        <f t="shared" si="26"/>
        <v>64459</v>
      </c>
      <c r="CL12" s="209">
        <f t="shared" si="27"/>
        <v>0</v>
      </c>
      <c r="CM12" s="209">
        <f t="shared" si="27"/>
        <v>64459</v>
      </c>
      <c r="CN12" s="209">
        <f t="shared" si="27"/>
        <v>0</v>
      </c>
      <c r="CO12" s="209">
        <f t="shared" si="27"/>
        <v>0</v>
      </c>
      <c r="CP12" s="209">
        <f t="shared" si="28"/>
        <v>8694</v>
      </c>
      <c r="CQ12" s="209">
        <f t="shared" si="29"/>
        <v>8694</v>
      </c>
      <c r="CR12" s="209">
        <f t="shared" si="29"/>
        <v>0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11685</v>
      </c>
      <c r="CX12" s="209">
        <f t="shared" si="31"/>
        <v>137962</v>
      </c>
    </row>
    <row r="13" spans="1:102" ht="13.5">
      <c r="A13" s="208" t="s">
        <v>210</v>
      </c>
      <c r="B13" s="208">
        <v>31835</v>
      </c>
      <c r="C13" s="208" t="s">
        <v>258</v>
      </c>
      <c r="D13" s="209">
        <f t="shared" si="2"/>
        <v>98179</v>
      </c>
      <c r="E13" s="209">
        <f t="shared" si="3"/>
        <v>97646</v>
      </c>
      <c r="F13" s="210"/>
      <c r="G13" s="210"/>
      <c r="H13" s="210"/>
      <c r="I13" s="210">
        <v>80354</v>
      </c>
      <c r="J13" s="210">
        <v>360631</v>
      </c>
      <c r="K13" s="210">
        <v>17292</v>
      </c>
      <c r="L13" s="210">
        <v>533</v>
      </c>
      <c r="M13" s="209">
        <f t="shared" si="4"/>
        <v>561</v>
      </c>
      <c r="N13" s="209">
        <f t="shared" si="5"/>
        <v>73</v>
      </c>
      <c r="O13" s="210"/>
      <c r="P13" s="210"/>
      <c r="Q13" s="210"/>
      <c r="R13" s="210">
        <v>13</v>
      </c>
      <c r="S13" s="210">
        <v>122968</v>
      </c>
      <c r="T13" s="210">
        <v>60</v>
      </c>
      <c r="U13" s="210">
        <v>488</v>
      </c>
      <c r="V13" s="209">
        <f t="shared" si="6"/>
        <v>98740</v>
      </c>
      <c r="W13" s="209">
        <f t="shared" si="7"/>
        <v>97719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>SUM(I13,R13)</f>
        <v>80367</v>
      </c>
      <c r="AB13" s="209">
        <f>SUM(J13,S13)</f>
        <v>483599</v>
      </c>
      <c r="AC13" s="209">
        <f>SUM(K13,T13)</f>
        <v>17352</v>
      </c>
      <c r="AD13" s="209">
        <f>SUM(L13,U13)</f>
        <v>1021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453578</v>
      </c>
      <c r="AN13" s="210">
        <v>28304</v>
      </c>
      <c r="AO13" s="209">
        <f t="shared" si="12"/>
        <v>209084</v>
      </c>
      <c r="AP13" s="210"/>
      <c r="AQ13" s="210">
        <v>199716</v>
      </c>
      <c r="AR13" s="210">
        <v>9368</v>
      </c>
      <c r="AS13" s="210"/>
      <c r="AT13" s="209">
        <f t="shared" si="13"/>
        <v>216190</v>
      </c>
      <c r="AU13" s="210"/>
      <c r="AV13" s="210">
        <v>198414</v>
      </c>
      <c r="AW13" s="210">
        <v>17757</v>
      </c>
      <c r="AX13" s="210">
        <v>19</v>
      </c>
      <c r="AY13" s="210"/>
      <c r="AZ13" s="210"/>
      <c r="BA13" s="210">
        <v>5232</v>
      </c>
      <c r="BB13" s="209">
        <f t="shared" si="14"/>
        <v>458810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121880</v>
      </c>
      <c r="BL13" s="210"/>
      <c r="BM13" s="209">
        <f t="shared" si="18"/>
        <v>73477</v>
      </c>
      <c r="BN13" s="210"/>
      <c r="BO13" s="210">
        <v>73477</v>
      </c>
      <c r="BP13" s="210"/>
      <c r="BQ13" s="210"/>
      <c r="BR13" s="209">
        <f t="shared" si="19"/>
        <v>48403</v>
      </c>
      <c r="BS13" s="210"/>
      <c r="BT13" s="210">
        <v>48403</v>
      </c>
      <c r="BU13" s="210"/>
      <c r="BV13" s="210"/>
      <c r="BW13" s="210"/>
      <c r="BX13" s="210"/>
      <c r="BY13" s="210">
        <v>1649</v>
      </c>
      <c r="BZ13" s="209">
        <f t="shared" si="20"/>
        <v>123529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575458</v>
      </c>
      <c r="CJ13" s="209">
        <f t="shared" si="25"/>
        <v>28304</v>
      </c>
      <c r="CK13" s="209">
        <f t="shared" si="26"/>
        <v>282561</v>
      </c>
      <c r="CL13" s="209">
        <f t="shared" si="27"/>
        <v>0</v>
      </c>
      <c r="CM13" s="209">
        <f t="shared" si="27"/>
        <v>273193</v>
      </c>
      <c r="CN13" s="209">
        <f t="shared" si="27"/>
        <v>9368</v>
      </c>
      <c r="CO13" s="209">
        <f t="shared" si="27"/>
        <v>0</v>
      </c>
      <c r="CP13" s="209">
        <f t="shared" si="28"/>
        <v>264593</v>
      </c>
      <c r="CQ13" s="209">
        <f t="shared" si="29"/>
        <v>0</v>
      </c>
      <c r="CR13" s="209">
        <f t="shared" si="29"/>
        <v>246817</v>
      </c>
      <c r="CS13" s="209">
        <f t="shared" si="29"/>
        <v>17757</v>
      </c>
      <c r="CT13" s="209">
        <f t="shared" si="29"/>
        <v>19</v>
      </c>
      <c r="CU13" s="210"/>
      <c r="CV13" s="209">
        <f t="shared" si="30"/>
        <v>0</v>
      </c>
      <c r="CW13" s="209">
        <f t="shared" si="30"/>
        <v>6881</v>
      </c>
      <c r="CX13" s="209">
        <f t="shared" si="31"/>
        <v>582339</v>
      </c>
    </row>
    <row r="14" spans="1:102" ht="13.5">
      <c r="A14" s="41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</row>
    <row r="15" spans="1:102" ht="13.5">
      <c r="A15" s="41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</row>
    <row r="16" spans="1:102" ht="13.5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7" sqref="D27:AD3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鳥取県</v>
      </c>
      <c r="B7" s="140">
        <f>INT(B8/1000)*1000</f>
        <v>31000</v>
      </c>
      <c r="C7" s="140" t="s">
        <v>179</v>
      </c>
      <c r="D7" s="141">
        <f>SUM(D8:D300)</f>
        <v>8095039</v>
      </c>
      <c r="E7" s="141">
        <f aca="true" t="shared" si="0" ref="E7:AD7">SUM(E8:E300)</f>
        <v>1484430</v>
      </c>
      <c r="F7" s="141">
        <f t="shared" si="0"/>
        <v>0</v>
      </c>
      <c r="G7" s="141">
        <f t="shared" si="0"/>
        <v>6431</v>
      </c>
      <c r="H7" s="141">
        <f t="shared" si="0"/>
        <v>0</v>
      </c>
      <c r="I7" s="141">
        <f t="shared" si="0"/>
        <v>1149175</v>
      </c>
      <c r="J7" s="141">
        <f t="shared" si="0"/>
        <v>2373960</v>
      </c>
      <c r="K7" s="141">
        <f t="shared" si="0"/>
        <v>328824</v>
      </c>
      <c r="L7" s="141">
        <f t="shared" si="0"/>
        <v>6610609</v>
      </c>
      <c r="M7" s="141">
        <f t="shared" si="0"/>
        <v>1208955</v>
      </c>
      <c r="N7" s="141">
        <f t="shared" si="0"/>
        <v>219042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143707</v>
      </c>
      <c r="S7" s="141">
        <f t="shared" si="0"/>
        <v>904505</v>
      </c>
      <c r="T7" s="141">
        <f t="shared" si="0"/>
        <v>75335</v>
      </c>
      <c r="U7" s="141">
        <f t="shared" si="0"/>
        <v>989913</v>
      </c>
      <c r="V7" s="141">
        <f t="shared" si="0"/>
        <v>9303994</v>
      </c>
      <c r="W7" s="141">
        <f t="shared" si="0"/>
        <v>1703472</v>
      </c>
      <c r="X7" s="141">
        <f t="shared" si="0"/>
        <v>0</v>
      </c>
      <c r="Y7" s="141">
        <f t="shared" si="0"/>
        <v>6431</v>
      </c>
      <c r="Z7" s="141">
        <f t="shared" si="0"/>
        <v>0</v>
      </c>
      <c r="AA7" s="141">
        <f t="shared" si="0"/>
        <v>1292882</v>
      </c>
      <c r="AB7" s="141">
        <f t="shared" si="0"/>
        <v>3278465</v>
      </c>
      <c r="AC7" s="141">
        <f t="shared" si="0"/>
        <v>404159</v>
      </c>
      <c r="AD7" s="141">
        <f t="shared" si="0"/>
        <v>7600522</v>
      </c>
    </row>
    <row r="8" spans="1:30" ht="13.5">
      <c r="A8" s="208" t="s">
        <v>210</v>
      </c>
      <c r="B8" s="208">
        <v>31201</v>
      </c>
      <c r="C8" s="208" t="s">
        <v>234</v>
      </c>
      <c r="D8" s="142">
        <f>'廃棄物事業経費（市町村）'!D8</f>
        <v>2000662</v>
      </c>
      <c r="E8" s="142">
        <f>'廃棄物事業経費（市町村）'!E8</f>
        <v>435967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0</v>
      </c>
      <c r="I8" s="142">
        <f>'廃棄物事業経費（市町村）'!I8</f>
        <v>275703</v>
      </c>
      <c r="J8" s="142">
        <f>'廃棄物事業経費（市町村）'!J8</f>
        <v>0</v>
      </c>
      <c r="K8" s="142">
        <f>'廃棄物事業経費（市町村）'!K8</f>
        <v>160264</v>
      </c>
      <c r="L8" s="142">
        <f>'廃棄物事業経費（市町村）'!L8</f>
        <v>1564695</v>
      </c>
      <c r="M8" s="142">
        <f>'廃棄物事業経費（市町村）'!M8</f>
        <v>342781</v>
      </c>
      <c r="N8" s="142">
        <f>'廃棄物事業経費（市町村）'!N8</f>
        <v>159363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87929</v>
      </c>
      <c r="S8" s="142">
        <f>'廃棄物事業経費（市町村）'!S8</f>
        <v>0</v>
      </c>
      <c r="T8" s="142">
        <f>'廃棄物事業経費（市町村）'!T8</f>
        <v>71434</v>
      </c>
      <c r="U8" s="142">
        <f>'廃棄物事業経費（市町村）'!U8</f>
        <v>183418</v>
      </c>
      <c r="V8" s="142">
        <f>'廃棄物事業経費（市町村）'!V8</f>
        <v>2343443</v>
      </c>
      <c r="W8" s="142">
        <f>'廃棄物事業経費（市町村）'!W8</f>
        <v>595330</v>
      </c>
      <c r="X8" s="142">
        <f>'廃棄物事業経費（市町村）'!X8</f>
        <v>0</v>
      </c>
      <c r="Y8" s="142">
        <f>'廃棄物事業経費（市町村）'!Y8</f>
        <v>0</v>
      </c>
      <c r="Z8" s="142">
        <f>'廃棄物事業経費（市町村）'!Z8</f>
        <v>0</v>
      </c>
      <c r="AA8" s="142">
        <f>'廃棄物事業経費（市町村）'!AA8</f>
        <v>363632</v>
      </c>
      <c r="AB8" s="142">
        <f>'廃棄物事業経費（市町村）'!AB8</f>
        <v>0</v>
      </c>
      <c r="AC8" s="142">
        <f>'廃棄物事業経費（市町村）'!AC8</f>
        <v>231698</v>
      </c>
      <c r="AD8" s="142">
        <f>'廃棄物事業経費（市町村）'!AD8</f>
        <v>1748113</v>
      </c>
    </row>
    <row r="9" spans="1:30" ht="13.5">
      <c r="A9" s="208" t="s">
        <v>210</v>
      </c>
      <c r="B9" s="208">
        <v>31202</v>
      </c>
      <c r="C9" s="208" t="s">
        <v>235</v>
      </c>
      <c r="D9" s="142">
        <f>'廃棄物事業経費（市町村）'!D9</f>
        <v>2706783</v>
      </c>
      <c r="E9" s="142">
        <f>'廃棄物事業経費（市町村）'!E9</f>
        <v>554548</v>
      </c>
      <c r="F9" s="142">
        <f>'廃棄物事業経費（市町村）'!F9</f>
        <v>0</v>
      </c>
      <c r="G9" s="142">
        <f>'廃棄物事業経費（市町村）'!G9</f>
        <v>4361</v>
      </c>
      <c r="H9" s="142">
        <f>'廃棄物事業経費（市町村）'!H9</f>
        <v>0</v>
      </c>
      <c r="I9" s="142">
        <f>'廃棄物事業経費（市町村）'!I9</f>
        <v>481274</v>
      </c>
      <c r="J9" s="142">
        <f>'廃棄物事業経費（市町村）'!J9</f>
        <v>0</v>
      </c>
      <c r="K9" s="142">
        <f>'廃棄物事業経費（市町村）'!K9</f>
        <v>68913</v>
      </c>
      <c r="L9" s="142">
        <f>'廃棄物事業経費（市町村）'!L9</f>
        <v>2152235</v>
      </c>
      <c r="M9" s="142">
        <f>'廃棄物事業経費（市町村）'!M9</f>
        <v>244249</v>
      </c>
      <c r="N9" s="142">
        <f>'廃棄物事業経費（市町村）'!N9</f>
        <v>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0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244249</v>
      </c>
      <c r="V9" s="142">
        <f>'廃棄物事業経費（市町村）'!V9</f>
        <v>2951032</v>
      </c>
      <c r="W9" s="142">
        <f>'廃棄物事業経費（市町村）'!W9</f>
        <v>554548</v>
      </c>
      <c r="X9" s="142">
        <f>'廃棄物事業経費（市町村）'!X9</f>
        <v>0</v>
      </c>
      <c r="Y9" s="142">
        <f>'廃棄物事業経費（市町村）'!Y9</f>
        <v>4361</v>
      </c>
      <c r="Z9" s="142">
        <f>'廃棄物事業経費（市町村）'!Z9</f>
        <v>0</v>
      </c>
      <c r="AA9" s="142">
        <f>'廃棄物事業経費（市町村）'!AA9</f>
        <v>481274</v>
      </c>
      <c r="AB9" s="142">
        <f>'廃棄物事業経費（市町村）'!AB9</f>
        <v>0</v>
      </c>
      <c r="AC9" s="142">
        <f>'廃棄物事業経費（市町村）'!AC9</f>
        <v>68913</v>
      </c>
      <c r="AD9" s="142">
        <f>'廃棄物事業経費（市町村）'!AD9</f>
        <v>2396484</v>
      </c>
    </row>
    <row r="10" spans="1:30" ht="13.5">
      <c r="A10" s="208" t="s">
        <v>210</v>
      </c>
      <c r="B10" s="208">
        <v>31203</v>
      </c>
      <c r="C10" s="208" t="s">
        <v>236</v>
      </c>
      <c r="D10" s="142">
        <f>'廃棄物事業経費（市町村）'!D10</f>
        <v>420051</v>
      </c>
      <c r="E10" s="142">
        <f>'廃棄物事業経費（市町村）'!E10</f>
        <v>48124</v>
      </c>
      <c r="F10" s="142">
        <f>'廃棄物事業経費（市町村）'!F10</f>
        <v>0</v>
      </c>
      <c r="G10" s="142">
        <f>'廃棄物事業経費（市町村）'!G10</f>
        <v>1500</v>
      </c>
      <c r="H10" s="142">
        <f>'廃棄物事業経費（市町村）'!H10</f>
        <v>0</v>
      </c>
      <c r="I10" s="142">
        <f>'廃棄物事業経費（市町村）'!I10</f>
        <v>44479</v>
      </c>
      <c r="J10" s="142">
        <f>'廃棄物事業経費（市町村）'!J10</f>
        <v>0</v>
      </c>
      <c r="K10" s="142">
        <f>'廃棄物事業経費（市町村）'!K10</f>
        <v>2145</v>
      </c>
      <c r="L10" s="142">
        <f>'廃棄物事業経費（市町村）'!L10</f>
        <v>371927</v>
      </c>
      <c r="M10" s="142">
        <f>'廃棄物事業経費（市町村）'!M10</f>
        <v>97827</v>
      </c>
      <c r="N10" s="142">
        <f>'廃棄物事業経費（市町村）'!N10</f>
        <v>44754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44752</v>
      </c>
      <c r="S10" s="142">
        <f>'廃棄物事業経費（市町村）'!S10</f>
        <v>0</v>
      </c>
      <c r="T10" s="142">
        <f>'廃棄物事業経費（市町村）'!T10</f>
        <v>2</v>
      </c>
      <c r="U10" s="142">
        <f>'廃棄物事業経費（市町村）'!U10</f>
        <v>53073</v>
      </c>
      <c r="V10" s="142">
        <f>'廃棄物事業経費（市町村）'!V10</f>
        <v>517878</v>
      </c>
      <c r="W10" s="142">
        <f>'廃棄物事業経費（市町村）'!W10</f>
        <v>92878</v>
      </c>
      <c r="X10" s="142">
        <f>'廃棄物事業経費（市町村）'!X10</f>
        <v>0</v>
      </c>
      <c r="Y10" s="142">
        <f>'廃棄物事業経費（市町村）'!Y10</f>
        <v>1500</v>
      </c>
      <c r="Z10" s="142">
        <f>'廃棄物事業経費（市町村）'!Z10</f>
        <v>0</v>
      </c>
      <c r="AA10" s="142">
        <f>'廃棄物事業経費（市町村）'!AA10</f>
        <v>89231</v>
      </c>
      <c r="AB10" s="142">
        <f>'廃棄物事業経費（市町村）'!AB10</f>
        <v>0</v>
      </c>
      <c r="AC10" s="142">
        <f>'廃棄物事業経費（市町村）'!AC10</f>
        <v>2147</v>
      </c>
      <c r="AD10" s="142">
        <f>'廃棄物事業経費（市町村）'!AD10</f>
        <v>425000</v>
      </c>
    </row>
    <row r="11" spans="1:30" ht="13.5">
      <c r="A11" s="208" t="s">
        <v>210</v>
      </c>
      <c r="B11" s="208">
        <v>31204</v>
      </c>
      <c r="C11" s="208" t="s">
        <v>237</v>
      </c>
      <c r="D11" s="142">
        <f>'廃棄物事業経費（市町村）'!D11</f>
        <v>635426</v>
      </c>
      <c r="E11" s="142">
        <f>'廃棄物事業経費（市町村）'!E11</f>
        <v>112787</v>
      </c>
      <c r="F11" s="142">
        <f>'廃棄物事業経費（市町村）'!F11</f>
        <v>0</v>
      </c>
      <c r="G11" s="142">
        <f>'廃棄物事業経費（市町村）'!G11</f>
        <v>500</v>
      </c>
      <c r="H11" s="142">
        <f>'廃棄物事業経費（市町村）'!H11</f>
        <v>0</v>
      </c>
      <c r="I11" s="142">
        <f>'廃棄物事業経費（市町村）'!I11</f>
        <v>100057</v>
      </c>
      <c r="J11" s="142">
        <f>'廃棄物事業経費（市町村）'!J11</f>
        <v>0</v>
      </c>
      <c r="K11" s="142">
        <f>'廃棄物事業経費（市町村）'!K11</f>
        <v>12230</v>
      </c>
      <c r="L11" s="142">
        <f>'廃棄物事業経費（市町村）'!L11</f>
        <v>522639</v>
      </c>
      <c r="M11" s="142">
        <f>'廃棄物事業経費（市町村）'!M11</f>
        <v>85278</v>
      </c>
      <c r="N11" s="142">
        <f>'廃棄物事業経費（市町村）'!N11</f>
        <v>7629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7616</v>
      </c>
      <c r="S11" s="142">
        <f>'廃棄物事業経費（市町村）'!S11</f>
        <v>0</v>
      </c>
      <c r="T11" s="142">
        <f>'廃棄物事業経費（市町村）'!T11</f>
        <v>13</v>
      </c>
      <c r="U11" s="142">
        <f>'廃棄物事業経費（市町村）'!U11</f>
        <v>77649</v>
      </c>
      <c r="V11" s="142">
        <f>'廃棄物事業経費（市町村）'!V11</f>
        <v>720704</v>
      </c>
      <c r="W11" s="142">
        <f>'廃棄物事業経費（市町村）'!W11</f>
        <v>120416</v>
      </c>
      <c r="X11" s="142">
        <f>'廃棄物事業経費（市町村）'!X11</f>
        <v>0</v>
      </c>
      <c r="Y11" s="142">
        <f>'廃棄物事業経費（市町村）'!Y11</f>
        <v>500</v>
      </c>
      <c r="Z11" s="142">
        <f>'廃棄物事業経費（市町村）'!Z11</f>
        <v>0</v>
      </c>
      <c r="AA11" s="142">
        <f>'廃棄物事業経費（市町村）'!AA11</f>
        <v>107673</v>
      </c>
      <c r="AB11" s="142">
        <f>'廃棄物事業経費（市町村）'!AB11</f>
        <v>0</v>
      </c>
      <c r="AC11" s="142">
        <f>'廃棄物事業経費（市町村）'!AC11</f>
        <v>12243</v>
      </c>
      <c r="AD11" s="142">
        <f>'廃棄物事業経費（市町村）'!AD11</f>
        <v>600288</v>
      </c>
    </row>
    <row r="12" spans="1:30" ht="13.5">
      <c r="A12" s="208" t="s">
        <v>210</v>
      </c>
      <c r="B12" s="208">
        <v>31302</v>
      </c>
      <c r="C12" s="208" t="s">
        <v>238</v>
      </c>
      <c r="D12" s="142">
        <f>'廃棄物事業経費（市町村）'!D12</f>
        <v>135590</v>
      </c>
      <c r="E12" s="142">
        <f>'廃棄物事業経費（市町村）'!E12</f>
        <v>14947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14766</v>
      </c>
      <c r="J12" s="142">
        <f>'廃棄物事業経費（市町村）'!J12</f>
        <v>0</v>
      </c>
      <c r="K12" s="142">
        <f>'廃棄物事業経費（市町村）'!K12</f>
        <v>181</v>
      </c>
      <c r="L12" s="142">
        <f>'廃棄物事業経費（市町村）'!L12</f>
        <v>120643</v>
      </c>
      <c r="M12" s="142">
        <f>'廃棄物事業経費（市町村）'!M12</f>
        <v>42621</v>
      </c>
      <c r="N12" s="142">
        <f>'廃棄物事業経費（市町村）'!N12</f>
        <v>21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21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42600</v>
      </c>
      <c r="V12" s="142">
        <f>'廃棄物事業経費（市町村）'!V12</f>
        <v>178211</v>
      </c>
      <c r="W12" s="142">
        <f>'廃棄物事業経費（市町村）'!W12</f>
        <v>14968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14787</v>
      </c>
      <c r="AB12" s="142">
        <f>'廃棄物事業経費（市町村）'!AB12</f>
        <v>0</v>
      </c>
      <c r="AC12" s="142">
        <f>'廃棄物事業経費（市町村）'!AC12</f>
        <v>181</v>
      </c>
      <c r="AD12" s="142">
        <f>'廃棄物事業経費（市町村）'!AD12</f>
        <v>163243</v>
      </c>
    </row>
    <row r="13" spans="1:30" ht="13.5">
      <c r="A13" s="208" t="s">
        <v>210</v>
      </c>
      <c r="B13" s="208">
        <v>31325</v>
      </c>
      <c r="C13" s="208" t="s">
        <v>239</v>
      </c>
      <c r="D13" s="142">
        <f>'廃棄物事業経費（市町村）'!D13</f>
        <v>62076</v>
      </c>
      <c r="E13" s="142">
        <f>'廃棄物事業経費（市町村）'!E13</f>
        <v>4392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4392</v>
      </c>
      <c r="J13" s="142">
        <f>'廃棄物事業経費（市町村）'!J13</f>
        <v>0</v>
      </c>
      <c r="K13" s="142">
        <f>'廃棄物事業経費（市町村）'!K13</f>
        <v>0</v>
      </c>
      <c r="L13" s="142">
        <f>'廃棄物事業経費（市町村）'!L13</f>
        <v>57684</v>
      </c>
      <c r="M13" s="142">
        <f>'廃棄物事業経費（市町村）'!M13</f>
        <v>8195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8195</v>
      </c>
      <c r="V13" s="142">
        <f>'廃棄物事業経費（市町村）'!V13</f>
        <v>70271</v>
      </c>
      <c r="W13" s="142">
        <f>'廃棄物事業経費（市町村）'!W13</f>
        <v>4392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4392</v>
      </c>
      <c r="AB13" s="142">
        <f>'廃棄物事業経費（市町村）'!AB13</f>
        <v>0</v>
      </c>
      <c r="AC13" s="142">
        <f>'廃棄物事業経費（市町村）'!AC13</f>
        <v>0</v>
      </c>
      <c r="AD13" s="142">
        <f>'廃棄物事業経費（市町村）'!AD13</f>
        <v>65879</v>
      </c>
    </row>
    <row r="14" spans="1:30" ht="13.5">
      <c r="A14" s="208" t="s">
        <v>210</v>
      </c>
      <c r="B14" s="208">
        <v>31328</v>
      </c>
      <c r="C14" s="208" t="s">
        <v>240</v>
      </c>
      <c r="D14" s="142">
        <f>'廃棄物事業経費（市町村）'!D14</f>
        <v>162778</v>
      </c>
      <c r="E14" s="142">
        <f>'廃棄物事業経費（市町村）'!E14</f>
        <v>13778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13778</v>
      </c>
      <c r="J14" s="142">
        <f>'廃棄物事業経費（市町村）'!J14</f>
        <v>0</v>
      </c>
      <c r="K14" s="142">
        <f>'廃棄物事業経費（市町村）'!K14</f>
        <v>0</v>
      </c>
      <c r="L14" s="142">
        <f>'廃棄物事業経費（市町村）'!L14</f>
        <v>149000</v>
      </c>
      <c r="M14" s="142">
        <f>'廃棄物事業経費（市町村）'!M14</f>
        <v>32971</v>
      </c>
      <c r="N14" s="142">
        <f>'廃棄物事業経費（市町村）'!N14</f>
        <v>5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5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32966</v>
      </c>
      <c r="V14" s="142">
        <f>'廃棄物事業経費（市町村）'!V14</f>
        <v>195749</v>
      </c>
      <c r="W14" s="142">
        <f>'廃棄物事業経費（市町村）'!W14</f>
        <v>13783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13783</v>
      </c>
      <c r="AB14" s="142">
        <f>'廃棄物事業経費（市町村）'!AB14</f>
        <v>0</v>
      </c>
      <c r="AC14" s="142">
        <f>'廃棄物事業経費（市町村）'!AC14</f>
        <v>0</v>
      </c>
      <c r="AD14" s="142">
        <f>'廃棄物事業経費（市町村）'!AD14</f>
        <v>181966</v>
      </c>
    </row>
    <row r="15" spans="1:30" ht="13.5">
      <c r="A15" s="208" t="s">
        <v>210</v>
      </c>
      <c r="B15" s="208">
        <v>31329</v>
      </c>
      <c r="C15" s="208" t="s">
        <v>241</v>
      </c>
      <c r="D15" s="142">
        <f>'廃棄物事業経費（市町村）'!D15</f>
        <v>226459</v>
      </c>
      <c r="E15" s="142">
        <f>'廃棄物事業経費（市町村）'!E15</f>
        <v>22299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22227</v>
      </c>
      <c r="J15" s="142">
        <f>'廃棄物事業経費（市町村）'!J15</f>
        <v>0</v>
      </c>
      <c r="K15" s="142">
        <f>'廃棄物事業経費（市町村）'!K15</f>
        <v>72</v>
      </c>
      <c r="L15" s="142">
        <f>'廃棄物事業経費（市町村）'!L15</f>
        <v>204160</v>
      </c>
      <c r="M15" s="142">
        <f>'廃棄物事業経費（市町村）'!M15</f>
        <v>40268</v>
      </c>
      <c r="N15" s="142">
        <f>'廃棄物事業経費（市町村）'!N15</f>
        <v>8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8</v>
      </c>
      <c r="U15" s="142">
        <f>'廃棄物事業経費（市町村）'!U15</f>
        <v>40260</v>
      </c>
      <c r="V15" s="142">
        <f>'廃棄物事業経費（市町村）'!V15</f>
        <v>266727</v>
      </c>
      <c r="W15" s="142">
        <f>'廃棄物事業経費（市町村）'!W15</f>
        <v>22307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22227</v>
      </c>
      <c r="AB15" s="142">
        <f>'廃棄物事業経費（市町村）'!AB15</f>
        <v>0</v>
      </c>
      <c r="AC15" s="142">
        <f>'廃棄物事業経費（市町村）'!AC15</f>
        <v>80</v>
      </c>
      <c r="AD15" s="142">
        <f>'廃棄物事業経費（市町村）'!AD15</f>
        <v>244420</v>
      </c>
    </row>
    <row r="16" spans="1:30" ht="13.5">
      <c r="A16" s="208" t="s">
        <v>210</v>
      </c>
      <c r="B16" s="208">
        <v>31364</v>
      </c>
      <c r="C16" s="208" t="s">
        <v>242</v>
      </c>
      <c r="D16" s="142">
        <f>'廃棄物事業経費（市町村）'!D16</f>
        <v>84005</v>
      </c>
      <c r="E16" s="142">
        <f>'廃棄物事業経費（市町村）'!E16</f>
        <v>22675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0</v>
      </c>
      <c r="J16" s="142">
        <f>'廃棄物事業経費（市町村）'!J16</f>
        <v>0</v>
      </c>
      <c r="K16" s="142">
        <f>'廃棄物事業経費（市町村）'!K16</f>
        <v>22675</v>
      </c>
      <c r="L16" s="142">
        <f>'廃棄物事業経費（市町村）'!L16</f>
        <v>61330</v>
      </c>
      <c r="M16" s="142">
        <f>'廃棄物事業経費（市町村）'!M16</f>
        <v>7352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7352</v>
      </c>
      <c r="V16" s="142">
        <f>'廃棄物事業経費（市町村）'!V16</f>
        <v>91357</v>
      </c>
      <c r="W16" s="142">
        <f>'廃棄物事業経費（市町村）'!W16</f>
        <v>22675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0</v>
      </c>
      <c r="AB16" s="142">
        <f>'廃棄物事業経費（市町村）'!AB16</f>
        <v>0</v>
      </c>
      <c r="AC16" s="142">
        <f>'廃棄物事業経費（市町村）'!AC16</f>
        <v>22675</v>
      </c>
      <c r="AD16" s="142">
        <f>'廃棄物事業経費（市町村）'!AD16</f>
        <v>68682</v>
      </c>
    </row>
    <row r="17" spans="1:30" ht="13.5">
      <c r="A17" s="208" t="s">
        <v>210</v>
      </c>
      <c r="B17" s="208">
        <v>31370</v>
      </c>
      <c r="C17" s="208" t="s">
        <v>243</v>
      </c>
      <c r="D17" s="142">
        <f>'廃棄物事業経費（市町村）'!D17</f>
        <v>101529</v>
      </c>
      <c r="E17" s="142">
        <f>'廃棄物事業経費（市町村）'!E17</f>
        <v>13630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12598</v>
      </c>
      <c r="J17" s="142">
        <f>'廃棄物事業経費（市町村）'!J17</f>
        <v>0</v>
      </c>
      <c r="K17" s="142">
        <f>'廃棄物事業経費（市町村）'!K17</f>
        <v>1032</v>
      </c>
      <c r="L17" s="142">
        <f>'廃棄物事業経費（市町村）'!L17</f>
        <v>87899</v>
      </c>
      <c r="M17" s="142">
        <f>'廃棄物事業経費（市町村）'!M17</f>
        <v>9005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9005</v>
      </c>
      <c r="V17" s="142">
        <f>'廃棄物事業経費（市町村）'!V17</f>
        <v>110534</v>
      </c>
      <c r="W17" s="142">
        <f>'廃棄物事業経費（市町村）'!W17</f>
        <v>13630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12598</v>
      </c>
      <c r="AB17" s="142">
        <f>'廃棄物事業経費（市町村）'!AB17</f>
        <v>0</v>
      </c>
      <c r="AC17" s="142">
        <f>'廃棄物事業経費（市町村）'!AC17</f>
        <v>1032</v>
      </c>
      <c r="AD17" s="142">
        <f>'廃棄物事業経費（市町村）'!AD17</f>
        <v>96904</v>
      </c>
    </row>
    <row r="18" spans="1:30" ht="13.5">
      <c r="A18" s="208" t="s">
        <v>210</v>
      </c>
      <c r="B18" s="208">
        <v>31371</v>
      </c>
      <c r="C18" s="208" t="s">
        <v>244</v>
      </c>
      <c r="D18" s="142">
        <f>'廃棄物事業経費（市町村）'!D18</f>
        <v>129585</v>
      </c>
      <c r="E18" s="142">
        <f>'廃棄物事業経費（市町村）'!E18</f>
        <v>12125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12125</v>
      </c>
      <c r="J18" s="142">
        <f>'廃棄物事業経費（市町村）'!J18</f>
        <v>0</v>
      </c>
      <c r="K18" s="142">
        <f>'廃棄物事業経費（市町村）'!K18</f>
        <v>0</v>
      </c>
      <c r="L18" s="142">
        <f>'廃棄物事業経費（市町村）'!L18</f>
        <v>117460</v>
      </c>
      <c r="M18" s="142">
        <f>'廃棄物事業経費（市町村）'!M18</f>
        <v>44741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44741</v>
      </c>
      <c r="V18" s="142">
        <f>'廃棄物事業経費（市町村）'!V18</f>
        <v>174326</v>
      </c>
      <c r="W18" s="142">
        <f>'廃棄物事業経費（市町村）'!W18</f>
        <v>12125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12125</v>
      </c>
      <c r="AB18" s="142">
        <f>'廃棄物事業経費（市町村）'!AB18</f>
        <v>0</v>
      </c>
      <c r="AC18" s="142">
        <f>'廃棄物事業経費（市町村）'!AC18</f>
        <v>0</v>
      </c>
      <c r="AD18" s="142">
        <f>'廃棄物事業経費（市町村）'!AD18</f>
        <v>162201</v>
      </c>
    </row>
    <row r="19" spans="1:30" ht="13.5">
      <c r="A19" s="208" t="s">
        <v>210</v>
      </c>
      <c r="B19" s="208">
        <v>31372</v>
      </c>
      <c r="C19" s="208" t="s">
        <v>245</v>
      </c>
      <c r="D19" s="142">
        <f>'廃棄物事業経費（市町村）'!D19</f>
        <v>72169</v>
      </c>
      <c r="E19" s="142">
        <f>'廃棄物事業経費（市町村）'!E19</f>
        <v>12754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12754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59415</v>
      </c>
      <c r="M19" s="142">
        <f>'廃棄物事業経費（市町村）'!M19</f>
        <v>15379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15379</v>
      </c>
      <c r="V19" s="142">
        <f>'廃棄物事業経費（市町村）'!V19</f>
        <v>87548</v>
      </c>
      <c r="W19" s="142">
        <f>'廃棄物事業経費（市町村）'!W19</f>
        <v>12754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12754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74794</v>
      </c>
    </row>
    <row r="20" spans="1:30" ht="13.5">
      <c r="A20" s="208" t="s">
        <v>210</v>
      </c>
      <c r="B20" s="208">
        <v>31384</v>
      </c>
      <c r="C20" s="208" t="s">
        <v>246</v>
      </c>
      <c r="D20" s="142">
        <f>'廃棄物事業経費（市町村）'!D20</f>
        <v>83577</v>
      </c>
      <c r="E20" s="142">
        <f>'廃棄物事業経費（市町村）'!E20</f>
        <v>4448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4448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79129</v>
      </c>
      <c r="M20" s="142">
        <f>'廃棄物事業経費（市町村）'!M20</f>
        <v>8860</v>
      </c>
      <c r="N20" s="142">
        <f>'廃棄物事業経費（市町村）'!N20</f>
        <v>1952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1952</v>
      </c>
      <c r="U20" s="142">
        <f>'廃棄物事業経費（市町村）'!U20</f>
        <v>6908</v>
      </c>
      <c r="V20" s="142">
        <f>'廃棄物事業経費（市町村）'!V20</f>
        <v>92437</v>
      </c>
      <c r="W20" s="142">
        <f>'廃棄物事業経費（市町村）'!W20</f>
        <v>6400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4448</v>
      </c>
      <c r="AB20" s="142">
        <f>'廃棄物事業経費（市町村）'!AB20</f>
        <v>0</v>
      </c>
      <c r="AC20" s="142">
        <f>'廃棄物事業経費（市町村）'!AC20</f>
        <v>1952</v>
      </c>
      <c r="AD20" s="142">
        <f>'廃棄物事業経費（市町村）'!AD20</f>
        <v>86037</v>
      </c>
    </row>
    <row r="21" spans="1:30" ht="13.5">
      <c r="A21" s="208" t="s">
        <v>210</v>
      </c>
      <c r="B21" s="208">
        <v>31386</v>
      </c>
      <c r="C21" s="208" t="s">
        <v>247</v>
      </c>
      <c r="D21" s="142">
        <f>'廃棄物事業経費（市町村）'!D21</f>
        <v>342831</v>
      </c>
      <c r="E21" s="142">
        <f>'廃棄物事業経費（市町村）'!E21</f>
        <v>18627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18627</v>
      </c>
      <c r="J21" s="142">
        <f>'廃棄物事業経費（市町村）'!J21</f>
        <v>0</v>
      </c>
      <c r="K21" s="142">
        <f>'廃棄物事業経費（市町村）'!K21</f>
        <v>0</v>
      </c>
      <c r="L21" s="142">
        <f>'廃棄物事業経費（市町村）'!L21</f>
        <v>324204</v>
      </c>
      <c r="M21" s="142">
        <f>'廃棄物事業経費（市町村）'!M21</f>
        <v>50798</v>
      </c>
      <c r="N21" s="142">
        <f>'廃棄物事業経費（市町村）'!N21</f>
        <v>3371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3371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47427</v>
      </c>
      <c r="V21" s="142">
        <f>'廃棄物事業経費（市町村）'!V21</f>
        <v>393629</v>
      </c>
      <c r="W21" s="142">
        <f>'廃棄物事業経費（市町村）'!W21</f>
        <v>21998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21998</v>
      </c>
      <c r="AB21" s="142">
        <f>'廃棄物事業経費（市町村）'!AB21</f>
        <v>0</v>
      </c>
      <c r="AC21" s="142">
        <f>'廃棄物事業経費（市町村）'!AC21</f>
        <v>0</v>
      </c>
      <c r="AD21" s="142">
        <f>'廃棄物事業経費（市町村）'!AD21</f>
        <v>371631</v>
      </c>
    </row>
    <row r="22" spans="1:30" ht="13.5">
      <c r="A22" s="208" t="s">
        <v>210</v>
      </c>
      <c r="B22" s="208">
        <v>31389</v>
      </c>
      <c r="C22" s="208" t="s">
        <v>248</v>
      </c>
      <c r="D22" s="142">
        <f>'廃棄物事業経費（市町村）'!D22</f>
        <v>143217</v>
      </c>
      <c r="E22" s="142">
        <f>'廃棄物事業経費（市町村）'!E22</f>
        <v>0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0</v>
      </c>
      <c r="J22" s="142">
        <f>'廃棄物事業経費（市町村）'!J22</f>
        <v>0</v>
      </c>
      <c r="K22" s="142">
        <f>'廃棄物事業経費（市町村）'!K22</f>
        <v>0</v>
      </c>
      <c r="L22" s="142">
        <f>'廃棄物事業経費（市町村）'!L22</f>
        <v>143217</v>
      </c>
      <c r="M22" s="142">
        <f>'廃棄物事業経費（市町村）'!M22</f>
        <v>29212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29212</v>
      </c>
      <c r="V22" s="142">
        <f>'廃棄物事業経費（市町村）'!V22</f>
        <v>172429</v>
      </c>
      <c r="W22" s="142">
        <f>'廃棄物事業経費（市町村）'!W22</f>
        <v>0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0</v>
      </c>
      <c r="AB22" s="142">
        <f>'廃棄物事業経費（市町村）'!AB22</f>
        <v>0</v>
      </c>
      <c r="AC22" s="142">
        <f>'廃棄物事業経費（市町村）'!AC22</f>
        <v>0</v>
      </c>
      <c r="AD22" s="142">
        <f>'廃棄物事業経費（市町村）'!AD22</f>
        <v>172429</v>
      </c>
    </row>
    <row r="23" spans="1:30" ht="13.5">
      <c r="A23" s="208" t="s">
        <v>210</v>
      </c>
      <c r="B23" s="208">
        <v>31390</v>
      </c>
      <c r="C23" s="208" t="s">
        <v>249</v>
      </c>
      <c r="D23" s="142">
        <f>'廃棄物事業経費（市町村）'!D23</f>
        <v>208746</v>
      </c>
      <c r="E23" s="142">
        <f>'廃棄物事業経費（市町村）'!E23</f>
        <v>7886</v>
      </c>
      <c r="F23" s="142">
        <f>'廃棄物事業経費（市町村）'!F23</f>
        <v>0</v>
      </c>
      <c r="G23" s="142">
        <f>'廃棄物事業経費（市町村）'!G23</f>
        <v>70</v>
      </c>
      <c r="H23" s="142">
        <f>'廃棄物事業経費（市町村）'!H23</f>
        <v>0</v>
      </c>
      <c r="I23" s="142">
        <f>'廃棄物事業経費（市町村）'!I23</f>
        <v>2958</v>
      </c>
      <c r="J23" s="142">
        <f>'廃棄物事業経費（市町村）'!J23</f>
        <v>0</v>
      </c>
      <c r="K23" s="142">
        <f>'廃棄物事業経費（市町村）'!K23</f>
        <v>4858</v>
      </c>
      <c r="L23" s="142">
        <f>'廃棄物事業経費（市町村）'!L23</f>
        <v>200860</v>
      </c>
      <c r="M23" s="142">
        <f>'廃棄物事業経費（市町村）'!M23</f>
        <v>33400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33400</v>
      </c>
      <c r="V23" s="142">
        <f>'廃棄物事業経費（市町村）'!V23</f>
        <v>242146</v>
      </c>
      <c r="W23" s="142">
        <f>'廃棄物事業経費（市町村）'!W23</f>
        <v>7886</v>
      </c>
      <c r="X23" s="142">
        <f>'廃棄物事業経費（市町村）'!X23</f>
        <v>0</v>
      </c>
      <c r="Y23" s="142">
        <f>'廃棄物事業経費（市町村）'!Y23</f>
        <v>70</v>
      </c>
      <c r="Z23" s="142">
        <f>'廃棄物事業経費（市町村）'!Z23</f>
        <v>0</v>
      </c>
      <c r="AA23" s="142">
        <f>'廃棄物事業経費（市町村）'!AA23</f>
        <v>2958</v>
      </c>
      <c r="AB23" s="142">
        <f>'廃棄物事業経費（市町村）'!AB23</f>
        <v>0</v>
      </c>
      <c r="AC23" s="142">
        <f>'廃棄物事業経費（市町村）'!AC23</f>
        <v>4858</v>
      </c>
      <c r="AD23" s="142">
        <f>'廃棄物事業経費（市町村）'!AD23</f>
        <v>234260</v>
      </c>
    </row>
    <row r="24" spans="1:30" ht="13.5">
      <c r="A24" s="208" t="s">
        <v>210</v>
      </c>
      <c r="B24" s="208">
        <v>31401</v>
      </c>
      <c r="C24" s="208" t="s">
        <v>250</v>
      </c>
      <c r="D24" s="142">
        <f>'廃棄物事業経費（市町村）'!D24</f>
        <v>124078</v>
      </c>
      <c r="E24" s="142">
        <f>'廃棄物事業経費（市町村）'!E24</f>
        <v>10184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9741</v>
      </c>
      <c r="J24" s="142">
        <f>'廃棄物事業経費（市町村）'!J24</f>
        <v>0</v>
      </c>
      <c r="K24" s="142">
        <f>'廃棄物事業経費（市町村）'!K24</f>
        <v>443</v>
      </c>
      <c r="L24" s="142">
        <f>'廃棄物事業経費（市町村）'!L24</f>
        <v>113894</v>
      </c>
      <c r="M24" s="142">
        <f>'廃棄物事業経費（市町村）'!M24</f>
        <v>23149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23149</v>
      </c>
      <c r="V24" s="142">
        <f>'廃棄物事業経費（市町村）'!V24</f>
        <v>147227</v>
      </c>
      <c r="W24" s="142">
        <f>'廃棄物事業経費（市町村）'!W24</f>
        <v>10184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9741</v>
      </c>
      <c r="AB24" s="142">
        <f>'廃棄物事業経費（市町村）'!AB24</f>
        <v>0</v>
      </c>
      <c r="AC24" s="142">
        <f>'廃棄物事業経費（市町村）'!AC24</f>
        <v>443</v>
      </c>
      <c r="AD24" s="142">
        <f>'廃棄物事業経費（市町村）'!AD24</f>
        <v>137043</v>
      </c>
    </row>
    <row r="25" spans="1:30" ht="13.5">
      <c r="A25" s="208" t="s">
        <v>210</v>
      </c>
      <c r="B25" s="208">
        <v>31402</v>
      </c>
      <c r="C25" s="208" t="s">
        <v>251</v>
      </c>
      <c r="D25" s="142">
        <f>'廃棄物事業経費（市町村）'!D25</f>
        <v>126470</v>
      </c>
      <c r="E25" s="142">
        <f>'廃棄物事業経費（市町村）'!E25</f>
        <v>5578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44</v>
      </c>
      <c r="J25" s="142">
        <f>'廃棄物事業経費（市町村）'!J25</f>
        <v>0</v>
      </c>
      <c r="K25" s="142">
        <f>'廃棄物事業経費（市町村）'!K25</f>
        <v>5534</v>
      </c>
      <c r="L25" s="142">
        <f>'廃棄物事業経費（市町村）'!L25</f>
        <v>120892</v>
      </c>
      <c r="M25" s="142">
        <f>'廃棄物事業経費（市町村）'!M25</f>
        <v>31165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31165</v>
      </c>
      <c r="V25" s="142">
        <f>'廃棄物事業経費（市町村）'!V25</f>
        <v>157635</v>
      </c>
      <c r="W25" s="142">
        <f>'廃棄物事業経費（市町村）'!W25</f>
        <v>5578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44</v>
      </c>
      <c r="AB25" s="142">
        <f>'廃棄物事業経費（市町村）'!AB25</f>
        <v>0</v>
      </c>
      <c r="AC25" s="142">
        <f>'廃棄物事業経費（市町村）'!AC25</f>
        <v>5534</v>
      </c>
      <c r="AD25" s="142">
        <f>'廃棄物事業経費（市町村）'!AD25</f>
        <v>152057</v>
      </c>
    </row>
    <row r="26" spans="1:30" ht="13.5">
      <c r="A26" s="208" t="s">
        <v>210</v>
      </c>
      <c r="B26" s="208">
        <v>31403</v>
      </c>
      <c r="C26" s="208" t="s">
        <v>252</v>
      </c>
      <c r="D26" s="142">
        <f>'廃棄物事業経費（市町村）'!D26</f>
        <v>76938</v>
      </c>
      <c r="E26" s="142">
        <f>'廃棄物事業経費（市町村）'!E26</f>
        <v>3309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3309</v>
      </c>
      <c r="L26" s="142">
        <f>'廃棄物事業経費（市町村）'!L26</f>
        <v>73629</v>
      </c>
      <c r="M26" s="142">
        <f>'廃棄物事業経費（市町村）'!M26</f>
        <v>16764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16764</v>
      </c>
      <c r="V26" s="142">
        <f>'廃棄物事業経費（市町村）'!V26</f>
        <v>93702</v>
      </c>
      <c r="W26" s="142">
        <f>'廃棄物事業経費（市町村）'!W26</f>
        <v>3309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3309</v>
      </c>
      <c r="AD26" s="142">
        <f>'廃棄物事業経費（市町村）'!AD26</f>
        <v>90393</v>
      </c>
    </row>
    <row r="27" spans="1:30" ht="13.5">
      <c r="A27" s="208" t="s">
        <v>210</v>
      </c>
      <c r="B27" s="208">
        <v>31812</v>
      </c>
      <c r="C27" s="208" t="s">
        <v>253</v>
      </c>
      <c r="D27" s="142">
        <f>'廃棄物事業経費（組合）'!D8</f>
        <v>16298</v>
      </c>
      <c r="E27" s="142">
        <f>'廃棄物事業経費（組合）'!E8</f>
        <v>1626</v>
      </c>
      <c r="F27" s="142">
        <f>'廃棄物事業経費（組合）'!F8</f>
        <v>0</v>
      </c>
      <c r="G27" s="142">
        <f>'廃棄物事業経費（組合）'!G8</f>
        <v>0</v>
      </c>
      <c r="H27" s="142">
        <f>'廃棄物事業経費（組合）'!H8</f>
        <v>0</v>
      </c>
      <c r="I27" s="142">
        <f>'廃棄物事業経費（組合）'!I8</f>
        <v>1626</v>
      </c>
      <c r="J27" s="142">
        <f>'廃棄物事業経費（組合）'!J8</f>
        <v>48041</v>
      </c>
      <c r="K27" s="142">
        <f>'廃棄物事業経費（組合）'!K8</f>
        <v>0</v>
      </c>
      <c r="L27" s="142">
        <f>'廃棄物事業経費（組合）'!L8</f>
        <v>14672</v>
      </c>
      <c r="M27" s="142">
        <f>'廃棄物事業経費（組合）'!M8</f>
        <v>36604</v>
      </c>
      <c r="N27" s="142">
        <f>'廃棄物事業経費（組合）'!N8</f>
        <v>0</v>
      </c>
      <c r="O27" s="142">
        <f>'廃棄物事業経費（組合）'!O8</f>
        <v>0</v>
      </c>
      <c r="P27" s="142">
        <f>'廃棄物事業経費（組合）'!P8</f>
        <v>0</v>
      </c>
      <c r="Q27" s="142">
        <f>'廃棄物事業経費（組合）'!Q8</f>
        <v>0</v>
      </c>
      <c r="R27" s="142">
        <f>'廃棄物事業経費（組合）'!R8</f>
        <v>0</v>
      </c>
      <c r="S27" s="142">
        <f>'廃棄物事業経費（組合）'!S8</f>
        <v>57728</v>
      </c>
      <c r="T27" s="142">
        <f>'廃棄物事業経費（組合）'!T8</f>
        <v>0</v>
      </c>
      <c r="U27" s="142">
        <f>'廃棄物事業経費（組合）'!U8</f>
        <v>36604</v>
      </c>
      <c r="V27" s="142">
        <f>'廃棄物事業経費（組合）'!V8</f>
        <v>52902</v>
      </c>
      <c r="W27" s="142">
        <f>'廃棄物事業経費（組合）'!W8</f>
        <v>1626</v>
      </c>
      <c r="X27" s="142">
        <f>'廃棄物事業経費（組合）'!X8</f>
        <v>0</v>
      </c>
      <c r="Y27" s="142">
        <f>'廃棄物事業経費（組合）'!Y8</f>
        <v>0</v>
      </c>
      <c r="Z27" s="142">
        <f>'廃棄物事業経費（組合）'!Z8</f>
        <v>0</v>
      </c>
      <c r="AA27" s="142">
        <f>'廃棄物事業経費（組合）'!AA8</f>
        <v>1626</v>
      </c>
      <c r="AB27" s="142">
        <f>'廃棄物事業経費（組合）'!AB8</f>
        <v>105769</v>
      </c>
      <c r="AC27" s="142">
        <f>'廃棄物事業経費（組合）'!AC8</f>
        <v>0</v>
      </c>
      <c r="AD27" s="142">
        <f>'廃棄物事業経費（組合）'!AD8</f>
        <v>51276</v>
      </c>
    </row>
    <row r="28" spans="1:30" ht="13.5">
      <c r="A28" s="208" t="s">
        <v>210</v>
      </c>
      <c r="B28" s="208">
        <v>31825</v>
      </c>
      <c r="C28" s="208" t="s">
        <v>254</v>
      </c>
      <c r="D28" s="142">
        <f>'廃棄物事業経費（組合）'!D9</f>
        <v>0</v>
      </c>
      <c r="E28" s="142">
        <f>'廃棄物事業経費（組合）'!E9</f>
        <v>0</v>
      </c>
      <c r="F28" s="142">
        <f>'廃棄物事業経費（組合）'!F9</f>
        <v>0</v>
      </c>
      <c r="G28" s="142">
        <f>'廃棄物事業経費（組合）'!G9</f>
        <v>0</v>
      </c>
      <c r="H28" s="142">
        <f>'廃棄物事業経費（組合）'!H9</f>
        <v>0</v>
      </c>
      <c r="I28" s="142">
        <f>'廃棄物事業経費（組合）'!I9</f>
        <v>0</v>
      </c>
      <c r="J28" s="142">
        <f>'廃棄物事業経費（組合）'!J9</f>
        <v>83661</v>
      </c>
      <c r="K28" s="142">
        <f>'廃棄物事業経費（組合）'!K9</f>
        <v>0</v>
      </c>
      <c r="L28" s="142">
        <f>'廃棄物事業経費（組合）'!L9</f>
        <v>0</v>
      </c>
      <c r="M28" s="142">
        <f>'廃棄物事業経費（組合）'!M9</f>
        <v>0</v>
      </c>
      <c r="N28" s="142">
        <f>'廃棄物事業経費（組合）'!N9</f>
        <v>0</v>
      </c>
      <c r="O28" s="142">
        <f>'廃棄物事業経費（組合）'!O9</f>
        <v>0</v>
      </c>
      <c r="P28" s="142">
        <f>'廃棄物事業経費（組合）'!P9</f>
        <v>0</v>
      </c>
      <c r="Q28" s="142">
        <f>'廃棄物事業経費（組合）'!Q9</f>
        <v>0</v>
      </c>
      <c r="R28" s="142">
        <f>'廃棄物事業経費（組合）'!R9</f>
        <v>0</v>
      </c>
      <c r="S28" s="142">
        <f>'廃棄物事業経費（組合）'!S9</f>
        <v>0</v>
      </c>
      <c r="T28" s="142">
        <f>'廃棄物事業経費（組合）'!T9</f>
        <v>0</v>
      </c>
      <c r="U28" s="142">
        <f>'廃棄物事業経費（組合）'!U9</f>
        <v>0</v>
      </c>
      <c r="V28" s="142">
        <f>'廃棄物事業経費（組合）'!V9</f>
        <v>0</v>
      </c>
      <c r="W28" s="142">
        <f>'廃棄物事業経費（組合）'!W9</f>
        <v>0</v>
      </c>
      <c r="X28" s="142">
        <f>'廃棄物事業経費（組合）'!X9</f>
        <v>0</v>
      </c>
      <c r="Y28" s="142">
        <f>'廃棄物事業経費（組合）'!Y9</f>
        <v>0</v>
      </c>
      <c r="Z28" s="142">
        <f>'廃棄物事業経費（組合）'!Z9</f>
        <v>0</v>
      </c>
      <c r="AA28" s="142">
        <f>'廃棄物事業経費（組合）'!AA9</f>
        <v>0</v>
      </c>
      <c r="AB28" s="142">
        <f>'廃棄物事業経費（組合）'!AB9</f>
        <v>83661</v>
      </c>
      <c r="AC28" s="142">
        <f>'廃棄物事業経費（組合）'!AC9</f>
        <v>0</v>
      </c>
      <c r="AD28" s="142">
        <f>'廃棄物事業経費（組合）'!AD9</f>
        <v>0</v>
      </c>
    </row>
    <row r="29" spans="1:30" ht="13.5">
      <c r="A29" s="208" t="s">
        <v>210</v>
      </c>
      <c r="B29" s="208">
        <v>31827</v>
      </c>
      <c r="C29" s="208" t="s">
        <v>255</v>
      </c>
      <c r="D29" s="142">
        <f>'廃棄物事業経費（組合）'!D10</f>
        <v>44217</v>
      </c>
      <c r="E29" s="142">
        <f>'廃棄物事業経費（組合）'!E10</f>
        <v>38343</v>
      </c>
      <c r="F29" s="142">
        <f>'廃棄物事業経費（組合）'!F10</f>
        <v>0</v>
      </c>
      <c r="G29" s="142">
        <f>'廃棄物事業経費（組合）'!G10</f>
        <v>0</v>
      </c>
      <c r="H29" s="142">
        <f>'廃棄物事業経費（組合）'!H10</f>
        <v>0</v>
      </c>
      <c r="I29" s="142">
        <f>'廃棄物事業経費（組合）'!I10</f>
        <v>8467</v>
      </c>
      <c r="J29" s="142">
        <f>'廃棄物事業経費（組合）'!J10</f>
        <v>449901</v>
      </c>
      <c r="K29" s="142">
        <f>'廃棄物事業経費（組合）'!K10</f>
        <v>29876</v>
      </c>
      <c r="L29" s="142">
        <f>'廃棄物事業経費（組合）'!L10</f>
        <v>5874</v>
      </c>
      <c r="M29" s="142">
        <f>'廃棄物事業経費（組合）'!M10</f>
        <v>4906</v>
      </c>
      <c r="N29" s="142">
        <f>'廃棄物事業経費（組合）'!N10</f>
        <v>1837</v>
      </c>
      <c r="O29" s="142">
        <f>'廃棄物事業経費（組合）'!O10</f>
        <v>0</v>
      </c>
      <c r="P29" s="142">
        <f>'廃棄物事業経費（組合）'!P10</f>
        <v>0</v>
      </c>
      <c r="Q29" s="142">
        <f>'廃棄物事業経費（組合）'!Q10</f>
        <v>0</v>
      </c>
      <c r="R29" s="142">
        <f>'廃棄物事業経費（組合）'!R10</f>
        <v>0</v>
      </c>
      <c r="S29" s="142">
        <f>'廃棄物事業経費（組合）'!S10</f>
        <v>363860</v>
      </c>
      <c r="T29" s="142">
        <f>'廃棄物事業経費（組合）'!T10</f>
        <v>1837</v>
      </c>
      <c r="U29" s="142">
        <f>'廃棄物事業経費（組合）'!U10</f>
        <v>3069</v>
      </c>
      <c r="V29" s="142">
        <f>'廃棄物事業経費（組合）'!V10</f>
        <v>49123</v>
      </c>
      <c r="W29" s="142">
        <f>'廃棄物事業経費（組合）'!W10</f>
        <v>40180</v>
      </c>
      <c r="X29" s="142">
        <f>'廃棄物事業経費（組合）'!X10</f>
        <v>0</v>
      </c>
      <c r="Y29" s="142">
        <f>'廃棄物事業経費（組合）'!Y10</f>
        <v>0</v>
      </c>
      <c r="Z29" s="142">
        <f>'廃棄物事業経費（組合）'!Z10</f>
        <v>0</v>
      </c>
      <c r="AA29" s="142">
        <f>'廃棄物事業経費（組合）'!AA10</f>
        <v>8467</v>
      </c>
      <c r="AB29" s="142">
        <f>'廃棄物事業経費（組合）'!AB10</f>
        <v>813761</v>
      </c>
      <c r="AC29" s="142">
        <f>'廃棄物事業経費（組合）'!AC10</f>
        <v>31713</v>
      </c>
      <c r="AD29" s="142">
        <f>'廃棄物事業経費（組合）'!AD10</f>
        <v>8943</v>
      </c>
    </row>
    <row r="30" spans="1:30" ht="13.5">
      <c r="A30" s="208" t="s">
        <v>210</v>
      </c>
      <c r="B30" s="208">
        <v>31829</v>
      </c>
      <c r="C30" s="208" t="s">
        <v>256</v>
      </c>
      <c r="D30" s="142">
        <f>'廃棄物事業経費（組合）'!D11</f>
        <v>91495</v>
      </c>
      <c r="E30" s="142">
        <f>'廃棄物事業経費（組合）'!E11</f>
        <v>26877</v>
      </c>
      <c r="F30" s="142">
        <f>'廃棄物事業経費（組合）'!F11</f>
        <v>0</v>
      </c>
      <c r="G30" s="142">
        <f>'廃棄物事業経費（組合）'!G11</f>
        <v>0</v>
      </c>
      <c r="H30" s="142">
        <f>'廃棄物事業経費（組合）'!H11</f>
        <v>0</v>
      </c>
      <c r="I30" s="142">
        <f>'廃棄物事業経費（組合）'!I11</f>
        <v>26877</v>
      </c>
      <c r="J30" s="142">
        <f>'廃棄物事業経費（組合）'!J11</f>
        <v>1295644</v>
      </c>
      <c r="K30" s="142">
        <f>'廃棄物事業経費（組合）'!K11</f>
        <v>0</v>
      </c>
      <c r="L30" s="142">
        <f>'廃棄物事業経費（組合）'!L11</f>
        <v>64618</v>
      </c>
      <c r="M30" s="142">
        <f>'廃棄物事業経費（組合）'!M11</f>
        <v>2869</v>
      </c>
      <c r="N30" s="142">
        <f>'廃棄物事業経費（組合）'!N11</f>
        <v>29</v>
      </c>
      <c r="O30" s="142">
        <f>'廃棄物事業経費（組合）'!O11</f>
        <v>0</v>
      </c>
      <c r="P30" s="142">
        <f>'廃棄物事業経費（組合）'!P11</f>
        <v>0</v>
      </c>
      <c r="Q30" s="142">
        <f>'廃棄物事業経費（組合）'!Q11</f>
        <v>0</v>
      </c>
      <c r="R30" s="142">
        <f>'廃棄物事業経費（組合）'!R11</f>
        <v>0</v>
      </c>
      <c r="S30" s="142">
        <f>'廃棄物事業経費（組合）'!S11</f>
        <v>359949</v>
      </c>
      <c r="T30" s="142">
        <f>'廃棄物事業経費（組合）'!T11</f>
        <v>29</v>
      </c>
      <c r="U30" s="142">
        <f>'廃棄物事業経費（組合）'!U11</f>
        <v>2840</v>
      </c>
      <c r="V30" s="142">
        <f>'廃棄物事業経費（組合）'!V11</f>
        <v>94364</v>
      </c>
      <c r="W30" s="142">
        <f>'廃棄物事業経費（組合）'!W11</f>
        <v>26906</v>
      </c>
      <c r="X30" s="142">
        <f>'廃棄物事業経費（組合）'!X11</f>
        <v>0</v>
      </c>
      <c r="Y30" s="142">
        <f>'廃棄物事業経費（組合）'!Y11</f>
        <v>0</v>
      </c>
      <c r="Z30" s="142">
        <f>'廃棄物事業経費（組合）'!Z11</f>
        <v>0</v>
      </c>
      <c r="AA30" s="142">
        <f>'廃棄物事業経費（組合）'!AA11</f>
        <v>26877</v>
      </c>
      <c r="AB30" s="142">
        <f>'廃棄物事業経費（組合）'!AB11</f>
        <v>1655593</v>
      </c>
      <c r="AC30" s="142">
        <f>'廃棄物事業経費（組合）'!AC11</f>
        <v>29</v>
      </c>
      <c r="AD30" s="142">
        <f>'廃棄物事業経費（組合）'!AD11</f>
        <v>67458</v>
      </c>
    </row>
    <row r="31" spans="1:30" ht="13.5">
      <c r="A31" s="208" t="s">
        <v>210</v>
      </c>
      <c r="B31" s="208">
        <v>31830</v>
      </c>
      <c r="C31" s="208" t="s">
        <v>257</v>
      </c>
      <c r="D31" s="142">
        <f>'廃棄物事業経費（組合）'!D12</f>
        <v>1880</v>
      </c>
      <c r="E31" s="142">
        <f>'廃棄物事業経費（組合）'!E12</f>
        <v>1880</v>
      </c>
      <c r="F31" s="142">
        <f>'廃棄物事業経費（組合）'!F12</f>
        <v>0</v>
      </c>
      <c r="G31" s="142">
        <f>'廃棄物事業経費（組合）'!G12</f>
        <v>0</v>
      </c>
      <c r="H31" s="142">
        <f>'廃棄物事業経費（組合）'!H12</f>
        <v>0</v>
      </c>
      <c r="I31" s="142">
        <f>'廃棄物事業経費（組合）'!I12</f>
        <v>1880</v>
      </c>
      <c r="J31" s="142">
        <f>'廃棄物事業経費（組合）'!J12</f>
        <v>136082</v>
      </c>
      <c r="K31" s="142">
        <f>'廃棄物事業経費（組合）'!K12</f>
        <v>0</v>
      </c>
      <c r="L31" s="142">
        <f>'廃棄物事業経費（組合）'!L12</f>
        <v>0</v>
      </c>
      <c r="M31" s="142">
        <f>'廃棄物事業経費（組合）'!M12</f>
        <v>0</v>
      </c>
      <c r="N31" s="142">
        <f>'廃棄物事業経費（組合）'!N12</f>
        <v>0</v>
      </c>
      <c r="O31" s="142">
        <f>'廃棄物事業経費（組合）'!O12</f>
        <v>0</v>
      </c>
      <c r="P31" s="142">
        <f>'廃棄物事業経費（組合）'!P12</f>
        <v>0</v>
      </c>
      <c r="Q31" s="142">
        <f>'廃棄物事業経費（組合）'!Q12</f>
        <v>0</v>
      </c>
      <c r="R31" s="142">
        <f>'廃棄物事業経費（組合）'!R12</f>
        <v>0</v>
      </c>
      <c r="S31" s="142">
        <f>'廃棄物事業経費（組合）'!S12</f>
        <v>0</v>
      </c>
      <c r="T31" s="142">
        <f>'廃棄物事業経費（組合）'!T12</f>
        <v>0</v>
      </c>
      <c r="U31" s="142">
        <f>'廃棄物事業経費（組合）'!U12</f>
        <v>0</v>
      </c>
      <c r="V31" s="142">
        <f>'廃棄物事業経費（組合）'!V12</f>
        <v>1880</v>
      </c>
      <c r="W31" s="142">
        <f>'廃棄物事業経費（組合）'!W12</f>
        <v>1880</v>
      </c>
      <c r="X31" s="142">
        <f>'廃棄物事業経費（組合）'!X12</f>
        <v>0</v>
      </c>
      <c r="Y31" s="142">
        <f>'廃棄物事業経費（組合）'!Y12</f>
        <v>0</v>
      </c>
      <c r="Z31" s="142">
        <f>'廃棄物事業経費（組合）'!Z12</f>
        <v>0</v>
      </c>
      <c r="AA31" s="142">
        <f>'廃棄物事業経費（組合）'!AA12</f>
        <v>1880</v>
      </c>
      <c r="AB31" s="142">
        <f>'廃棄物事業経費（組合）'!AB12</f>
        <v>136082</v>
      </c>
      <c r="AC31" s="142">
        <f>'廃棄物事業経費（組合）'!AC12</f>
        <v>0</v>
      </c>
      <c r="AD31" s="142">
        <f>'廃棄物事業経費（組合）'!AD12</f>
        <v>0</v>
      </c>
    </row>
    <row r="32" spans="1:30" ht="13.5">
      <c r="A32" s="208" t="s">
        <v>210</v>
      </c>
      <c r="B32" s="208">
        <v>31835</v>
      </c>
      <c r="C32" s="208" t="s">
        <v>258</v>
      </c>
      <c r="D32" s="142">
        <f>'廃棄物事業経費（組合）'!D13</f>
        <v>98179</v>
      </c>
      <c r="E32" s="142">
        <f>'廃棄物事業経費（組合）'!E13</f>
        <v>97646</v>
      </c>
      <c r="F32" s="142">
        <f>'廃棄物事業経費（組合）'!F13</f>
        <v>0</v>
      </c>
      <c r="G32" s="142">
        <f>'廃棄物事業経費（組合）'!G13</f>
        <v>0</v>
      </c>
      <c r="H32" s="142">
        <f>'廃棄物事業経費（組合）'!H13</f>
        <v>0</v>
      </c>
      <c r="I32" s="142">
        <f>'廃棄物事業経費（組合）'!I13</f>
        <v>80354</v>
      </c>
      <c r="J32" s="142">
        <f>'廃棄物事業経費（組合）'!J13</f>
        <v>360631</v>
      </c>
      <c r="K32" s="142">
        <f>'廃棄物事業経費（組合）'!K13</f>
        <v>17292</v>
      </c>
      <c r="L32" s="142">
        <f>'廃棄物事業経費（組合）'!L13</f>
        <v>533</v>
      </c>
      <c r="M32" s="142">
        <f>'廃棄物事業経費（組合）'!M13</f>
        <v>561</v>
      </c>
      <c r="N32" s="142">
        <f>'廃棄物事業経費（組合）'!N13</f>
        <v>73</v>
      </c>
      <c r="O32" s="142">
        <f>'廃棄物事業経費（組合）'!O13</f>
        <v>0</v>
      </c>
      <c r="P32" s="142">
        <f>'廃棄物事業経費（組合）'!P13</f>
        <v>0</v>
      </c>
      <c r="Q32" s="142">
        <f>'廃棄物事業経費（組合）'!Q13</f>
        <v>0</v>
      </c>
      <c r="R32" s="142">
        <f>'廃棄物事業経費（組合）'!R13</f>
        <v>13</v>
      </c>
      <c r="S32" s="142">
        <f>'廃棄物事業経費（組合）'!S13</f>
        <v>122968</v>
      </c>
      <c r="T32" s="142">
        <f>'廃棄物事業経費（組合）'!T13</f>
        <v>60</v>
      </c>
      <c r="U32" s="142">
        <f>'廃棄物事業経費（組合）'!U13</f>
        <v>488</v>
      </c>
      <c r="V32" s="142">
        <f>'廃棄物事業経費（組合）'!V13</f>
        <v>98740</v>
      </c>
      <c r="W32" s="142">
        <f>'廃棄物事業経費（組合）'!W13</f>
        <v>97719</v>
      </c>
      <c r="X32" s="142">
        <f>'廃棄物事業経費（組合）'!X13</f>
        <v>0</v>
      </c>
      <c r="Y32" s="142">
        <f>'廃棄物事業経費（組合）'!Y13</f>
        <v>0</v>
      </c>
      <c r="Z32" s="142">
        <f>'廃棄物事業経費（組合）'!Z13</f>
        <v>0</v>
      </c>
      <c r="AA32" s="142">
        <f>'廃棄物事業経費（組合）'!AA13</f>
        <v>80367</v>
      </c>
      <c r="AB32" s="142">
        <f>'廃棄物事業経費（組合）'!AB13</f>
        <v>483599</v>
      </c>
      <c r="AC32" s="142">
        <f>'廃棄物事業経費（組合）'!AC13</f>
        <v>17352</v>
      </c>
      <c r="AD32" s="142">
        <f>'廃棄物事業経費（組合）'!AD13</f>
        <v>1021</v>
      </c>
    </row>
    <row r="33" spans="1:30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7" sqref="D27:BW3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鳥取県</v>
      </c>
      <c r="B7" s="140">
        <f>INT(B8/1000)*1000</f>
        <v>31000</v>
      </c>
      <c r="C7" s="140" t="s">
        <v>179</v>
      </c>
      <c r="D7" s="141">
        <f>SUM(D8:D300)</f>
        <v>509276</v>
      </c>
      <c r="E7" s="141">
        <f aca="true" t="shared" si="0" ref="E7:BP7">SUM(E8:E300)</f>
        <v>509276</v>
      </c>
      <c r="F7" s="141">
        <f t="shared" si="0"/>
        <v>0</v>
      </c>
      <c r="G7" s="141">
        <f t="shared" si="0"/>
        <v>48820</v>
      </c>
      <c r="H7" s="141">
        <f t="shared" si="0"/>
        <v>460456</v>
      </c>
      <c r="I7" s="141">
        <f t="shared" si="0"/>
        <v>0</v>
      </c>
      <c r="J7" s="141">
        <f t="shared" si="0"/>
        <v>0</v>
      </c>
      <c r="K7" s="141">
        <f t="shared" si="0"/>
        <v>466155</v>
      </c>
      <c r="L7" s="141">
        <f t="shared" si="0"/>
        <v>7440206</v>
      </c>
      <c r="M7" s="141">
        <f t="shared" si="0"/>
        <v>1206721</v>
      </c>
      <c r="N7" s="141">
        <f t="shared" si="0"/>
        <v>1603262</v>
      </c>
      <c r="O7" s="141">
        <f t="shared" si="0"/>
        <v>204938</v>
      </c>
      <c r="P7" s="141">
        <f t="shared" si="0"/>
        <v>1367769</v>
      </c>
      <c r="Q7" s="141">
        <f t="shared" si="0"/>
        <v>30555</v>
      </c>
      <c r="R7" s="141">
        <f t="shared" si="0"/>
        <v>0</v>
      </c>
      <c r="S7" s="141">
        <f t="shared" si="0"/>
        <v>4630218</v>
      </c>
      <c r="T7" s="141">
        <f t="shared" si="0"/>
        <v>2217417</v>
      </c>
      <c r="U7" s="141">
        <f t="shared" si="0"/>
        <v>2081882</v>
      </c>
      <c r="V7" s="141">
        <f t="shared" si="0"/>
        <v>249766</v>
      </c>
      <c r="W7" s="141">
        <f t="shared" si="0"/>
        <v>81153</v>
      </c>
      <c r="X7" s="141">
        <f t="shared" si="0"/>
        <v>1907805</v>
      </c>
      <c r="Y7" s="141">
        <f t="shared" si="0"/>
        <v>5</v>
      </c>
      <c r="Z7" s="141">
        <f t="shared" si="0"/>
        <v>145557</v>
      </c>
      <c r="AA7" s="141">
        <f t="shared" si="0"/>
        <v>8095039</v>
      </c>
      <c r="AB7" s="141">
        <f t="shared" si="0"/>
        <v>0</v>
      </c>
      <c r="AC7" s="141">
        <f t="shared" si="0"/>
        <v>0</v>
      </c>
      <c r="AD7" s="141">
        <f t="shared" si="0"/>
        <v>0</v>
      </c>
      <c r="AE7" s="141">
        <f t="shared" si="0"/>
        <v>0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t="shared" si="0"/>
        <v>1180341</v>
      </c>
      <c r="AK7" s="141">
        <f t="shared" si="0"/>
        <v>253800</v>
      </c>
      <c r="AL7" s="141">
        <f t="shared" si="0"/>
        <v>524979</v>
      </c>
      <c r="AM7" s="141">
        <f t="shared" si="0"/>
        <v>203</v>
      </c>
      <c r="AN7" s="141">
        <f t="shared" si="0"/>
        <v>524776</v>
      </c>
      <c r="AO7" s="141">
        <f t="shared" si="0"/>
        <v>0</v>
      </c>
      <c r="AP7" s="141">
        <f t="shared" si="0"/>
        <v>0</v>
      </c>
      <c r="AQ7" s="141">
        <f t="shared" si="0"/>
        <v>401562</v>
      </c>
      <c r="AR7" s="141">
        <f t="shared" si="0"/>
        <v>168679</v>
      </c>
      <c r="AS7" s="141">
        <f t="shared" si="0"/>
        <v>144566</v>
      </c>
      <c r="AT7" s="141">
        <f t="shared" si="0"/>
        <v>0</v>
      </c>
      <c r="AU7" s="141">
        <f t="shared" si="0"/>
        <v>88317</v>
      </c>
      <c r="AV7" s="141">
        <f t="shared" si="0"/>
        <v>904505</v>
      </c>
      <c r="AW7" s="141">
        <f t="shared" si="0"/>
        <v>0</v>
      </c>
      <c r="AX7" s="141">
        <f t="shared" si="0"/>
        <v>28614</v>
      </c>
      <c r="AY7" s="141">
        <f t="shared" si="0"/>
        <v>1208955</v>
      </c>
      <c r="AZ7" s="141">
        <f t="shared" si="0"/>
        <v>509276</v>
      </c>
      <c r="BA7" s="141">
        <f t="shared" si="0"/>
        <v>509276</v>
      </c>
      <c r="BB7" s="141">
        <f t="shared" si="0"/>
        <v>0</v>
      </c>
      <c r="BC7" s="141">
        <f t="shared" si="0"/>
        <v>48820</v>
      </c>
      <c r="BD7" s="141">
        <f t="shared" si="0"/>
        <v>460456</v>
      </c>
      <c r="BE7" s="141">
        <f t="shared" si="0"/>
        <v>0</v>
      </c>
      <c r="BF7" s="141">
        <f t="shared" si="0"/>
        <v>0</v>
      </c>
      <c r="BG7" s="141">
        <f t="shared" si="0"/>
        <v>466155</v>
      </c>
      <c r="BH7" s="141">
        <f t="shared" si="0"/>
        <v>8620547</v>
      </c>
      <c r="BI7" s="141">
        <f t="shared" si="0"/>
        <v>1460521</v>
      </c>
      <c r="BJ7" s="141">
        <f t="shared" si="0"/>
        <v>2128241</v>
      </c>
      <c r="BK7" s="141">
        <f t="shared" si="0"/>
        <v>205141</v>
      </c>
      <c r="BL7" s="141">
        <f t="shared" si="0"/>
        <v>1892545</v>
      </c>
      <c r="BM7" s="141">
        <f t="shared" si="0"/>
        <v>30555</v>
      </c>
      <c r="BN7" s="141">
        <f t="shared" si="0"/>
        <v>0</v>
      </c>
      <c r="BO7" s="141">
        <f t="shared" si="0"/>
        <v>5031780</v>
      </c>
      <c r="BP7" s="141">
        <f t="shared" si="0"/>
        <v>2386096</v>
      </c>
      <c r="BQ7" s="141">
        <f aca="true" t="shared" si="1" ref="BQ7:BW7">SUM(BQ8:BQ300)</f>
        <v>2226448</v>
      </c>
      <c r="BR7" s="141">
        <f t="shared" si="1"/>
        <v>249766</v>
      </c>
      <c r="BS7" s="141">
        <f t="shared" si="1"/>
        <v>169470</v>
      </c>
      <c r="BT7" s="141">
        <f t="shared" si="1"/>
        <v>2812310</v>
      </c>
      <c r="BU7" s="141">
        <f t="shared" si="1"/>
        <v>5</v>
      </c>
      <c r="BV7" s="141">
        <f t="shared" si="1"/>
        <v>174171</v>
      </c>
      <c r="BW7" s="141">
        <f t="shared" si="1"/>
        <v>9303994</v>
      </c>
    </row>
    <row r="8" spans="1:75" ht="13.5">
      <c r="A8" s="208" t="s">
        <v>210</v>
      </c>
      <c r="B8" s="208">
        <v>31201</v>
      </c>
      <c r="C8" s="208" t="s">
        <v>234</v>
      </c>
      <c r="D8" s="142">
        <f>'廃棄物事業経費（市町村）'!AE8</f>
        <v>0</v>
      </c>
      <c r="E8" s="142">
        <f>'廃棄物事業経費（市町村）'!AF8</f>
        <v>0</v>
      </c>
      <c r="F8" s="142">
        <f>'廃棄物事業経費（市町村）'!AG8</f>
        <v>0</v>
      </c>
      <c r="G8" s="142">
        <f>'廃棄物事業経費（市町村）'!AH8</f>
        <v>0</v>
      </c>
      <c r="H8" s="142">
        <f>'廃棄物事業経費（市町村）'!AI8</f>
        <v>0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1553889</v>
      </c>
      <c r="M8" s="142">
        <f>'廃棄物事業経費（市町村）'!AN8</f>
        <v>150178</v>
      </c>
      <c r="N8" s="142">
        <f>'廃棄物事業経費（市町村）'!AO8</f>
        <v>105324</v>
      </c>
      <c r="O8" s="142">
        <f>'廃棄物事業経費（市町村）'!AP8</f>
        <v>4375</v>
      </c>
      <c r="P8" s="142">
        <f>'廃棄物事業経費（市町村）'!AQ8</f>
        <v>100949</v>
      </c>
      <c r="Q8" s="142">
        <f>'廃棄物事業経費（市町村）'!AR8</f>
        <v>0</v>
      </c>
      <c r="R8" s="142">
        <f>'廃棄物事業経費（市町村）'!AS8</f>
        <v>0</v>
      </c>
      <c r="S8" s="142">
        <f>'廃棄物事業経費（市町村）'!AT8</f>
        <v>1298387</v>
      </c>
      <c r="T8" s="142">
        <f>'廃棄物事業経費（市町村）'!AU8</f>
        <v>790461</v>
      </c>
      <c r="U8" s="142">
        <f>'廃棄物事業経費（市町村）'!AV8</f>
        <v>507926</v>
      </c>
      <c r="V8" s="142">
        <f>'廃棄物事業経費（市町村）'!AW8</f>
        <v>0</v>
      </c>
      <c r="W8" s="142">
        <f>'廃棄物事業経費（市町村）'!AX8</f>
        <v>0</v>
      </c>
      <c r="X8" s="142">
        <f>'廃棄物事業経費（市町村）'!AY8</f>
        <v>446773</v>
      </c>
      <c r="Y8" s="142">
        <f>'廃棄物事業経費（市町村）'!AZ8</f>
        <v>0</v>
      </c>
      <c r="Z8" s="142">
        <f>'廃棄物事業経費（市町村）'!BA8</f>
        <v>0</v>
      </c>
      <c r="AA8" s="142">
        <f>'廃棄物事業経費（市町村）'!BB8</f>
        <v>1553889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92016</v>
      </c>
      <c r="AK8" s="142">
        <f>'廃棄物事業経費（市町村）'!BL8</f>
        <v>4246</v>
      </c>
      <c r="AL8" s="142">
        <f>'廃棄物事業経費（市町村）'!BM8</f>
        <v>0</v>
      </c>
      <c r="AM8" s="142">
        <f>'廃棄物事業経費（市町村）'!BN8</f>
        <v>0</v>
      </c>
      <c r="AN8" s="142">
        <f>'廃棄物事業経費（市町村）'!BO8</f>
        <v>0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87770</v>
      </c>
      <c r="AR8" s="142">
        <f>'廃棄物事業経費（市町村）'!BS8</f>
        <v>87770</v>
      </c>
      <c r="AS8" s="142">
        <f>'廃棄物事業経費（市町村）'!BT8</f>
        <v>0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250765</v>
      </c>
      <c r="AW8" s="142">
        <f>'廃棄物事業経費（市町村）'!BX8</f>
        <v>0</v>
      </c>
      <c r="AX8" s="142">
        <f>'廃棄物事業経費（市町村）'!BY8</f>
        <v>0</v>
      </c>
      <c r="AY8" s="142">
        <f>'廃棄物事業経費（市町村）'!BZ8</f>
        <v>92016</v>
      </c>
      <c r="AZ8" s="142">
        <f>'廃棄物事業経費（市町村）'!CA8</f>
        <v>0</v>
      </c>
      <c r="BA8" s="142">
        <f>'廃棄物事業経費（市町村）'!CB8</f>
        <v>0</v>
      </c>
      <c r="BB8" s="142">
        <f>'廃棄物事業経費（市町村）'!CC8</f>
        <v>0</v>
      </c>
      <c r="BC8" s="142">
        <f>'廃棄物事業経費（市町村）'!CD8</f>
        <v>0</v>
      </c>
      <c r="BD8" s="142">
        <f>'廃棄物事業経費（市町村）'!CE8</f>
        <v>0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1645905</v>
      </c>
      <c r="BI8" s="142">
        <f>'廃棄物事業経費（市町村）'!CJ8</f>
        <v>154424</v>
      </c>
      <c r="BJ8" s="142">
        <f>'廃棄物事業経費（市町村）'!CK8</f>
        <v>105324</v>
      </c>
      <c r="BK8" s="142">
        <f>'廃棄物事業経費（市町村）'!CL8</f>
        <v>4375</v>
      </c>
      <c r="BL8" s="142">
        <f>'廃棄物事業経費（市町村）'!CM8</f>
        <v>100949</v>
      </c>
      <c r="BM8" s="142">
        <f>'廃棄物事業経費（市町村）'!CN8</f>
        <v>0</v>
      </c>
      <c r="BN8" s="142">
        <f>'廃棄物事業経費（市町村）'!CO8</f>
        <v>0</v>
      </c>
      <c r="BO8" s="142">
        <f>'廃棄物事業経費（市町村）'!CP8</f>
        <v>1386157</v>
      </c>
      <c r="BP8" s="142">
        <f>'廃棄物事業経費（市町村）'!CQ8</f>
        <v>878231</v>
      </c>
      <c r="BQ8" s="142">
        <f>'廃棄物事業経費（市町村）'!CR8</f>
        <v>507926</v>
      </c>
      <c r="BR8" s="142">
        <f>'廃棄物事業経費（市町村）'!CS8</f>
        <v>0</v>
      </c>
      <c r="BS8" s="142">
        <f>'廃棄物事業経費（市町村）'!CT8</f>
        <v>0</v>
      </c>
      <c r="BT8" s="142">
        <f>'廃棄物事業経費（市町村）'!CU8</f>
        <v>697538</v>
      </c>
      <c r="BU8" s="142">
        <f>'廃棄物事業経費（市町村）'!CV8</f>
        <v>0</v>
      </c>
      <c r="BV8" s="142">
        <f>'廃棄物事業経費（市町村）'!CW8</f>
        <v>0</v>
      </c>
      <c r="BW8" s="142">
        <f>'廃棄物事業経費（市町村）'!CX8</f>
        <v>1645905</v>
      </c>
    </row>
    <row r="9" spans="1:75" ht="13.5">
      <c r="A9" s="208" t="s">
        <v>210</v>
      </c>
      <c r="B9" s="208">
        <v>31202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305550</v>
      </c>
      <c r="L9" s="142">
        <f>'廃棄物事業経費（市町村）'!AM9</f>
        <v>1914276</v>
      </c>
      <c r="M9" s="142">
        <f>'廃棄物事業経費（市町村）'!AN9</f>
        <v>360011</v>
      </c>
      <c r="N9" s="142">
        <f>'廃棄物事業経費（市町村）'!AO9</f>
        <v>333248</v>
      </c>
      <c r="O9" s="142">
        <f>'廃棄物事業経費（市町村）'!AP9</f>
        <v>20759</v>
      </c>
      <c r="P9" s="142">
        <f>'廃棄物事業経費（市町村）'!AQ9</f>
        <v>312489</v>
      </c>
      <c r="Q9" s="142">
        <f>'廃棄物事業経費（市町村）'!AR9</f>
        <v>0</v>
      </c>
      <c r="R9" s="142">
        <f>'廃棄物事業経費（市町村）'!AS9</f>
        <v>0</v>
      </c>
      <c r="S9" s="142">
        <f>'廃棄物事業経費（市町村）'!AT9</f>
        <v>1221017</v>
      </c>
      <c r="T9" s="142">
        <f>'廃棄物事業経費（市町村）'!AU9</f>
        <v>487692</v>
      </c>
      <c r="U9" s="142">
        <f>'廃棄物事業経費（市町村）'!AV9</f>
        <v>707238</v>
      </c>
      <c r="V9" s="142">
        <f>'廃棄物事業経費（市町村）'!AW9</f>
        <v>0</v>
      </c>
      <c r="W9" s="142">
        <f>'廃棄物事業経費（市町村）'!AX9</f>
        <v>26087</v>
      </c>
      <c r="X9" s="142">
        <f>'廃棄物事業経費（市町村）'!AY9</f>
        <v>468343</v>
      </c>
      <c r="Y9" s="142">
        <f>'廃棄物事業経費（市町村）'!AZ9</f>
        <v>0</v>
      </c>
      <c r="Z9" s="142">
        <f>'廃棄物事業経費（市町村）'!BA9</f>
        <v>18614</v>
      </c>
      <c r="AA9" s="142">
        <f>'廃棄物事業経費（市町村）'!BB9</f>
        <v>1932890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2162</v>
      </c>
      <c r="AK9" s="142">
        <f>'廃棄物事業経費（市町村）'!BL9</f>
        <v>1239</v>
      </c>
      <c r="AL9" s="142">
        <f>'廃棄物事業経費（市町村）'!BM9</f>
        <v>203</v>
      </c>
      <c r="AM9" s="142">
        <f>'廃棄物事業経費（市町村）'!BN9</f>
        <v>203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720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720</v>
      </c>
      <c r="AV9" s="142">
        <f>'廃棄物事業経費（市町村）'!BW9</f>
        <v>241705</v>
      </c>
      <c r="AW9" s="142">
        <f>'廃棄物事業経費（市町村）'!BX9</f>
        <v>0</v>
      </c>
      <c r="AX9" s="142">
        <f>'廃棄物事業経費（市町村）'!BY9</f>
        <v>382</v>
      </c>
      <c r="AY9" s="142">
        <f>'廃棄物事業経費（市町村）'!BZ9</f>
        <v>2544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305550</v>
      </c>
      <c r="BH9" s="142">
        <f>'廃棄物事業経費（市町村）'!CI9</f>
        <v>1916438</v>
      </c>
      <c r="BI9" s="142">
        <f>'廃棄物事業経費（市町村）'!CJ9</f>
        <v>361250</v>
      </c>
      <c r="BJ9" s="142">
        <f>'廃棄物事業経費（市町村）'!CK9</f>
        <v>333451</v>
      </c>
      <c r="BK9" s="142">
        <f>'廃棄物事業経費（市町村）'!CL9</f>
        <v>20962</v>
      </c>
      <c r="BL9" s="142">
        <f>'廃棄物事業経費（市町村）'!CM9</f>
        <v>312489</v>
      </c>
      <c r="BM9" s="142">
        <f>'廃棄物事業経費（市町村）'!CN9</f>
        <v>0</v>
      </c>
      <c r="BN9" s="142">
        <f>'廃棄物事業経費（市町村）'!CO9</f>
        <v>0</v>
      </c>
      <c r="BO9" s="142">
        <f>'廃棄物事業経費（市町村）'!CP9</f>
        <v>1221737</v>
      </c>
      <c r="BP9" s="142">
        <f>'廃棄物事業経費（市町村）'!CQ9</f>
        <v>487692</v>
      </c>
      <c r="BQ9" s="142">
        <f>'廃棄物事業経費（市町村）'!CR9</f>
        <v>707238</v>
      </c>
      <c r="BR9" s="142">
        <f>'廃棄物事業経費（市町村）'!CS9</f>
        <v>0</v>
      </c>
      <c r="BS9" s="142">
        <f>'廃棄物事業経費（市町村）'!CT9</f>
        <v>26807</v>
      </c>
      <c r="BT9" s="142">
        <f>'廃棄物事業経費（市町村）'!CU9</f>
        <v>710048</v>
      </c>
      <c r="BU9" s="142">
        <f>'廃棄物事業経費（市町村）'!CV9</f>
        <v>0</v>
      </c>
      <c r="BV9" s="142">
        <f>'廃棄物事業経費（市町村）'!CW9</f>
        <v>18996</v>
      </c>
      <c r="BW9" s="142">
        <f>'廃棄物事業経費（市町村）'!CX9</f>
        <v>1935434</v>
      </c>
    </row>
    <row r="10" spans="1:75" ht="13.5">
      <c r="A10" s="208" t="s">
        <v>210</v>
      </c>
      <c r="B10" s="208">
        <v>31203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219948</v>
      </c>
      <c r="M10" s="142">
        <f>'廃棄物事業経費（市町村）'!AN10</f>
        <v>20706</v>
      </c>
      <c r="N10" s="142">
        <f>'廃棄物事業経費（市町村）'!AO10</f>
        <v>0</v>
      </c>
      <c r="O10" s="142">
        <f>'廃棄物事業経費（市町村）'!AP10</f>
        <v>0</v>
      </c>
      <c r="P10" s="142">
        <f>'廃棄物事業経費（市町村）'!AQ10</f>
        <v>0</v>
      </c>
      <c r="Q10" s="142">
        <f>'廃棄物事業経費（市町村）'!AR10</f>
        <v>0</v>
      </c>
      <c r="R10" s="142">
        <f>'廃棄物事業経費（市町村）'!AS10</f>
        <v>0</v>
      </c>
      <c r="S10" s="142">
        <f>'廃棄物事業経費（市町村）'!AT10</f>
        <v>199242</v>
      </c>
      <c r="T10" s="142">
        <f>'廃棄物事業経費（市町村）'!AU10</f>
        <v>189599</v>
      </c>
      <c r="U10" s="142">
        <f>'廃棄物事業経費（市町村）'!AV10</f>
        <v>6765</v>
      </c>
      <c r="V10" s="142">
        <f>'廃棄物事業経費（市町村）'!AW10</f>
        <v>0</v>
      </c>
      <c r="W10" s="142">
        <f>'廃棄物事業経費（市町村）'!AX10</f>
        <v>2878</v>
      </c>
      <c r="X10" s="142">
        <f>'廃棄物事業経費（市町村）'!AY10</f>
        <v>179403</v>
      </c>
      <c r="Y10" s="142">
        <f>'廃棄物事業経費（市町村）'!AZ10</f>
        <v>0</v>
      </c>
      <c r="Z10" s="142">
        <f>'廃棄物事業経費（市町村）'!BA10</f>
        <v>20700</v>
      </c>
      <c r="AA10" s="142">
        <f>'廃棄物事業経費（市町村）'!BB10</f>
        <v>240648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49669</v>
      </c>
      <c r="AK10" s="142">
        <f>'廃棄物事業経費（市町村）'!BL10</f>
        <v>6902</v>
      </c>
      <c r="AL10" s="142">
        <f>'廃棄物事業経費（市町村）'!BM10</f>
        <v>0</v>
      </c>
      <c r="AM10" s="142">
        <f>'廃棄物事業経費（市町村）'!BN10</f>
        <v>0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42767</v>
      </c>
      <c r="AR10" s="142">
        <f>'廃棄物事業経費（市町村）'!BS10</f>
        <v>42767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46766</v>
      </c>
      <c r="AW10" s="142">
        <f>'廃棄物事業経費（市町村）'!BX10</f>
        <v>0</v>
      </c>
      <c r="AX10" s="142">
        <f>'廃棄物事業経費（市町村）'!BY10</f>
        <v>1392</v>
      </c>
      <c r="AY10" s="142">
        <f>'廃棄物事業経費（市町村）'!BZ10</f>
        <v>51061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269617</v>
      </c>
      <c r="BI10" s="142">
        <f>'廃棄物事業経費（市町村）'!CJ10</f>
        <v>27608</v>
      </c>
      <c r="BJ10" s="142">
        <f>'廃棄物事業経費（市町村）'!CK10</f>
        <v>0</v>
      </c>
      <c r="BK10" s="142">
        <f>'廃棄物事業経費（市町村）'!CL10</f>
        <v>0</v>
      </c>
      <c r="BL10" s="142">
        <f>'廃棄物事業経費（市町村）'!CM10</f>
        <v>0</v>
      </c>
      <c r="BM10" s="142">
        <f>'廃棄物事業経費（市町村）'!CN10</f>
        <v>0</v>
      </c>
      <c r="BN10" s="142">
        <f>'廃棄物事業経費（市町村）'!CO10</f>
        <v>0</v>
      </c>
      <c r="BO10" s="142">
        <f>'廃棄物事業経費（市町村）'!CP10</f>
        <v>242009</v>
      </c>
      <c r="BP10" s="142">
        <f>'廃棄物事業経費（市町村）'!CQ10</f>
        <v>232366</v>
      </c>
      <c r="BQ10" s="142">
        <f>'廃棄物事業経費（市町村）'!CR10</f>
        <v>6765</v>
      </c>
      <c r="BR10" s="142">
        <f>'廃棄物事業経費（市町村）'!CS10</f>
        <v>0</v>
      </c>
      <c r="BS10" s="142">
        <f>'廃棄物事業経費（市町村）'!CT10</f>
        <v>2878</v>
      </c>
      <c r="BT10" s="142">
        <f>'廃棄物事業経費（市町村）'!CU10</f>
        <v>226169</v>
      </c>
      <c r="BU10" s="142">
        <f>'廃棄物事業経費（市町村）'!CV10</f>
        <v>0</v>
      </c>
      <c r="BV10" s="142">
        <f>'廃棄物事業経費（市町村）'!CW10</f>
        <v>22092</v>
      </c>
      <c r="BW10" s="142">
        <f>'廃棄物事業経費（市町村）'!CX10</f>
        <v>291709</v>
      </c>
    </row>
    <row r="11" spans="1:75" ht="13.5">
      <c r="A11" s="208" t="s">
        <v>210</v>
      </c>
      <c r="B11" s="208">
        <v>31204</v>
      </c>
      <c r="C11" s="208" t="s">
        <v>237</v>
      </c>
      <c r="D11" s="142">
        <f>'廃棄物事業経費（市町村）'!AE11</f>
        <v>43121</v>
      </c>
      <c r="E11" s="142">
        <f>'廃棄物事業経費（市町村）'!AF11</f>
        <v>43121</v>
      </c>
      <c r="F11" s="142">
        <f>'廃棄物事業経費（市町村）'!AG11</f>
        <v>0</v>
      </c>
      <c r="G11" s="142">
        <f>'廃棄物事業経費（市町村）'!AH11</f>
        <v>43121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36109</v>
      </c>
      <c r="L11" s="142">
        <f>'廃棄物事業経費（市町村）'!AM11</f>
        <v>481080</v>
      </c>
      <c r="M11" s="142">
        <f>'廃棄物事業経費（市町村）'!AN11</f>
        <v>207090</v>
      </c>
      <c r="N11" s="142">
        <f>'廃棄物事業経費（市町村）'!AO11</f>
        <v>123089</v>
      </c>
      <c r="O11" s="142">
        <f>'廃棄物事業経費（市町村）'!AP11</f>
        <v>24089</v>
      </c>
      <c r="P11" s="142">
        <f>'廃棄物事業経費（市町村）'!AQ11</f>
        <v>99000</v>
      </c>
      <c r="Q11" s="142">
        <f>'廃棄物事業経費（市町村）'!AR11</f>
        <v>0</v>
      </c>
      <c r="R11" s="142">
        <f>'廃棄物事業経費（市町村）'!AS11</f>
        <v>0</v>
      </c>
      <c r="S11" s="142">
        <f>'廃棄物事業経費（市町村）'!AT11</f>
        <v>150901</v>
      </c>
      <c r="T11" s="142">
        <f>'廃棄物事業経費（市町村）'!AU11</f>
        <v>115610</v>
      </c>
      <c r="U11" s="142">
        <f>'廃棄物事業経費（市町村）'!AV11</f>
        <v>35291</v>
      </c>
      <c r="V11" s="142">
        <f>'廃棄物事業経費（市町村）'!AW11</f>
        <v>0</v>
      </c>
      <c r="W11" s="142">
        <f>'廃棄物事業経費（市町村）'!AX11</f>
        <v>0</v>
      </c>
      <c r="X11" s="142">
        <f>'廃棄物事業経費（市町村）'!AY11</f>
        <v>74388</v>
      </c>
      <c r="Y11" s="142">
        <f>'廃棄物事業経費（市町村）'!AZ11</f>
        <v>0</v>
      </c>
      <c r="Z11" s="142">
        <f>'廃棄物事業経費（市町村）'!BA11</f>
        <v>728</v>
      </c>
      <c r="AA11" s="142">
        <f>'廃棄物事業経費（市町村）'!BB11</f>
        <v>524929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85278</v>
      </c>
      <c r="AK11" s="142">
        <f>'廃棄物事業経費（市町村）'!BL11</f>
        <v>32912</v>
      </c>
      <c r="AL11" s="142">
        <f>'廃棄物事業経費（市町村）'!BM11</f>
        <v>26368</v>
      </c>
      <c r="AM11" s="142">
        <f>'廃棄物事業経費（市町村）'!BN11</f>
        <v>0</v>
      </c>
      <c r="AN11" s="142">
        <f>'廃棄物事業経費（市町村）'!BO11</f>
        <v>26368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25998</v>
      </c>
      <c r="AR11" s="142">
        <f>'廃棄物事業経費（市町村）'!BS11</f>
        <v>2908</v>
      </c>
      <c r="AS11" s="142">
        <f>'廃棄物事業経費（市町村）'!BT11</f>
        <v>23090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85278</v>
      </c>
      <c r="AZ11" s="142">
        <f>'廃棄物事業経費（市町村）'!CA11</f>
        <v>43121</v>
      </c>
      <c r="BA11" s="142">
        <f>'廃棄物事業経費（市町村）'!CB11</f>
        <v>43121</v>
      </c>
      <c r="BB11" s="142">
        <f>'廃棄物事業経費（市町村）'!CC11</f>
        <v>0</v>
      </c>
      <c r="BC11" s="142">
        <f>'廃棄物事業経費（市町村）'!CD11</f>
        <v>43121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36109</v>
      </c>
      <c r="BH11" s="142">
        <f>'廃棄物事業経費（市町村）'!CI11</f>
        <v>566358</v>
      </c>
      <c r="BI11" s="142">
        <f>'廃棄物事業経費（市町村）'!CJ11</f>
        <v>240002</v>
      </c>
      <c r="BJ11" s="142">
        <f>'廃棄物事業経費（市町村）'!CK11</f>
        <v>149457</v>
      </c>
      <c r="BK11" s="142">
        <f>'廃棄物事業経費（市町村）'!CL11</f>
        <v>24089</v>
      </c>
      <c r="BL11" s="142">
        <f>'廃棄物事業経費（市町村）'!CM11</f>
        <v>125368</v>
      </c>
      <c r="BM11" s="142">
        <f>'廃棄物事業経費（市町村）'!CN11</f>
        <v>0</v>
      </c>
      <c r="BN11" s="142">
        <f>'廃棄物事業経費（市町村）'!CO11</f>
        <v>0</v>
      </c>
      <c r="BO11" s="142">
        <f>'廃棄物事業経費（市町村）'!CP11</f>
        <v>176899</v>
      </c>
      <c r="BP11" s="142">
        <f>'廃棄物事業経費（市町村）'!CQ11</f>
        <v>118518</v>
      </c>
      <c r="BQ11" s="142">
        <f>'廃棄物事業経費（市町村）'!CR11</f>
        <v>58381</v>
      </c>
      <c r="BR11" s="142">
        <f>'廃棄物事業経費（市町村）'!CS11</f>
        <v>0</v>
      </c>
      <c r="BS11" s="142">
        <f>'廃棄物事業経費（市町村）'!CT11</f>
        <v>0</v>
      </c>
      <c r="BT11" s="142">
        <f>'廃棄物事業経費（市町村）'!CU11</f>
        <v>74388</v>
      </c>
      <c r="BU11" s="142">
        <f>'廃棄物事業経費（市町村）'!CV11</f>
        <v>0</v>
      </c>
      <c r="BV11" s="142">
        <f>'廃棄物事業経費（市町村）'!CW11</f>
        <v>728</v>
      </c>
      <c r="BW11" s="142">
        <f>'廃棄物事業経費（市町村）'!CX11</f>
        <v>610207</v>
      </c>
    </row>
    <row r="12" spans="1:75" ht="13.5">
      <c r="A12" s="208" t="s">
        <v>210</v>
      </c>
      <c r="B12" s="208">
        <v>31302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107251</v>
      </c>
      <c r="M12" s="142">
        <f>'廃棄物事業経費（市町村）'!AN12</f>
        <v>16110</v>
      </c>
      <c r="N12" s="142">
        <f>'廃棄物事業経費（市町村）'!AO12</f>
        <v>507</v>
      </c>
      <c r="O12" s="142">
        <f>'廃棄物事業経費（市町村）'!AP12</f>
        <v>0</v>
      </c>
      <c r="P12" s="142">
        <f>'廃棄物事業経費（市町村）'!AQ12</f>
        <v>481</v>
      </c>
      <c r="Q12" s="142">
        <f>'廃棄物事業経費（市町村）'!AR12</f>
        <v>26</v>
      </c>
      <c r="R12" s="142">
        <f>'廃棄物事業経費（市町村）'!AS12</f>
        <v>0</v>
      </c>
      <c r="S12" s="142">
        <f>'廃棄物事業経費（市町村）'!AT12</f>
        <v>90634</v>
      </c>
      <c r="T12" s="142">
        <f>'廃棄物事業経費（市町村）'!AU12</f>
        <v>48599</v>
      </c>
      <c r="U12" s="142">
        <f>'廃棄物事業経費（市町村）'!AV12</f>
        <v>41971</v>
      </c>
      <c r="V12" s="142">
        <f>'廃棄物事業経費（市町村）'!AW12</f>
        <v>64</v>
      </c>
      <c r="W12" s="142">
        <f>'廃棄物事業経費（市町村）'!AX12</f>
        <v>0</v>
      </c>
      <c r="X12" s="142">
        <f>'廃棄物事業経費（市町村）'!AY12</f>
        <v>23091</v>
      </c>
      <c r="Y12" s="142">
        <f>'廃棄物事業経費（市町村）'!AZ12</f>
        <v>0</v>
      </c>
      <c r="Z12" s="142">
        <f>'廃棄物事業経費（市町村）'!BA12</f>
        <v>5248</v>
      </c>
      <c r="AA12" s="142">
        <f>'廃棄物事業経費（市町村）'!BB12</f>
        <v>112499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10</v>
      </c>
      <c r="AK12" s="142">
        <f>'廃棄物事業経費（市町村）'!BL12</f>
        <v>0</v>
      </c>
      <c r="AL12" s="142">
        <f>'廃棄物事業経費（市町村）'!BM12</f>
        <v>10</v>
      </c>
      <c r="AM12" s="142">
        <f>'廃棄物事業経費（市町村）'!BN12</f>
        <v>0</v>
      </c>
      <c r="AN12" s="142">
        <f>'廃棄物事業経費（市町村）'!BO12</f>
        <v>10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42611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10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107261</v>
      </c>
      <c r="BI12" s="142">
        <f>'廃棄物事業経費（市町村）'!CJ12</f>
        <v>16110</v>
      </c>
      <c r="BJ12" s="142">
        <f>'廃棄物事業経費（市町村）'!CK12</f>
        <v>517</v>
      </c>
      <c r="BK12" s="142">
        <f>'廃棄物事業経費（市町村）'!CL12</f>
        <v>0</v>
      </c>
      <c r="BL12" s="142">
        <f>'廃棄物事業経費（市町村）'!CM12</f>
        <v>491</v>
      </c>
      <c r="BM12" s="142">
        <f>'廃棄物事業経費（市町村）'!CN12</f>
        <v>26</v>
      </c>
      <c r="BN12" s="142">
        <f>'廃棄物事業経費（市町村）'!CO12</f>
        <v>0</v>
      </c>
      <c r="BO12" s="142">
        <f>'廃棄物事業経費（市町村）'!CP12</f>
        <v>90634</v>
      </c>
      <c r="BP12" s="142">
        <f>'廃棄物事業経費（市町村）'!CQ12</f>
        <v>48599</v>
      </c>
      <c r="BQ12" s="142">
        <f>'廃棄物事業経費（市町村）'!CR12</f>
        <v>41971</v>
      </c>
      <c r="BR12" s="142">
        <f>'廃棄物事業経費（市町村）'!CS12</f>
        <v>64</v>
      </c>
      <c r="BS12" s="142">
        <f>'廃棄物事業経費（市町村）'!CT12</f>
        <v>0</v>
      </c>
      <c r="BT12" s="142">
        <f>'廃棄物事業経費（市町村）'!CU12</f>
        <v>65702</v>
      </c>
      <c r="BU12" s="142">
        <f>'廃棄物事業経費（市町村）'!CV12</f>
        <v>0</v>
      </c>
      <c r="BV12" s="142">
        <f>'廃棄物事業経費（市町村）'!CW12</f>
        <v>5248</v>
      </c>
      <c r="BW12" s="142">
        <f>'廃棄物事業経費（市町村）'!CX12</f>
        <v>112509</v>
      </c>
    </row>
    <row r="13" spans="1:75" ht="13.5">
      <c r="A13" s="208" t="s">
        <v>210</v>
      </c>
      <c r="B13" s="208">
        <v>31325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46263</v>
      </c>
      <c r="M13" s="142">
        <f>'廃棄物事業経費（市町村）'!AN13</f>
        <v>5364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40899</v>
      </c>
      <c r="T13" s="142">
        <f>'廃棄物事業経費（市町村）'!AU13</f>
        <v>40899</v>
      </c>
      <c r="U13" s="142">
        <f>'廃棄物事業経費（市町村）'!AV13</f>
        <v>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15813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46263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596</v>
      </c>
      <c r="AK13" s="142">
        <f>'廃棄物事業経費（市町村）'!BL13</f>
        <v>596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7599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596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46859</v>
      </c>
      <c r="BI13" s="142">
        <f>'廃棄物事業経費（市町村）'!CJ13</f>
        <v>5960</v>
      </c>
      <c r="BJ13" s="142">
        <f>'廃棄物事業経費（市町村）'!CK13</f>
        <v>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40899</v>
      </c>
      <c r="BP13" s="142">
        <f>'廃棄物事業経費（市町村）'!CQ13</f>
        <v>40899</v>
      </c>
      <c r="BQ13" s="142">
        <f>'廃棄物事業経費（市町村）'!CR13</f>
        <v>0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23412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46859</v>
      </c>
    </row>
    <row r="14" spans="1:75" ht="13.5">
      <c r="A14" s="208" t="s">
        <v>210</v>
      </c>
      <c r="B14" s="208">
        <v>31328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75451</v>
      </c>
      <c r="M14" s="142">
        <f>'廃棄物事業経費（市町村）'!AN14</f>
        <v>2379</v>
      </c>
      <c r="N14" s="142">
        <f>'廃棄物事業経費（市町村）'!AO14</f>
        <v>0</v>
      </c>
      <c r="O14" s="142">
        <f>'廃棄物事業経費（市町村）'!AP14</f>
        <v>0</v>
      </c>
      <c r="P14" s="142">
        <f>'廃棄物事業経費（市町村）'!AQ14</f>
        <v>0</v>
      </c>
      <c r="Q14" s="142">
        <f>'廃棄物事業経費（市町村）'!AR14</f>
        <v>0</v>
      </c>
      <c r="R14" s="142">
        <f>'廃棄物事業経費（市町村）'!AS14</f>
        <v>0</v>
      </c>
      <c r="S14" s="142">
        <f>'廃棄物事業経費（市町村）'!AT14</f>
        <v>73072</v>
      </c>
      <c r="T14" s="142">
        <f>'廃棄物事業経費（市町村）'!AU14</f>
        <v>73072</v>
      </c>
      <c r="U14" s="142">
        <f>'廃棄物事業経費（市町村）'!AV14</f>
        <v>0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32062</v>
      </c>
      <c r="Y14" s="142">
        <f>'廃棄物事業経費（市町村）'!AZ14</f>
        <v>0</v>
      </c>
      <c r="Z14" s="142">
        <f>'廃棄物事業経費（市町村）'!BA14</f>
        <v>55265</v>
      </c>
      <c r="AA14" s="142">
        <f>'廃棄物事業経費（市町村）'!BB14</f>
        <v>130716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792</v>
      </c>
      <c r="AK14" s="142">
        <f>'廃棄物事業経費（市町村）'!BL14</f>
        <v>792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25150</v>
      </c>
      <c r="AW14" s="142">
        <f>'廃棄物事業経費（市町村）'!BX14</f>
        <v>0</v>
      </c>
      <c r="AX14" s="142">
        <f>'廃棄物事業経費（市町村）'!BY14</f>
        <v>7029</v>
      </c>
      <c r="AY14" s="142">
        <f>'廃棄物事業経費（市町村）'!BZ14</f>
        <v>7821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76243</v>
      </c>
      <c r="BI14" s="142">
        <f>'廃棄物事業経費（市町村）'!CJ14</f>
        <v>3171</v>
      </c>
      <c r="BJ14" s="142">
        <f>'廃棄物事業経費（市町村）'!CK14</f>
        <v>0</v>
      </c>
      <c r="BK14" s="142">
        <f>'廃棄物事業経費（市町村）'!CL14</f>
        <v>0</v>
      </c>
      <c r="BL14" s="142">
        <f>'廃棄物事業経費（市町村）'!CM14</f>
        <v>0</v>
      </c>
      <c r="BM14" s="142">
        <f>'廃棄物事業経費（市町村）'!CN14</f>
        <v>0</v>
      </c>
      <c r="BN14" s="142">
        <f>'廃棄物事業経費（市町村）'!CO14</f>
        <v>0</v>
      </c>
      <c r="BO14" s="142">
        <f>'廃棄物事業経費（市町村）'!CP14</f>
        <v>73072</v>
      </c>
      <c r="BP14" s="142">
        <f>'廃棄物事業経費（市町村）'!CQ14</f>
        <v>73072</v>
      </c>
      <c r="BQ14" s="142">
        <f>'廃棄物事業経費（市町村）'!CR14</f>
        <v>0</v>
      </c>
      <c r="BR14" s="142">
        <f>'廃棄物事業経費（市町村）'!CS14</f>
        <v>0</v>
      </c>
      <c r="BS14" s="142">
        <f>'廃棄物事業経費（市町村）'!CT14</f>
        <v>0</v>
      </c>
      <c r="BT14" s="142">
        <f>'廃棄物事業経費（市町村）'!CU14</f>
        <v>57212</v>
      </c>
      <c r="BU14" s="142">
        <f>'廃棄物事業経費（市町村）'!CV14</f>
        <v>0</v>
      </c>
      <c r="BV14" s="142">
        <f>'廃棄物事業経費（市町村）'!CW14</f>
        <v>62294</v>
      </c>
      <c r="BW14" s="142">
        <f>'廃棄物事業経費（市町村）'!CX14</f>
        <v>138537</v>
      </c>
    </row>
    <row r="15" spans="1:75" ht="13.5">
      <c r="A15" s="208" t="s">
        <v>210</v>
      </c>
      <c r="B15" s="208">
        <v>31329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158215</v>
      </c>
      <c r="M15" s="142">
        <f>'廃棄物事業経費（市町村）'!AN15</f>
        <v>2500</v>
      </c>
      <c r="N15" s="142">
        <f>'廃棄物事業経費（市町村）'!AO15</f>
        <v>155715</v>
      </c>
      <c r="O15" s="142">
        <f>'廃棄物事業経費（市町村）'!AP15</f>
        <v>155715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0</v>
      </c>
      <c r="T15" s="142">
        <f>'廃棄物事業経費（市町村）'!AU15</f>
        <v>0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0</v>
      </c>
      <c r="X15" s="142">
        <f>'廃棄物事業経費（市町村）'!AY15</f>
        <v>68244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158215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2500</v>
      </c>
      <c r="AK15" s="142">
        <f>'廃棄物事業経費（市町村）'!BL15</f>
        <v>2500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37735</v>
      </c>
      <c r="AW15" s="142">
        <f>'廃棄物事業経費（市町村）'!BX15</f>
        <v>0</v>
      </c>
      <c r="AX15" s="142">
        <f>'廃棄物事業経費（市町村）'!BY15</f>
        <v>33</v>
      </c>
      <c r="AY15" s="142">
        <f>'廃棄物事業経費（市町村）'!BZ15</f>
        <v>2533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160715</v>
      </c>
      <c r="BI15" s="142">
        <f>'廃棄物事業経費（市町村）'!CJ15</f>
        <v>5000</v>
      </c>
      <c r="BJ15" s="142">
        <f>'廃棄物事業経費（市町村）'!CK15</f>
        <v>155715</v>
      </c>
      <c r="BK15" s="142">
        <f>'廃棄物事業経費（市町村）'!CL15</f>
        <v>155715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0</v>
      </c>
      <c r="BP15" s="142">
        <f>'廃棄物事業経費（市町村）'!CQ15</f>
        <v>0</v>
      </c>
      <c r="BQ15" s="142">
        <f>'廃棄物事業経費（市町村）'!CR15</f>
        <v>0</v>
      </c>
      <c r="BR15" s="142">
        <f>'廃棄物事業経費（市町村）'!CS15</f>
        <v>0</v>
      </c>
      <c r="BS15" s="142">
        <f>'廃棄物事業経費（市町村）'!CT15</f>
        <v>0</v>
      </c>
      <c r="BT15" s="142">
        <f>'廃棄物事業経費（市町村）'!CU15</f>
        <v>105979</v>
      </c>
      <c r="BU15" s="142">
        <f>'廃棄物事業経費（市町村）'!CV15</f>
        <v>0</v>
      </c>
      <c r="BV15" s="142">
        <f>'廃棄物事業経費（市町村）'!CW15</f>
        <v>33</v>
      </c>
      <c r="BW15" s="142">
        <f>'廃棄物事業経費（市町村）'!CX15</f>
        <v>160748</v>
      </c>
    </row>
    <row r="16" spans="1:75" ht="13.5">
      <c r="A16" s="208" t="s">
        <v>210</v>
      </c>
      <c r="B16" s="208">
        <v>31364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50117</v>
      </c>
      <c r="M16" s="142">
        <f>'廃棄物事業経費（市町村）'!AN16</f>
        <v>5005</v>
      </c>
      <c r="N16" s="142">
        <f>'廃棄物事業経費（市町村）'!AO16</f>
        <v>0</v>
      </c>
      <c r="O16" s="142">
        <f>'廃棄物事業経費（市町村）'!AP16</f>
        <v>0</v>
      </c>
      <c r="P16" s="142">
        <f>'廃棄物事業経費（市町村）'!AQ16</f>
        <v>0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45107</v>
      </c>
      <c r="T16" s="142">
        <f>'廃棄物事業経費（市町村）'!AU16</f>
        <v>45107</v>
      </c>
      <c r="U16" s="142">
        <f>'廃棄物事業経費（市町村）'!AV16</f>
        <v>0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26494</v>
      </c>
      <c r="Y16" s="142">
        <f>'廃棄物事業経費（市町村）'!AZ16</f>
        <v>5</v>
      </c>
      <c r="Z16" s="142">
        <f>'廃棄物事業経費（市町村）'!BA16</f>
        <v>7394</v>
      </c>
      <c r="AA16" s="142">
        <f>'廃棄物事業経費（市町村）'!BB16</f>
        <v>57511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7352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50117</v>
      </c>
      <c r="BI16" s="142">
        <f>'廃棄物事業経費（市町村）'!CJ16</f>
        <v>5005</v>
      </c>
      <c r="BJ16" s="142">
        <f>'廃棄物事業経費（市町村）'!CK16</f>
        <v>0</v>
      </c>
      <c r="BK16" s="142">
        <f>'廃棄物事業経費（市町村）'!CL16</f>
        <v>0</v>
      </c>
      <c r="BL16" s="142">
        <f>'廃棄物事業経費（市町村）'!CM16</f>
        <v>0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45107</v>
      </c>
      <c r="BP16" s="142">
        <f>'廃棄物事業経費（市町村）'!CQ16</f>
        <v>45107</v>
      </c>
      <c r="BQ16" s="142">
        <f>'廃棄物事業経費（市町村）'!CR16</f>
        <v>0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33846</v>
      </c>
      <c r="BU16" s="142">
        <f>'廃棄物事業経費（市町村）'!CV16</f>
        <v>5</v>
      </c>
      <c r="BV16" s="142">
        <f>'廃棄物事業経費（市町村）'!CW16</f>
        <v>7394</v>
      </c>
      <c r="BW16" s="142">
        <f>'廃棄物事業経費（市町村）'!CX16</f>
        <v>57511</v>
      </c>
    </row>
    <row r="17" spans="1:75" ht="13.5">
      <c r="A17" s="208" t="s">
        <v>210</v>
      </c>
      <c r="B17" s="208">
        <v>31370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47733</v>
      </c>
      <c r="M17" s="142">
        <f>'廃棄物事業経費（市町村）'!AN17</f>
        <v>3850</v>
      </c>
      <c r="N17" s="142">
        <f>'廃棄物事業経費（市町村）'!AO17</f>
        <v>0</v>
      </c>
      <c r="O17" s="142">
        <f>'廃棄物事業経費（市町村）'!AP17</f>
        <v>0</v>
      </c>
      <c r="P17" s="142">
        <f>'廃棄物事業経費（市町村）'!AQ17</f>
        <v>0</v>
      </c>
      <c r="Q17" s="142">
        <f>'廃棄物事業経費（市町村）'!AR17</f>
        <v>0</v>
      </c>
      <c r="R17" s="142">
        <f>'廃棄物事業経費（市町村）'!AS17</f>
        <v>0</v>
      </c>
      <c r="S17" s="142">
        <f>'廃棄物事業経費（市町村）'!AT17</f>
        <v>43883</v>
      </c>
      <c r="T17" s="142">
        <f>'廃棄物事業経費（市町村）'!AU17</f>
        <v>34939</v>
      </c>
      <c r="U17" s="142">
        <f>'廃棄物事業経費（市町村）'!AV17</f>
        <v>0</v>
      </c>
      <c r="V17" s="142">
        <f>'廃棄物事業経費（市町村）'!AW17</f>
        <v>0</v>
      </c>
      <c r="W17" s="142">
        <f>'廃棄物事業経費（市町村）'!AX17</f>
        <v>8944</v>
      </c>
      <c r="X17" s="142">
        <f>'廃棄物事業経費（市町村）'!AY17</f>
        <v>53796</v>
      </c>
      <c r="Y17" s="142">
        <f>'廃棄物事業経費（市町村）'!AZ17</f>
        <v>0</v>
      </c>
      <c r="Z17" s="142">
        <f>'廃棄物事業経費（市町村）'!BA17</f>
        <v>0</v>
      </c>
      <c r="AA17" s="142">
        <f>'廃棄物事業経費（市町村）'!BB17</f>
        <v>47733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275</v>
      </c>
      <c r="AK17" s="142">
        <f>'廃棄物事業経費（市町村）'!BL17</f>
        <v>275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8730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275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48008</v>
      </c>
      <c r="BI17" s="142">
        <f>'廃棄物事業経費（市町村）'!CJ17</f>
        <v>4125</v>
      </c>
      <c r="BJ17" s="142">
        <f>'廃棄物事業経費（市町村）'!CK17</f>
        <v>0</v>
      </c>
      <c r="BK17" s="142">
        <f>'廃棄物事業経費（市町村）'!CL17</f>
        <v>0</v>
      </c>
      <c r="BL17" s="142">
        <f>'廃棄物事業経費（市町村）'!CM17</f>
        <v>0</v>
      </c>
      <c r="BM17" s="142">
        <f>'廃棄物事業経費（市町村）'!CN17</f>
        <v>0</v>
      </c>
      <c r="BN17" s="142">
        <f>'廃棄物事業経費（市町村）'!CO17</f>
        <v>0</v>
      </c>
      <c r="BO17" s="142">
        <f>'廃棄物事業経費（市町村）'!CP17</f>
        <v>43883</v>
      </c>
      <c r="BP17" s="142">
        <f>'廃棄物事業経費（市町村）'!CQ17</f>
        <v>34939</v>
      </c>
      <c r="BQ17" s="142">
        <f>'廃棄物事業経費（市町村）'!CR17</f>
        <v>0</v>
      </c>
      <c r="BR17" s="142">
        <f>'廃棄物事業経費（市町村）'!CS17</f>
        <v>0</v>
      </c>
      <c r="BS17" s="142">
        <f>'廃棄物事業経費（市町村）'!CT17</f>
        <v>8944</v>
      </c>
      <c r="BT17" s="142">
        <f>'廃棄物事業経費（市町村）'!CU17</f>
        <v>62526</v>
      </c>
      <c r="BU17" s="142">
        <f>'廃棄物事業経費（市町村）'!CV17</f>
        <v>0</v>
      </c>
      <c r="BV17" s="142">
        <f>'廃棄物事業経費（市町村）'!CW17</f>
        <v>0</v>
      </c>
      <c r="BW17" s="142">
        <f>'廃棄物事業経費（市町村）'!CX17</f>
        <v>48008</v>
      </c>
    </row>
    <row r="18" spans="1:75" ht="13.5">
      <c r="A18" s="208" t="s">
        <v>210</v>
      </c>
      <c r="B18" s="208">
        <v>31371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73094</v>
      </c>
      <c r="M18" s="142">
        <f>'廃棄物事業経費（市町村）'!AN18</f>
        <v>3357</v>
      </c>
      <c r="N18" s="142">
        <f>'廃棄物事業経費（市町村）'!AO18</f>
        <v>0</v>
      </c>
      <c r="O18" s="142">
        <f>'廃棄物事業経費（市町村）'!AP18</f>
        <v>0</v>
      </c>
      <c r="P18" s="142">
        <f>'廃棄物事業経費（市町村）'!AQ18</f>
        <v>0</v>
      </c>
      <c r="Q18" s="142">
        <f>'廃棄物事業経費（市町村）'!AR18</f>
        <v>0</v>
      </c>
      <c r="R18" s="142">
        <f>'廃棄物事業経費（市町村）'!AS18</f>
        <v>0</v>
      </c>
      <c r="S18" s="142">
        <f>'廃棄物事業経費（市町村）'!AT18</f>
        <v>69737</v>
      </c>
      <c r="T18" s="142">
        <f>'廃棄物事業経費（市町村）'!AU18</f>
        <v>69737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56491</v>
      </c>
      <c r="Y18" s="142">
        <f>'廃棄物事業経費（市町村）'!AZ18</f>
        <v>0</v>
      </c>
      <c r="Z18" s="142">
        <f>'廃棄物事業経費（市町村）'!BA18</f>
        <v>0</v>
      </c>
      <c r="AA18" s="142">
        <f>'廃棄物事業経費（市町村）'!BB18</f>
        <v>73094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44741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0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73094</v>
      </c>
      <c r="BI18" s="142">
        <f>'廃棄物事業経費（市町村）'!CJ18</f>
        <v>3357</v>
      </c>
      <c r="BJ18" s="142">
        <f>'廃棄物事業経費（市町村）'!CK18</f>
        <v>0</v>
      </c>
      <c r="BK18" s="142">
        <f>'廃棄物事業経費（市町村）'!CL18</f>
        <v>0</v>
      </c>
      <c r="BL18" s="142">
        <f>'廃棄物事業経費（市町村）'!CM18</f>
        <v>0</v>
      </c>
      <c r="BM18" s="142">
        <f>'廃棄物事業経費（市町村）'!CN18</f>
        <v>0</v>
      </c>
      <c r="BN18" s="142">
        <f>'廃棄物事業経費（市町村）'!CO18</f>
        <v>0</v>
      </c>
      <c r="BO18" s="142">
        <f>'廃棄物事業経費（市町村）'!CP18</f>
        <v>69737</v>
      </c>
      <c r="BP18" s="142">
        <f>'廃棄物事業経費（市町村）'!CQ18</f>
        <v>69737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101232</v>
      </c>
      <c r="BU18" s="142">
        <f>'廃棄物事業経費（市町村）'!CV18</f>
        <v>0</v>
      </c>
      <c r="BV18" s="142">
        <f>'廃棄物事業経費（市町村）'!CW18</f>
        <v>0</v>
      </c>
      <c r="BW18" s="142">
        <f>'廃棄物事業経費（市町村）'!CX18</f>
        <v>73094</v>
      </c>
    </row>
    <row r="19" spans="1:75" ht="13.5">
      <c r="A19" s="208" t="s">
        <v>210</v>
      </c>
      <c r="B19" s="208">
        <v>31372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27722</v>
      </c>
      <c r="M19" s="142">
        <f>'廃棄物事業経費（市町村）'!AN19</f>
        <v>2000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25722</v>
      </c>
      <c r="T19" s="142">
        <f>'廃棄物事業経費（市町村）'!AU19</f>
        <v>24760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962</v>
      </c>
      <c r="X19" s="142">
        <f>'廃棄物事業経費（市町村）'!AY19</f>
        <v>44447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27722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15379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27722</v>
      </c>
      <c r="BI19" s="142">
        <f>'廃棄物事業経費（市町村）'!CJ19</f>
        <v>2000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25722</v>
      </c>
      <c r="BP19" s="142">
        <f>'廃棄物事業経費（市町村）'!CQ19</f>
        <v>24760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962</v>
      </c>
      <c r="BT19" s="142">
        <f>'廃棄物事業経費（市町村）'!CU19</f>
        <v>59826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27722</v>
      </c>
    </row>
    <row r="20" spans="1:75" ht="13.5">
      <c r="A20" s="208" t="s">
        <v>210</v>
      </c>
      <c r="B20" s="208">
        <v>31384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8629</v>
      </c>
      <c r="L20" s="142">
        <f>'廃棄物事業経費（市町村）'!AM20</f>
        <v>48961</v>
      </c>
      <c r="M20" s="142">
        <f>'廃棄物事業経費（市町村）'!AN20</f>
        <v>4028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44933</v>
      </c>
      <c r="T20" s="142">
        <f>'廃棄物事業経費（市町村）'!AU20</f>
        <v>13497</v>
      </c>
      <c r="U20" s="142">
        <f>'廃棄物事業経費（市町村）'!AV20</f>
        <v>0</v>
      </c>
      <c r="V20" s="142">
        <f>'廃棄物事業経費（市町村）'!AW20</f>
        <v>30957</v>
      </c>
      <c r="W20" s="142">
        <f>'廃棄物事業経費（市町村）'!AX20</f>
        <v>479</v>
      </c>
      <c r="X20" s="142">
        <f>'廃棄物事業経費（市町村）'!AY20</f>
        <v>25987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48961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8860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8629</v>
      </c>
      <c r="BH20" s="142">
        <f>'廃棄物事業経費（市町村）'!CI20</f>
        <v>48961</v>
      </c>
      <c r="BI20" s="142">
        <f>'廃棄物事業経費（市町村）'!CJ20</f>
        <v>4028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44933</v>
      </c>
      <c r="BP20" s="142">
        <f>'廃棄物事業経費（市町村）'!CQ20</f>
        <v>13497</v>
      </c>
      <c r="BQ20" s="142">
        <f>'廃棄物事業経費（市町村）'!CR20</f>
        <v>0</v>
      </c>
      <c r="BR20" s="142">
        <f>'廃棄物事業経費（市町村）'!CS20</f>
        <v>30957</v>
      </c>
      <c r="BS20" s="142">
        <f>'廃棄物事業経費（市町村）'!CT20</f>
        <v>479</v>
      </c>
      <c r="BT20" s="142">
        <f>'廃棄物事業経費（市町村）'!CU20</f>
        <v>34847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48961</v>
      </c>
    </row>
    <row r="21" spans="1:75" ht="13.5">
      <c r="A21" s="208" t="s">
        <v>210</v>
      </c>
      <c r="B21" s="208">
        <v>31386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34208</v>
      </c>
      <c r="L21" s="142">
        <f>'廃棄物事業経費（市町村）'!AM21</f>
        <v>245601</v>
      </c>
      <c r="M21" s="142">
        <f>'廃棄物事業経費（市町村）'!AN21</f>
        <v>36094</v>
      </c>
      <c r="N21" s="142">
        <f>'廃棄物事業経費（市町村）'!AO21</f>
        <v>68431</v>
      </c>
      <c r="O21" s="142">
        <f>'廃棄物事業経費（市町村）'!AP21</f>
        <v>0</v>
      </c>
      <c r="P21" s="142">
        <f>'廃棄物事業経費（市町村）'!AQ21</f>
        <v>68431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141076</v>
      </c>
      <c r="T21" s="142">
        <f>'廃棄物事業経費（市町村）'!AU21</f>
        <v>125798</v>
      </c>
      <c r="U21" s="142">
        <f>'廃棄物事業経費（市町村）'!AV21</f>
        <v>15278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63022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245601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2652</v>
      </c>
      <c r="AK21" s="142">
        <f>'廃棄物事業経費（市町村）'!BL21</f>
        <v>0</v>
      </c>
      <c r="AL21" s="142">
        <f>'廃棄物事業経費（市町村）'!BM21</f>
        <v>864</v>
      </c>
      <c r="AM21" s="142">
        <f>'廃棄物事業経費（市町村）'!BN21</f>
        <v>0</v>
      </c>
      <c r="AN21" s="142">
        <f>'廃棄物事業経費（市町村）'!BO21</f>
        <v>864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1788</v>
      </c>
      <c r="AR21" s="142">
        <f>'廃棄物事業経費（市町村）'!BS21</f>
        <v>0</v>
      </c>
      <c r="AS21" s="142">
        <f>'廃棄物事業経費（市町村）'!BT21</f>
        <v>1788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48146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2652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34208</v>
      </c>
      <c r="BH21" s="142">
        <f>'廃棄物事業経費（市町村）'!CI21</f>
        <v>248253</v>
      </c>
      <c r="BI21" s="142">
        <f>'廃棄物事業経費（市町村）'!CJ21</f>
        <v>36094</v>
      </c>
      <c r="BJ21" s="142">
        <f>'廃棄物事業経費（市町村）'!CK21</f>
        <v>69295</v>
      </c>
      <c r="BK21" s="142">
        <f>'廃棄物事業経費（市町村）'!CL21</f>
        <v>0</v>
      </c>
      <c r="BL21" s="142">
        <f>'廃棄物事業経費（市町村）'!CM21</f>
        <v>69295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142864</v>
      </c>
      <c r="BP21" s="142">
        <f>'廃棄物事業経費（市町村）'!CQ21</f>
        <v>125798</v>
      </c>
      <c r="BQ21" s="142">
        <f>'廃棄物事業経費（市町村）'!CR21</f>
        <v>17066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111168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248253</v>
      </c>
    </row>
    <row r="22" spans="1:75" ht="13.5">
      <c r="A22" s="208" t="s">
        <v>210</v>
      </c>
      <c r="B22" s="208">
        <v>31389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24131</v>
      </c>
      <c r="L22" s="142">
        <f>'廃棄物事業経費（市町村）'!AM22</f>
        <v>14252</v>
      </c>
      <c r="M22" s="142">
        <f>'廃棄物事業経費（市町村）'!AN22</f>
        <v>1676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12576</v>
      </c>
      <c r="T22" s="142">
        <f>'廃棄物事業経費（市町村）'!AU22</f>
        <v>12576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104834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14252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48</v>
      </c>
      <c r="AK22" s="142">
        <f>'廃棄物事業経費（市町村）'!BL22</f>
        <v>48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29164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48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24131</v>
      </c>
      <c r="BH22" s="142">
        <f>'廃棄物事業経費（市町村）'!CI22</f>
        <v>14300</v>
      </c>
      <c r="BI22" s="142">
        <f>'廃棄物事業経費（市町村）'!CJ22</f>
        <v>1724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12576</v>
      </c>
      <c r="BP22" s="142">
        <f>'廃棄物事業経費（市町村）'!CQ22</f>
        <v>12576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133998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14300</v>
      </c>
    </row>
    <row r="23" spans="1:75" ht="13.5">
      <c r="A23" s="208" t="s">
        <v>210</v>
      </c>
      <c r="B23" s="208">
        <v>31390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24947</v>
      </c>
      <c r="L23" s="142">
        <f>'廃棄物事業経費（市町村）'!AM23</f>
        <v>101713</v>
      </c>
      <c r="M23" s="142">
        <f>'廃棄物事業経費（市町村）'!AN23</f>
        <v>4955</v>
      </c>
      <c r="N23" s="142">
        <f>'廃棄物事業経費（市町村）'!AO23</f>
        <v>26205</v>
      </c>
      <c r="O23" s="142">
        <f>'廃棄物事業経費（市町村）'!AP23</f>
        <v>0</v>
      </c>
      <c r="P23" s="142">
        <f>'廃棄物事業経費（市町村）'!AQ23</f>
        <v>26205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70553</v>
      </c>
      <c r="T23" s="142">
        <f>'廃棄物事業経費（市町村）'!AU23</f>
        <v>37551</v>
      </c>
      <c r="U23" s="142">
        <f>'廃棄物事業経費（市町村）'!AV23</f>
        <v>28830</v>
      </c>
      <c r="V23" s="142">
        <f>'廃棄物事業経費（市町村）'!AW23</f>
        <v>4172</v>
      </c>
      <c r="W23" s="142">
        <f>'廃棄物事業経費（市町村）'!AX23</f>
        <v>0</v>
      </c>
      <c r="X23" s="142">
        <f>'廃棄物事業経費（市町村）'!AY23</f>
        <v>82086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101713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1326</v>
      </c>
      <c r="AK23" s="142">
        <f>'廃棄物事業経費（市町村）'!BL23</f>
        <v>1326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32074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1326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24947</v>
      </c>
      <c r="BH23" s="142">
        <f>'廃棄物事業経費（市町村）'!CI23</f>
        <v>103039</v>
      </c>
      <c r="BI23" s="142">
        <f>'廃棄物事業経費（市町村）'!CJ23</f>
        <v>6281</v>
      </c>
      <c r="BJ23" s="142">
        <f>'廃棄物事業経費（市町村）'!CK23</f>
        <v>26205</v>
      </c>
      <c r="BK23" s="142">
        <f>'廃棄物事業経費（市町村）'!CL23</f>
        <v>0</v>
      </c>
      <c r="BL23" s="142">
        <f>'廃棄物事業経費（市町村）'!CM23</f>
        <v>26205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70553</v>
      </c>
      <c r="BP23" s="142">
        <f>'廃棄物事業経費（市町村）'!CQ23</f>
        <v>37551</v>
      </c>
      <c r="BQ23" s="142">
        <f>'廃棄物事業経費（市町村）'!CR23</f>
        <v>28830</v>
      </c>
      <c r="BR23" s="142">
        <f>'廃棄物事業経費（市町村）'!CS23</f>
        <v>4172</v>
      </c>
      <c r="BS23" s="142">
        <f>'廃棄物事業経費（市町村）'!CT23</f>
        <v>0</v>
      </c>
      <c r="BT23" s="142">
        <f>'廃棄物事業経費（市町村）'!CU23</f>
        <v>114160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103039</v>
      </c>
    </row>
    <row r="24" spans="1:75" ht="13.5">
      <c r="A24" s="208" t="s">
        <v>210</v>
      </c>
      <c r="B24" s="208">
        <v>31401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12562</v>
      </c>
      <c r="L24" s="142">
        <f>'廃棄物事業経費（市町村）'!AM24</f>
        <v>73335</v>
      </c>
      <c r="M24" s="142">
        <f>'廃棄物事業経費（市町村）'!AN24</f>
        <v>5558</v>
      </c>
      <c r="N24" s="142">
        <f>'廃棄物事業経費（市町村）'!AO24</f>
        <v>19823</v>
      </c>
      <c r="O24" s="142">
        <f>'廃棄物事業経費（市町村）'!AP24</f>
        <v>0</v>
      </c>
      <c r="P24" s="142">
        <f>'廃棄物事業経費（市町村）'!AQ24</f>
        <v>19823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47954</v>
      </c>
      <c r="T24" s="142">
        <f>'廃棄物事業経費（市町村）'!AU24</f>
        <v>44352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3602</v>
      </c>
      <c r="X24" s="142">
        <f>'廃棄物事業経費（市町村）'!AY24</f>
        <v>36463</v>
      </c>
      <c r="Y24" s="142">
        <f>'廃棄物事業経費（市町村）'!AZ24</f>
        <v>0</v>
      </c>
      <c r="Z24" s="142">
        <f>'廃棄物事業経費（市町村）'!BA24</f>
        <v>1718</v>
      </c>
      <c r="AA24" s="142">
        <f>'廃棄物事業経費（市町村）'!BB24</f>
        <v>75053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23149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12562</v>
      </c>
      <c r="BH24" s="142">
        <f>'廃棄物事業経費（市町村）'!CI24</f>
        <v>73335</v>
      </c>
      <c r="BI24" s="142">
        <f>'廃棄物事業経費（市町村）'!CJ24</f>
        <v>5558</v>
      </c>
      <c r="BJ24" s="142">
        <f>'廃棄物事業経費（市町村）'!CK24</f>
        <v>19823</v>
      </c>
      <c r="BK24" s="142">
        <f>'廃棄物事業経費（市町村）'!CL24</f>
        <v>0</v>
      </c>
      <c r="BL24" s="142">
        <f>'廃棄物事業経費（市町村）'!CM24</f>
        <v>19823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47954</v>
      </c>
      <c r="BP24" s="142">
        <f>'廃棄物事業経費（市町村）'!CQ24</f>
        <v>44352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3602</v>
      </c>
      <c r="BT24" s="142">
        <f>'廃棄物事業経費（市町村）'!CU24</f>
        <v>59612</v>
      </c>
      <c r="BU24" s="142">
        <f>'廃棄物事業経費（市町村）'!CV24</f>
        <v>0</v>
      </c>
      <c r="BV24" s="142">
        <f>'廃棄物事業経費（市町村）'!CW24</f>
        <v>1718</v>
      </c>
      <c r="BW24" s="142">
        <f>'廃棄物事業経費（市町村）'!CX24</f>
        <v>75053</v>
      </c>
    </row>
    <row r="25" spans="1:75" ht="13.5">
      <c r="A25" s="208" t="s">
        <v>210</v>
      </c>
      <c r="B25" s="208">
        <v>31402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10273</v>
      </c>
      <c r="L25" s="142">
        <f>'廃棄物事業経費（市町村）'!AM25</f>
        <v>59597</v>
      </c>
      <c r="M25" s="142">
        <f>'廃棄物事業経費（市町村）'!AN25</f>
        <v>4125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55472</v>
      </c>
      <c r="T25" s="142">
        <f>'廃棄物事業経費（市町村）'!AU25</f>
        <v>17290</v>
      </c>
      <c r="U25" s="142">
        <f>'廃棄物事業経費（市町村）'!AV25</f>
        <v>0</v>
      </c>
      <c r="V25" s="142">
        <f>'廃棄物事業経費（市町村）'!AW25</f>
        <v>0</v>
      </c>
      <c r="W25" s="142">
        <f>'廃棄物事業経費（市町村）'!AX25</f>
        <v>38182</v>
      </c>
      <c r="X25" s="142">
        <f>'廃棄物事業経費（市町村）'!AY25</f>
        <v>56600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59597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13350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13350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13350</v>
      </c>
      <c r="AV25" s="142">
        <f>'廃棄物事業経費（市町村）'!BW25</f>
        <v>17815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13350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10273</v>
      </c>
      <c r="BH25" s="142">
        <f>'廃棄物事業経費（市町村）'!CI25</f>
        <v>72947</v>
      </c>
      <c r="BI25" s="142">
        <f>'廃棄物事業経費（市町村）'!CJ25</f>
        <v>4125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68822</v>
      </c>
      <c r="BP25" s="142">
        <f>'廃棄物事業経費（市町村）'!CQ25</f>
        <v>17290</v>
      </c>
      <c r="BQ25" s="142">
        <f>'廃棄物事業経費（市町村）'!CR25</f>
        <v>0</v>
      </c>
      <c r="BR25" s="142">
        <f>'廃棄物事業経費（市町村）'!CS25</f>
        <v>0</v>
      </c>
      <c r="BS25" s="142">
        <f>'廃棄物事業経費（市町村）'!CT25</f>
        <v>51532</v>
      </c>
      <c r="BT25" s="142">
        <f>'廃棄物事業経費（市町村）'!CU25</f>
        <v>74415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72947</v>
      </c>
    </row>
    <row r="26" spans="1:75" ht="13.5">
      <c r="A26" s="208" t="s">
        <v>210</v>
      </c>
      <c r="B26" s="208">
        <v>31403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9746</v>
      </c>
      <c r="L26" s="142">
        <f>'廃棄物事業経費（市町村）'!AM26</f>
        <v>16464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16464</v>
      </c>
      <c r="T26" s="142">
        <f>'廃棄物事業経費（市町村）'!AU26</f>
        <v>16168</v>
      </c>
      <c r="U26" s="142">
        <f>'廃棄物事業経費（市町村）'!AV26</f>
        <v>296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49468</v>
      </c>
      <c r="Y26" s="142">
        <f>'廃棄物事業経費（市町村）'!AZ26</f>
        <v>0</v>
      </c>
      <c r="Z26" s="142">
        <f>'廃棄物事業経費（市町村）'!BA26</f>
        <v>1260</v>
      </c>
      <c r="AA26" s="142">
        <f>'廃棄物事業経費（市町村）'!BB26</f>
        <v>17724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16764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9746</v>
      </c>
      <c r="BH26" s="142">
        <f>'廃棄物事業経費（市町村）'!CI26</f>
        <v>16464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16464</v>
      </c>
      <c r="BP26" s="142">
        <f>'廃棄物事業経費（市町村）'!CQ26</f>
        <v>16168</v>
      </c>
      <c r="BQ26" s="142">
        <f>'廃棄物事業経費（市町村）'!CR26</f>
        <v>296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66232</v>
      </c>
      <c r="BU26" s="142">
        <f>'廃棄物事業経費（市町村）'!CV26</f>
        <v>0</v>
      </c>
      <c r="BV26" s="142">
        <f>'廃棄物事業経費（市町村）'!CW26</f>
        <v>1260</v>
      </c>
      <c r="BW26" s="142">
        <f>'廃棄物事業経費（市町村）'!CX26</f>
        <v>17724</v>
      </c>
    </row>
    <row r="27" spans="1:75" ht="13.5">
      <c r="A27" s="208" t="s">
        <v>210</v>
      </c>
      <c r="B27" s="208">
        <v>31812</v>
      </c>
      <c r="C27" s="208" t="s">
        <v>253</v>
      </c>
      <c r="D27" s="142">
        <f>'廃棄物事業経費（組合）'!AE8</f>
        <v>0</v>
      </c>
      <c r="E27" s="142">
        <f>'廃棄物事業経費（組合）'!AF8</f>
        <v>0</v>
      </c>
      <c r="F27" s="142">
        <f>'廃棄物事業経費（組合）'!AG8</f>
        <v>0</v>
      </c>
      <c r="G27" s="142">
        <f>'廃棄物事業経費（組合）'!AH8</f>
        <v>0</v>
      </c>
      <c r="H27" s="142">
        <f>'廃棄物事業経費（組合）'!AI8</f>
        <v>0</v>
      </c>
      <c r="I27" s="142">
        <f>'廃棄物事業経費（組合）'!AJ8</f>
        <v>0</v>
      </c>
      <c r="J27" s="142">
        <f>'廃棄物事業経費（組合）'!AK8</f>
        <v>0</v>
      </c>
      <c r="K27" s="142">
        <f>'廃棄物事業経費（組合）'!AL8</f>
        <v>0</v>
      </c>
      <c r="L27" s="142">
        <f>'廃棄物事業経費（組合）'!AM8</f>
        <v>62669</v>
      </c>
      <c r="M27" s="142">
        <f>'廃棄物事業経費（組合）'!AN8</f>
        <v>15742</v>
      </c>
      <c r="N27" s="142">
        <f>'廃棄物事業経費（組合）'!AO8</f>
        <v>29805</v>
      </c>
      <c r="O27" s="142">
        <f>'廃棄物事業経費（組合）'!AP8</f>
        <v>0</v>
      </c>
      <c r="P27" s="142">
        <f>'廃棄物事業経費（組合）'!AQ8</f>
        <v>29805</v>
      </c>
      <c r="Q27" s="142">
        <f>'廃棄物事業経費（組合）'!AR8</f>
        <v>0</v>
      </c>
      <c r="R27" s="142">
        <f>'廃棄物事業経費（組合）'!AS8</f>
        <v>0</v>
      </c>
      <c r="S27" s="142">
        <f>'廃棄物事業経費（組合）'!AT8</f>
        <v>17122</v>
      </c>
      <c r="T27" s="142">
        <f>'廃棄物事業経費（組合）'!AU8</f>
        <v>3136</v>
      </c>
      <c r="U27" s="142">
        <f>'廃棄物事業経費（組合）'!AV8</f>
        <v>13986</v>
      </c>
      <c r="V27" s="142">
        <f>'廃棄物事業経費（組合）'!AW8</f>
        <v>0</v>
      </c>
      <c r="W27" s="142">
        <f>'廃棄物事業経費（組合）'!AX8</f>
        <v>0</v>
      </c>
      <c r="X27" s="142">
        <f>'廃棄物事業経費（組合）'!AY8</f>
        <v>0</v>
      </c>
      <c r="Y27" s="142">
        <f>'廃棄物事業経費（組合）'!AZ8</f>
        <v>0</v>
      </c>
      <c r="Z27" s="142">
        <f>'廃棄物事業経費（組合）'!BA8</f>
        <v>1670</v>
      </c>
      <c r="AA27" s="142">
        <f>'廃棄物事業経費（組合）'!BB8</f>
        <v>64339</v>
      </c>
      <c r="AB27" s="142">
        <f>'廃棄物事業経費（組合）'!BC8</f>
        <v>0</v>
      </c>
      <c r="AC27" s="142">
        <f>'廃棄物事業経費（組合）'!BD8</f>
        <v>0</v>
      </c>
      <c r="AD27" s="142">
        <f>'廃棄物事業経費（組合）'!BE8</f>
        <v>0</v>
      </c>
      <c r="AE27" s="142">
        <f>'廃棄物事業経費（組合）'!BF8</f>
        <v>0</v>
      </c>
      <c r="AF27" s="142">
        <f>'廃棄物事業経費（組合）'!BG8</f>
        <v>0</v>
      </c>
      <c r="AG27" s="142">
        <f>'廃棄物事業経費（組合）'!BH8</f>
        <v>0</v>
      </c>
      <c r="AH27" s="142">
        <f>'廃棄物事業経費（組合）'!BI8</f>
        <v>0</v>
      </c>
      <c r="AI27" s="142">
        <f>'廃棄物事業経費（組合）'!BJ8</f>
        <v>0</v>
      </c>
      <c r="AJ27" s="142">
        <f>'廃棄物事業経費（組合）'!BK8</f>
        <v>91872</v>
      </c>
      <c r="AK27" s="142">
        <f>'廃棄物事業経費（組合）'!BL8</f>
        <v>20409</v>
      </c>
      <c r="AL27" s="142">
        <f>'廃棄物事業経費（組合）'!BM8</f>
        <v>43531</v>
      </c>
      <c r="AM27" s="142">
        <f>'廃棄物事業経費（組合）'!BN8</f>
        <v>0</v>
      </c>
      <c r="AN27" s="142">
        <f>'廃棄物事業経費（組合）'!BO8</f>
        <v>43531</v>
      </c>
      <c r="AO27" s="142">
        <f>'廃棄物事業経費（組合）'!BP8</f>
        <v>0</v>
      </c>
      <c r="AP27" s="142">
        <f>'廃棄物事業経費（組合）'!BQ8</f>
        <v>0</v>
      </c>
      <c r="AQ27" s="142">
        <f>'廃棄物事業経費（組合）'!BR8</f>
        <v>27932</v>
      </c>
      <c r="AR27" s="142">
        <f>'廃棄物事業経費（組合）'!BS8</f>
        <v>378</v>
      </c>
      <c r="AS27" s="142">
        <f>'廃棄物事業経費（組合）'!BT8</f>
        <v>27554</v>
      </c>
      <c r="AT27" s="142">
        <f>'廃棄物事業経費（組合）'!BU8</f>
        <v>0</v>
      </c>
      <c r="AU27" s="142">
        <f>'廃棄物事業経費（組合）'!BV8</f>
        <v>0</v>
      </c>
      <c r="AV27" s="142">
        <f>'廃棄物事業経費（組合）'!BW8</f>
        <v>0</v>
      </c>
      <c r="AW27" s="142">
        <f>'廃棄物事業経費（組合）'!BX8</f>
        <v>0</v>
      </c>
      <c r="AX27" s="142">
        <f>'廃棄物事業経費（組合）'!BY8</f>
        <v>2460</v>
      </c>
      <c r="AY27" s="142">
        <f>'廃棄物事業経費（組合）'!BZ8</f>
        <v>94332</v>
      </c>
      <c r="AZ27" s="142">
        <f>'廃棄物事業経費（組合）'!CA8</f>
        <v>0</v>
      </c>
      <c r="BA27" s="142">
        <f>'廃棄物事業経費（組合）'!CB8</f>
        <v>0</v>
      </c>
      <c r="BB27" s="142">
        <f>'廃棄物事業経費（組合）'!CC8</f>
        <v>0</v>
      </c>
      <c r="BC27" s="142">
        <f>'廃棄物事業経費（組合）'!CD8</f>
        <v>0</v>
      </c>
      <c r="BD27" s="142">
        <f>'廃棄物事業経費（組合）'!CE8</f>
        <v>0</v>
      </c>
      <c r="BE27" s="142">
        <f>'廃棄物事業経費（組合）'!CF8</f>
        <v>0</v>
      </c>
      <c r="BF27" s="142">
        <f>'廃棄物事業経費（組合）'!CG8</f>
        <v>0</v>
      </c>
      <c r="BG27" s="142">
        <f>'廃棄物事業経費（組合）'!CH8</f>
        <v>0</v>
      </c>
      <c r="BH27" s="142">
        <f>'廃棄物事業経費（組合）'!CI8</f>
        <v>154541</v>
      </c>
      <c r="BI27" s="142">
        <f>'廃棄物事業経費（組合）'!CJ8</f>
        <v>36151</v>
      </c>
      <c r="BJ27" s="142">
        <f>'廃棄物事業経費（組合）'!CK8</f>
        <v>73336</v>
      </c>
      <c r="BK27" s="142">
        <f>'廃棄物事業経費（組合）'!CL8</f>
        <v>0</v>
      </c>
      <c r="BL27" s="142">
        <f>'廃棄物事業経費（組合）'!CM8</f>
        <v>73336</v>
      </c>
      <c r="BM27" s="142">
        <f>'廃棄物事業経費（組合）'!CN8</f>
        <v>0</v>
      </c>
      <c r="BN27" s="142">
        <f>'廃棄物事業経費（組合）'!CO8</f>
        <v>0</v>
      </c>
      <c r="BO27" s="142">
        <f>'廃棄物事業経費（組合）'!CP8</f>
        <v>45054</v>
      </c>
      <c r="BP27" s="142">
        <f>'廃棄物事業経費（組合）'!CQ8</f>
        <v>3514</v>
      </c>
      <c r="BQ27" s="142">
        <f>'廃棄物事業経費（組合）'!CR8</f>
        <v>41540</v>
      </c>
      <c r="BR27" s="142">
        <f>'廃棄物事業経費（組合）'!CS8</f>
        <v>0</v>
      </c>
      <c r="BS27" s="142">
        <f>'廃棄物事業経費（組合）'!CT8</f>
        <v>0</v>
      </c>
      <c r="BT27" s="142">
        <f>'廃棄物事業経費（組合）'!CU8</f>
        <v>0</v>
      </c>
      <c r="BU27" s="142">
        <f>'廃棄物事業経費（組合）'!CV8</f>
        <v>0</v>
      </c>
      <c r="BV27" s="142">
        <f>'廃棄物事業経費（組合）'!CW8</f>
        <v>4130</v>
      </c>
      <c r="BW27" s="142">
        <f>'廃棄物事業経費（組合）'!CX8</f>
        <v>158671</v>
      </c>
    </row>
    <row r="28" spans="1:75" ht="13.5">
      <c r="A28" s="208" t="s">
        <v>210</v>
      </c>
      <c r="B28" s="208">
        <v>31825</v>
      </c>
      <c r="C28" s="208" t="s">
        <v>254</v>
      </c>
      <c r="D28" s="142">
        <f>'廃棄物事業経費（組合）'!AE9</f>
        <v>0</v>
      </c>
      <c r="E28" s="142">
        <f>'廃棄物事業経費（組合）'!AF9</f>
        <v>0</v>
      </c>
      <c r="F28" s="142">
        <f>'廃棄物事業経費（組合）'!AG9</f>
        <v>0</v>
      </c>
      <c r="G28" s="142">
        <f>'廃棄物事業経費（組合）'!AH9</f>
        <v>0</v>
      </c>
      <c r="H28" s="142">
        <f>'廃棄物事業経費（組合）'!AI9</f>
        <v>0</v>
      </c>
      <c r="I28" s="142">
        <f>'廃棄物事業経費（組合）'!AJ9</f>
        <v>0</v>
      </c>
      <c r="J28" s="142">
        <f>'廃棄物事業経費（組合）'!AK9</f>
        <v>0</v>
      </c>
      <c r="K28" s="142">
        <f>'廃棄物事業経費（組合）'!AL9</f>
        <v>0</v>
      </c>
      <c r="L28" s="142">
        <f>'廃棄物事業経費（組合）'!AM9</f>
        <v>83661</v>
      </c>
      <c r="M28" s="142">
        <f>'廃棄物事業経費（組合）'!AN9</f>
        <v>22449</v>
      </c>
      <c r="N28" s="142">
        <f>'廃棄物事業経費（組合）'!AO9</f>
        <v>43332</v>
      </c>
      <c r="O28" s="142">
        <f>'廃棄物事業経費（組合）'!AP9</f>
        <v>0</v>
      </c>
      <c r="P28" s="142">
        <f>'廃棄物事業経費（組合）'!AQ9</f>
        <v>43332</v>
      </c>
      <c r="Q28" s="142">
        <f>'廃棄物事業経費（組合）'!AR9</f>
        <v>0</v>
      </c>
      <c r="R28" s="142">
        <f>'廃棄物事業経費（組合）'!AS9</f>
        <v>0</v>
      </c>
      <c r="S28" s="142">
        <f>'廃棄物事業経費（組合）'!AT9</f>
        <v>17880</v>
      </c>
      <c r="T28" s="142">
        <f>'廃棄物事業経費（組合）'!AU9</f>
        <v>17880</v>
      </c>
      <c r="U28" s="142">
        <f>'廃棄物事業経費（組合）'!AV9</f>
        <v>0</v>
      </c>
      <c r="V28" s="142">
        <f>'廃棄物事業経費（組合）'!AW9</f>
        <v>0</v>
      </c>
      <c r="W28" s="142">
        <f>'廃棄物事業経費（組合）'!AX9</f>
        <v>0</v>
      </c>
      <c r="X28" s="142">
        <f>'廃棄物事業経費（組合）'!AY9</f>
        <v>0</v>
      </c>
      <c r="Y28" s="142">
        <f>'廃棄物事業経費（組合）'!AZ9</f>
        <v>0</v>
      </c>
      <c r="Z28" s="142">
        <f>'廃棄物事業経費（組合）'!BA9</f>
        <v>0</v>
      </c>
      <c r="AA28" s="142">
        <f>'廃棄物事業経費（組合）'!BB9</f>
        <v>83661</v>
      </c>
      <c r="AB28" s="142">
        <f>'廃棄物事業経費（組合）'!BC9</f>
        <v>0</v>
      </c>
      <c r="AC28" s="142">
        <f>'廃棄物事業経費（組合）'!BD9</f>
        <v>0</v>
      </c>
      <c r="AD28" s="142">
        <f>'廃棄物事業経費（組合）'!BE9</f>
        <v>0</v>
      </c>
      <c r="AE28" s="142">
        <f>'廃棄物事業経費（組合）'!BF9</f>
        <v>0</v>
      </c>
      <c r="AF28" s="142">
        <f>'廃棄物事業経費（組合）'!BG9</f>
        <v>0</v>
      </c>
      <c r="AG28" s="142">
        <f>'廃棄物事業経費（組合）'!BH9</f>
        <v>0</v>
      </c>
      <c r="AH28" s="142">
        <f>'廃棄物事業経費（組合）'!BI9</f>
        <v>0</v>
      </c>
      <c r="AI28" s="142">
        <f>'廃棄物事業経費（組合）'!BJ9</f>
        <v>0</v>
      </c>
      <c r="AJ28" s="142">
        <f>'廃棄物事業経費（組合）'!BK9</f>
        <v>0</v>
      </c>
      <c r="AK28" s="142">
        <f>'廃棄物事業経費（組合）'!BL9</f>
        <v>0</v>
      </c>
      <c r="AL28" s="142">
        <f>'廃棄物事業経費（組合）'!BM9</f>
        <v>0</v>
      </c>
      <c r="AM28" s="142">
        <f>'廃棄物事業経費（組合）'!BN9</f>
        <v>0</v>
      </c>
      <c r="AN28" s="142">
        <f>'廃棄物事業経費（組合）'!BO9</f>
        <v>0</v>
      </c>
      <c r="AO28" s="142">
        <f>'廃棄物事業経費（組合）'!BP9</f>
        <v>0</v>
      </c>
      <c r="AP28" s="142">
        <f>'廃棄物事業経費（組合）'!BQ9</f>
        <v>0</v>
      </c>
      <c r="AQ28" s="142">
        <f>'廃棄物事業経費（組合）'!BR9</f>
        <v>0</v>
      </c>
      <c r="AR28" s="142">
        <f>'廃棄物事業経費（組合）'!BS9</f>
        <v>0</v>
      </c>
      <c r="AS28" s="142">
        <f>'廃棄物事業経費（組合）'!BT9</f>
        <v>0</v>
      </c>
      <c r="AT28" s="142">
        <f>'廃棄物事業経費（組合）'!BU9</f>
        <v>0</v>
      </c>
      <c r="AU28" s="142">
        <f>'廃棄物事業経費（組合）'!BV9</f>
        <v>0</v>
      </c>
      <c r="AV28" s="142">
        <f>'廃棄物事業経費（組合）'!BW9</f>
        <v>0</v>
      </c>
      <c r="AW28" s="142">
        <f>'廃棄物事業経費（組合）'!BX9</f>
        <v>0</v>
      </c>
      <c r="AX28" s="142">
        <f>'廃棄物事業経費（組合）'!BY9</f>
        <v>0</v>
      </c>
      <c r="AY28" s="142">
        <f>'廃棄物事業経費（組合）'!BZ9</f>
        <v>0</v>
      </c>
      <c r="AZ28" s="142">
        <f>'廃棄物事業経費（組合）'!CA9</f>
        <v>0</v>
      </c>
      <c r="BA28" s="142">
        <f>'廃棄物事業経費（組合）'!CB9</f>
        <v>0</v>
      </c>
      <c r="BB28" s="142">
        <f>'廃棄物事業経費（組合）'!CC9</f>
        <v>0</v>
      </c>
      <c r="BC28" s="142">
        <f>'廃棄物事業経費（組合）'!CD9</f>
        <v>0</v>
      </c>
      <c r="BD28" s="142">
        <f>'廃棄物事業経費（組合）'!CE9</f>
        <v>0</v>
      </c>
      <c r="BE28" s="142">
        <f>'廃棄物事業経費（組合）'!CF9</f>
        <v>0</v>
      </c>
      <c r="BF28" s="142">
        <f>'廃棄物事業経費（組合）'!CG9</f>
        <v>0</v>
      </c>
      <c r="BG28" s="142">
        <f>'廃棄物事業経費（組合）'!CH9</f>
        <v>0</v>
      </c>
      <c r="BH28" s="142">
        <f>'廃棄物事業経費（組合）'!CI9</f>
        <v>83661</v>
      </c>
      <c r="BI28" s="142">
        <f>'廃棄物事業経費（組合）'!CJ9</f>
        <v>22449</v>
      </c>
      <c r="BJ28" s="142">
        <f>'廃棄物事業経費（組合）'!CK9</f>
        <v>43332</v>
      </c>
      <c r="BK28" s="142">
        <f>'廃棄物事業経費（組合）'!CL9</f>
        <v>0</v>
      </c>
      <c r="BL28" s="142">
        <f>'廃棄物事業経費（組合）'!CM9</f>
        <v>43332</v>
      </c>
      <c r="BM28" s="142">
        <f>'廃棄物事業経費（組合）'!CN9</f>
        <v>0</v>
      </c>
      <c r="BN28" s="142">
        <f>'廃棄物事業経費（組合）'!CO9</f>
        <v>0</v>
      </c>
      <c r="BO28" s="142">
        <f>'廃棄物事業経費（組合）'!CP9</f>
        <v>17880</v>
      </c>
      <c r="BP28" s="142">
        <f>'廃棄物事業経費（組合）'!CQ9</f>
        <v>17880</v>
      </c>
      <c r="BQ28" s="142">
        <f>'廃棄物事業経費（組合）'!CR9</f>
        <v>0</v>
      </c>
      <c r="BR28" s="142">
        <f>'廃棄物事業経費（組合）'!CS9</f>
        <v>0</v>
      </c>
      <c r="BS28" s="142">
        <f>'廃棄物事業経費（組合）'!CT9</f>
        <v>0</v>
      </c>
      <c r="BT28" s="142">
        <f>'廃棄物事業経費（組合）'!CU9</f>
        <v>0</v>
      </c>
      <c r="BU28" s="142">
        <f>'廃棄物事業経費（組合）'!CV9</f>
        <v>0</v>
      </c>
      <c r="BV28" s="142">
        <f>'廃棄物事業経費（組合）'!CW9</f>
        <v>0</v>
      </c>
      <c r="BW28" s="142">
        <f>'廃棄物事業経費（組合）'!CX9</f>
        <v>83661</v>
      </c>
    </row>
    <row r="29" spans="1:75" ht="13.5">
      <c r="A29" s="208" t="s">
        <v>210</v>
      </c>
      <c r="B29" s="208">
        <v>31827</v>
      </c>
      <c r="C29" s="208" t="s">
        <v>255</v>
      </c>
      <c r="D29" s="142">
        <f>'廃棄物事業経費（組合）'!AE10</f>
        <v>0</v>
      </c>
      <c r="E29" s="142">
        <f>'廃棄物事業経費（組合）'!AF10</f>
        <v>0</v>
      </c>
      <c r="F29" s="142">
        <f>'廃棄物事業経費（組合）'!AG10</f>
        <v>0</v>
      </c>
      <c r="G29" s="142">
        <f>'廃棄物事業経費（組合）'!AH10</f>
        <v>0</v>
      </c>
      <c r="H29" s="142">
        <f>'廃棄物事業経費（組合）'!AI10</f>
        <v>0</v>
      </c>
      <c r="I29" s="142">
        <f>'廃棄物事業経費（組合）'!AJ10</f>
        <v>0</v>
      </c>
      <c r="J29" s="142">
        <f>'廃棄物事業経費（組合）'!AK10</f>
        <v>0</v>
      </c>
      <c r="K29" s="142">
        <f>'廃棄物事業経費（組合）'!AL10</f>
        <v>0</v>
      </c>
      <c r="L29" s="142">
        <f>'廃棄物事業経費（組合）'!AM10</f>
        <v>479532</v>
      </c>
      <c r="M29" s="142">
        <f>'廃棄物事業経費（組合）'!AN10</f>
        <v>82689</v>
      </c>
      <c r="N29" s="142">
        <f>'廃棄物事業経費（組合）'!AO10</f>
        <v>144041</v>
      </c>
      <c r="O29" s="142">
        <f>'廃棄物事業経費（組合）'!AP10</f>
        <v>0</v>
      </c>
      <c r="P29" s="142">
        <f>'廃棄物事業経費（組合）'!AQ10</f>
        <v>123431</v>
      </c>
      <c r="Q29" s="142">
        <f>'廃棄物事業経費（組合）'!AR10</f>
        <v>20610</v>
      </c>
      <c r="R29" s="142">
        <f>'廃棄物事業経費（組合）'!AS10</f>
        <v>0</v>
      </c>
      <c r="S29" s="142">
        <f>'廃棄物事業経費（組合）'!AT10</f>
        <v>252802</v>
      </c>
      <c r="T29" s="142">
        <f>'廃棄物事業経費（組合）'!AU10</f>
        <v>0</v>
      </c>
      <c r="U29" s="142">
        <f>'廃棄物事業経費（組合）'!AV10</f>
        <v>240445</v>
      </c>
      <c r="V29" s="142">
        <f>'廃棄物事業経費（組合）'!AW10</f>
        <v>12357</v>
      </c>
      <c r="W29" s="142">
        <f>'廃棄物事業経費（組合）'!AX10</f>
        <v>0</v>
      </c>
      <c r="X29" s="142">
        <f>'廃棄物事業経費（組合）'!AY10</f>
        <v>0</v>
      </c>
      <c r="Y29" s="142">
        <f>'廃棄物事業経費（組合）'!AZ10</f>
        <v>0</v>
      </c>
      <c r="Z29" s="142">
        <f>'廃棄物事業経費（組合）'!BA10</f>
        <v>14586</v>
      </c>
      <c r="AA29" s="142">
        <f>'廃棄物事業経費（組合）'!BB10</f>
        <v>494118</v>
      </c>
      <c r="AB29" s="142">
        <f>'廃棄物事業経費（組合）'!BC10</f>
        <v>0</v>
      </c>
      <c r="AC29" s="142">
        <f>'廃棄物事業経費（組合）'!BD10</f>
        <v>0</v>
      </c>
      <c r="AD29" s="142">
        <f>'廃棄物事業経費（組合）'!BE10</f>
        <v>0</v>
      </c>
      <c r="AE29" s="142">
        <f>'廃棄物事業経費（組合）'!BF10</f>
        <v>0</v>
      </c>
      <c r="AF29" s="142">
        <f>'廃棄物事業経費（組合）'!BG10</f>
        <v>0</v>
      </c>
      <c r="AG29" s="142">
        <f>'廃棄物事業経費（組合）'!BH10</f>
        <v>0</v>
      </c>
      <c r="AH29" s="142">
        <f>'廃棄物事業経費（組合）'!BI10</f>
        <v>0</v>
      </c>
      <c r="AI29" s="142">
        <f>'廃棄物事業経費（組合）'!BJ10</f>
        <v>0</v>
      </c>
      <c r="AJ29" s="142">
        <f>'廃棄物事業経費（組合）'!BK10</f>
        <v>363946</v>
      </c>
      <c r="AK29" s="142">
        <f>'廃棄物事業経費（組合）'!BL10</f>
        <v>61497</v>
      </c>
      <c r="AL29" s="142">
        <f>'廃棄物事業経費（組合）'!BM10</f>
        <v>149615</v>
      </c>
      <c r="AM29" s="142">
        <f>'廃棄物事業経費（組合）'!BN10</f>
        <v>0</v>
      </c>
      <c r="AN29" s="142">
        <f>'廃棄物事業経費（組合）'!BO10</f>
        <v>149615</v>
      </c>
      <c r="AO29" s="142">
        <f>'廃棄物事業経費（組合）'!BP10</f>
        <v>0</v>
      </c>
      <c r="AP29" s="142">
        <f>'廃棄物事業経費（組合）'!BQ10</f>
        <v>0</v>
      </c>
      <c r="AQ29" s="142">
        <f>'廃棄物事業経費（組合）'!BR10</f>
        <v>152834</v>
      </c>
      <c r="AR29" s="142">
        <f>'廃棄物事業経費（組合）'!BS10</f>
        <v>34856</v>
      </c>
      <c r="AS29" s="142">
        <f>'廃棄物事業経費（組合）'!BT10</f>
        <v>43731</v>
      </c>
      <c r="AT29" s="142">
        <f>'廃棄物事業経費（組合）'!BU10</f>
        <v>0</v>
      </c>
      <c r="AU29" s="142">
        <f>'廃棄物事業経費（組合）'!BV10</f>
        <v>74247</v>
      </c>
      <c r="AV29" s="142">
        <f>'廃棄物事業経費（組合）'!BW10</f>
        <v>0</v>
      </c>
      <c r="AW29" s="142">
        <f>'廃棄物事業経費（組合）'!BX10</f>
        <v>0</v>
      </c>
      <c r="AX29" s="142">
        <f>'廃棄物事業経費（組合）'!BY10</f>
        <v>4820</v>
      </c>
      <c r="AY29" s="142">
        <f>'廃棄物事業経費（組合）'!BZ10</f>
        <v>368766</v>
      </c>
      <c r="AZ29" s="142">
        <f>'廃棄物事業経費（組合）'!CA10</f>
        <v>0</v>
      </c>
      <c r="BA29" s="142">
        <f>'廃棄物事業経費（組合）'!CB10</f>
        <v>0</v>
      </c>
      <c r="BB29" s="142">
        <f>'廃棄物事業経費（組合）'!CC10</f>
        <v>0</v>
      </c>
      <c r="BC29" s="142">
        <f>'廃棄物事業経費（組合）'!CD10</f>
        <v>0</v>
      </c>
      <c r="BD29" s="142">
        <f>'廃棄物事業経費（組合）'!CE10</f>
        <v>0</v>
      </c>
      <c r="BE29" s="142">
        <f>'廃棄物事業経費（組合）'!CF10</f>
        <v>0</v>
      </c>
      <c r="BF29" s="142">
        <f>'廃棄物事業経費（組合）'!CG10</f>
        <v>0</v>
      </c>
      <c r="BG29" s="142">
        <f>'廃棄物事業経費（組合）'!CH10</f>
        <v>0</v>
      </c>
      <c r="BH29" s="142">
        <f>'廃棄物事業経費（組合）'!CI10</f>
        <v>843478</v>
      </c>
      <c r="BI29" s="142">
        <f>'廃棄物事業経費（組合）'!CJ10</f>
        <v>144186</v>
      </c>
      <c r="BJ29" s="142">
        <f>'廃棄物事業経費（組合）'!CK10</f>
        <v>293656</v>
      </c>
      <c r="BK29" s="142">
        <f>'廃棄物事業経費（組合）'!CL10</f>
        <v>0</v>
      </c>
      <c r="BL29" s="142">
        <f>'廃棄物事業経費（組合）'!CM10</f>
        <v>273046</v>
      </c>
      <c r="BM29" s="142">
        <f>'廃棄物事業経費（組合）'!CN10</f>
        <v>20610</v>
      </c>
      <c r="BN29" s="142">
        <f>'廃棄物事業経費（組合）'!CO10</f>
        <v>0</v>
      </c>
      <c r="BO29" s="142">
        <f>'廃棄物事業経費（組合）'!CP10</f>
        <v>405636</v>
      </c>
      <c r="BP29" s="142">
        <f>'廃棄物事業経費（組合）'!CQ10</f>
        <v>34856</v>
      </c>
      <c r="BQ29" s="142">
        <f>'廃棄物事業経費（組合）'!CR10</f>
        <v>284176</v>
      </c>
      <c r="BR29" s="142">
        <f>'廃棄物事業経費（組合）'!CS10</f>
        <v>12357</v>
      </c>
      <c r="BS29" s="142">
        <f>'廃棄物事業経費（組合）'!CT10</f>
        <v>74247</v>
      </c>
      <c r="BT29" s="142">
        <f>'廃棄物事業経費（組合）'!CU10</f>
        <v>0</v>
      </c>
      <c r="BU29" s="142">
        <f>'廃棄物事業経費（組合）'!CV10</f>
        <v>0</v>
      </c>
      <c r="BV29" s="142">
        <f>'廃棄物事業経費（組合）'!CW10</f>
        <v>19406</v>
      </c>
      <c r="BW29" s="142">
        <f>'廃棄物事業経費（組合）'!CX10</f>
        <v>862884</v>
      </c>
    </row>
    <row r="30" spans="1:75" ht="13.5">
      <c r="A30" s="208" t="s">
        <v>210</v>
      </c>
      <c r="B30" s="208">
        <v>31829</v>
      </c>
      <c r="C30" s="208" t="s">
        <v>256</v>
      </c>
      <c r="D30" s="142">
        <f>'廃棄物事業経費（組合）'!AE11</f>
        <v>466155</v>
      </c>
      <c r="E30" s="142">
        <f>'廃棄物事業経費（組合）'!AF11</f>
        <v>466155</v>
      </c>
      <c r="F30" s="142">
        <f>'廃棄物事業経費（組合）'!AG11</f>
        <v>0</v>
      </c>
      <c r="G30" s="142">
        <f>'廃棄物事業経費（組合）'!AH11</f>
        <v>5699</v>
      </c>
      <c r="H30" s="142">
        <f>'廃棄物事業経費（組合）'!AI11</f>
        <v>460456</v>
      </c>
      <c r="I30" s="142">
        <f>'廃棄物事業経費（組合）'!AJ11</f>
        <v>0</v>
      </c>
      <c r="J30" s="142">
        <f>'廃棄物事業経費（組合）'!AK11</f>
        <v>0</v>
      </c>
      <c r="K30" s="142">
        <f>'廃棄物事業経費（組合）'!AL11</f>
        <v>0</v>
      </c>
      <c r="L30" s="142">
        <f>'廃棄物事業経費（組合）'!AM11</f>
        <v>919527</v>
      </c>
      <c r="M30" s="142">
        <f>'廃棄物事業経費（組合）'!AN11</f>
        <v>169427</v>
      </c>
      <c r="N30" s="142">
        <f>'廃棄物事業経費（組合）'!AO11</f>
        <v>280199</v>
      </c>
      <c r="O30" s="142">
        <f>'廃棄物事業経費（組合）'!AP11</f>
        <v>0</v>
      </c>
      <c r="P30" s="142">
        <f>'廃棄物事業経費（組合）'!AQ11</f>
        <v>279648</v>
      </c>
      <c r="Q30" s="142">
        <f>'廃棄物事業経費（組合）'!AR11</f>
        <v>551</v>
      </c>
      <c r="R30" s="142">
        <f>'廃棄物事業経費（組合）'!AS11</f>
        <v>0</v>
      </c>
      <c r="S30" s="142">
        <f>'廃棄物事業経費（組合）'!AT11</f>
        <v>469901</v>
      </c>
      <c r="T30" s="142">
        <f>'廃棄物事業経費（組合）'!AU11</f>
        <v>0</v>
      </c>
      <c r="U30" s="142">
        <f>'廃棄物事業経費（組合）'!AV11</f>
        <v>285442</v>
      </c>
      <c r="V30" s="142">
        <f>'廃棄物事業経費（組合）'!AW11</f>
        <v>184459</v>
      </c>
      <c r="W30" s="142">
        <f>'廃棄物事業経費（組合）'!AX11</f>
        <v>0</v>
      </c>
      <c r="X30" s="142">
        <f>'廃棄物事業経費（組合）'!AY11</f>
        <v>0</v>
      </c>
      <c r="Y30" s="142">
        <f>'廃棄物事業経費（組合）'!AZ11</f>
        <v>0</v>
      </c>
      <c r="Z30" s="142">
        <f>'廃棄物事業経費（組合）'!BA11</f>
        <v>1457</v>
      </c>
      <c r="AA30" s="142">
        <f>'廃棄物事業経費（組合）'!BB11</f>
        <v>1387139</v>
      </c>
      <c r="AB30" s="142">
        <f>'廃棄物事業経費（組合）'!BC11</f>
        <v>0</v>
      </c>
      <c r="AC30" s="142">
        <f>'廃棄物事業経費（組合）'!BD11</f>
        <v>0</v>
      </c>
      <c r="AD30" s="142">
        <f>'廃棄物事業経費（組合）'!BE11</f>
        <v>0</v>
      </c>
      <c r="AE30" s="142">
        <f>'廃棄物事業経費（組合）'!BF11</f>
        <v>0</v>
      </c>
      <c r="AF30" s="142">
        <f>'廃棄物事業経費（組合）'!BG11</f>
        <v>0</v>
      </c>
      <c r="AG30" s="142">
        <f>'廃棄物事業経費（組合）'!BH11</f>
        <v>0</v>
      </c>
      <c r="AH30" s="142">
        <f>'廃棄物事業経費（組合）'!BI11</f>
        <v>0</v>
      </c>
      <c r="AI30" s="142">
        <f>'廃棄物事業経費（組合）'!BJ11</f>
        <v>0</v>
      </c>
      <c r="AJ30" s="142">
        <f>'廃棄物事業経費（組合）'!BK11</f>
        <v>351969</v>
      </c>
      <c r="AK30" s="142">
        <f>'廃棄物事業経費（組合）'!BL11</f>
        <v>121058</v>
      </c>
      <c r="AL30" s="142">
        <f>'廃棄物事業経費（組合）'!BM11</f>
        <v>230911</v>
      </c>
      <c r="AM30" s="142">
        <f>'廃棄物事業経費（組合）'!BN11</f>
        <v>0</v>
      </c>
      <c r="AN30" s="142">
        <f>'廃棄物事業経費（組合）'!BO11</f>
        <v>230911</v>
      </c>
      <c r="AO30" s="142">
        <f>'廃棄物事業経費（組合）'!BP11</f>
        <v>0</v>
      </c>
      <c r="AP30" s="142">
        <f>'廃棄物事業経費（組合）'!BQ11</f>
        <v>0</v>
      </c>
      <c r="AQ30" s="142">
        <f>'廃棄物事業経費（組合）'!BR11</f>
        <v>0</v>
      </c>
      <c r="AR30" s="142">
        <f>'廃棄物事業経費（組合）'!BS11</f>
        <v>0</v>
      </c>
      <c r="AS30" s="142">
        <f>'廃棄物事業経費（組合）'!BT11</f>
        <v>0</v>
      </c>
      <c r="AT30" s="142">
        <f>'廃棄物事業経費（組合）'!BU11</f>
        <v>0</v>
      </c>
      <c r="AU30" s="142">
        <f>'廃棄物事業経費（組合）'!BV11</f>
        <v>0</v>
      </c>
      <c r="AV30" s="142">
        <f>'廃棄物事業経費（組合）'!BW11</f>
        <v>0</v>
      </c>
      <c r="AW30" s="142">
        <f>'廃棄物事業経費（組合）'!BX11</f>
        <v>0</v>
      </c>
      <c r="AX30" s="142">
        <f>'廃棄物事業経費（組合）'!BY11</f>
        <v>10849</v>
      </c>
      <c r="AY30" s="142">
        <f>'廃棄物事業経費（組合）'!BZ11</f>
        <v>362818</v>
      </c>
      <c r="AZ30" s="142">
        <f>'廃棄物事業経費（組合）'!CA11</f>
        <v>466155</v>
      </c>
      <c r="BA30" s="142">
        <f>'廃棄物事業経費（組合）'!CB11</f>
        <v>466155</v>
      </c>
      <c r="BB30" s="142">
        <f>'廃棄物事業経費（組合）'!CC11</f>
        <v>0</v>
      </c>
      <c r="BC30" s="142">
        <f>'廃棄物事業経費（組合）'!CD11</f>
        <v>5699</v>
      </c>
      <c r="BD30" s="142">
        <f>'廃棄物事業経費（組合）'!CE11</f>
        <v>460456</v>
      </c>
      <c r="BE30" s="142">
        <f>'廃棄物事業経費（組合）'!CF11</f>
        <v>0</v>
      </c>
      <c r="BF30" s="142">
        <f>'廃棄物事業経費（組合）'!CG11</f>
        <v>0</v>
      </c>
      <c r="BG30" s="142">
        <f>'廃棄物事業経費（組合）'!CH11</f>
        <v>0</v>
      </c>
      <c r="BH30" s="142">
        <f>'廃棄物事業経費（組合）'!CI11</f>
        <v>1271496</v>
      </c>
      <c r="BI30" s="142">
        <f>'廃棄物事業経費（組合）'!CJ11</f>
        <v>290485</v>
      </c>
      <c r="BJ30" s="142">
        <f>'廃棄物事業経費（組合）'!CK11</f>
        <v>511110</v>
      </c>
      <c r="BK30" s="142">
        <f>'廃棄物事業経費（組合）'!CL11</f>
        <v>0</v>
      </c>
      <c r="BL30" s="142">
        <f>'廃棄物事業経費（組合）'!CM11</f>
        <v>510559</v>
      </c>
      <c r="BM30" s="142">
        <f>'廃棄物事業経費（組合）'!CN11</f>
        <v>551</v>
      </c>
      <c r="BN30" s="142">
        <f>'廃棄物事業経費（組合）'!CO11</f>
        <v>0</v>
      </c>
      <c r="BO30" s="142">
        <f>'廃棄物事業経費（組合）'!CP11</f>
        <v>469901</v>
      </c>
      <c r="BP30" s="142">
        <f>'廃棄物事業経費（組合）'!CQ11</f>
        <v>0</v>
      </c>
      <c r="BQ30" s="142">
        <f>'廃棄物事業経費（組合）'!CR11</f>
        <v>285442</v>
      </c>
      <c r="BR30" s="142">
        <f>'廃棄物事業経費（組合）'!CS11</f>
        <v>184459</v>
      </c>
      <c r="BS30" s="142">
        <f>'廃棄物事業経費（組合）'!CT11</f>
        <v>0</v>
      </c>
      <c r="BT30" s="142">
        <f>'廃棄物事業経費（組合）'!CU11</f>
        <v>0</v>
      </c>
      <c r="BU30" s="142">
        <f>'廃棄物事業経費（組合）'!CV11</f>
        <v>0</v>
      </c>
      <c r="BV30" s="142">
        <f>'廃棄物事業経費（組合）'!CW11</f>
        <v>12306</v>
      </c>
      <c r="BW30" s="142">
        <f>'廃棄物事業経費（組合）'!CX11</f>
        <v>1749957</v>
      </c>
    </row>
    <row r="31" spans="1:75" ht="13.5">
      <c r="A31" s="208" t="s">
        <v>210</v>
      </c>
      <c r="B31" s="208">
        <v>31830</v>
      </c>
      <c r="C31" s="208" t="s">
        <v>257</v>
      </c>
      <c r="D31" s="142">
        <f>'廃棄物事業経費（組合）'!AE12</f>
        <v>0</v>
      </c>
      <c r="E31" s="142">
        <f>'廃棄物事業経費（組合）'!AF12</f>
        <v>0</v>
      </c>
      <c r="F31" s="142">
        <f>'廃棄物事業経費（組合）'!AG12</f>
        <v>0</v>
      </c>
      <c r="G31" s="142">
        <f>'廃棄物事業経費（組合）'!AH12</f>
        <v>0</v>
      </c>
      <c r="H31" s="142">
        <f>'廃棄物事業経費（組合）'!AI12</f>
        <v>0</v>
      </c>
      <c r="I31" s="142">
        <f>'廃棄物事業経費（組合）'!AJ12</f>
        <v>0</v>
      </c>
      <c r="J31" s="142">
        <f>'廃棄物事業経費（組合）'!AK12</f>
        <v>0</v>
      </c>
      <c r="K31" s="142">
        <f>'廃棄物事業経費（組合）'!AL12</f>
        <v>0</v>
      </c>
      <c r="L31" s="142">
        <f>'廃棄物事業経費（組合）'!AM12</f>
        <v>126277</v>
      </c>
      <c r="M31" s="142">
        <f>'廃棄物事業経費（組合）'!AN12</f>
        <v>53124</v>
      </c>
      <c r="N31" s="142">
        <f>'廃棄物事業経費（組合）'!AO12</f>
        <v>64459</v>
      </c>
      <c r="O31" s="142">
        <f>'廃棄物事業経費（組合）'!AP12</f>
        <v>0</v>
      </c>
      <c r="P31" s="142">
        <f>'廃棄物事業経費（組合）'!AQ12</f>
        <v>64459</v>
      </c>
      <c r="Q31" s="142">
        <f>'廃棄物事業経費（組合）'!AR12</f>
        <v>0</v>
      </c>
      <c r="R31" s="142">
        <f>'廃棄物事業経費（組合）'!AS12</f>
        <v>0</v>
      </c>
      <c r="S31" s="142">
        <f>'廃棄物事業経費（組合）'!AT12</f>
        <v>8694</v>
      </c>
      <c r="T31" s="142">
        <f>'廃棄物事業経費（組合）'!AU12</f>
        <v>8694</v>
      </c>
      <c r="U31" s="142">
        <f>'廃棄物事業経費（組合）'!AV12</f>
        <v>0</v>
      </c>
      <c r="V31" s="142">
        <f>'廃棄物事業経費（組合）'!AW12</f>
        <v>0</v>
      </c>
      <c r="W31" s="142">
        <f>'廃棄物事業経費（組合）'!AX12</f>
        <v>0</v>
      </c>
      <c r="X31" s="142">
        <f>'廃棄物事業経費（組合）'!AY12</f>
        <v>0</v>
      </c>
      <c r="Y31" s="142">
        <f>'廃棄物事業経費（組合）'!AZ12</f>
        <v>0</v>
      </c>
      <c r="Z31" s="142">
        <f>'廃棄物事業経費（組合）'!BA12</f>
        <v>11685</v>
      </c>
      <c r="AA31" s="142">
        <f>'廃棄物事業経費（組合）'!BB12</f>
        <v>137962</v>
      </c>
      <c r="AB31" s="142">
        <f>'廃棄物事業経費（組合）'!BC12</f>
        <v>0</v>
      </c>
      <c r="AC31" s="142">
        <f>'廃棄物事業経費（組合）'!BD12</f>
        <v>0</v>
      </c>
      <c r="AD31" s="142">
        <f>'廃棄物事業経費（組合）'!BE12</f>
        <v>0</v>
      </c>
      <c r="AE31" s="142">
        <f>'廃棄物事業経費（組合）'!BF12</f>
        <v>0</v>
      </c>
      <c r="AF31" s="142">
        <f>'廃棄物事業経費（組合）'!BG12</f>
        <v>0</v>
      </c>
      <c r="AG31" s="142">
        <f>'廃棄物事業経費（組合）'!BH12</f>
        <v>0</v>
      </c>
      <c r="AH31" s="142">
        <f>'廃棄物事業経費（組合）'!BI12</f>
        <v>0</v>
      </c>
      <c r="AI31" s="142">
        <f>'廃棄物事業経費（組合）'!BJ12</f>
        <v>0</v>
      </c>
      <c r="AJ31" s="142">
        <f>'廃棄物事業経費（組合）'!BK12</f>
        <v>0</v>
      </c>
      <c r="AK31" s="142">
        <f>'廃棄物事業経費（組合）'!BL12</f>
        <v>0</v>
      </c>
      <c r="AL31" s="142">
        <f>'廃棄物事業経費（組合）'!BM12</f>
        <v>0</v>
      </c>
      <c r="AM31" s="142">
        <f>'廃棄物事業経費（組合）'!BN12</f>
        <v>0</v>
      </c>
      <c r="AN31" s="142">
        <f>'廃棄物事業経費（組合）'!BO12</f>
        <v>0</v>
      </c>
      <c r="AO31" s="142">
        <f>'廃棄物事業経費（組合）'!BP12</f>
        <v>0</v>
      </c>
      <c r="AP31" s="142">
        <f>'廃棄物事業経費（組合）'!BQ12</f>
        <v>0</v>
      </c>
      <c r="AQ31" s="142">
        <f>'廃棄物事業経費（組合）'!BR12</f>
        <v>0</v>
      </c>
      <c r="AR31" s="142">
        <f>'廃棄物事業経費（組合）'!BS12</f>
        <v>0</v>
      </c>
      <c r="AS31" s="142">
        <f>'廃棄物事業経費（組合）'!BT12</f>
        <v>0</v>
      </c>
      <c r="AT31" s="142">
        <f>'廃棄物事業経費（組合）'!BU12</f>
        <v>0</v>
      </c>
      <c r="AU31" s="142">
        <f>'廃棄物事業経費（組合）'!BV12</f>
        <v>0</v>
      </c>
      <c r="AV31" s="142">
        <f>'廃棄物事業経費（組合）'!BW12</f>
        <v>0</v>
      </c>
      <c r="AW31" s="142">
        <f>'廃棄物事業経費（組合）'!BX12</f>
        <v>0</v>
      </c>
      <c r="AX31" s="142">
        <f>'廃棄物事業経費（組合）'!BY12</f>
        <v>0</v>
      </c>
      <c r="AY31" s="142">
        <f>'廃棄物事業経費（組合）'!BZ12</f>
        <v>0</v>
      </c>
      <c r="AZ31" s="142">
        <f>'廃棄物事業経費（組合）'!CA12</f>
        <v>0</v>
      </c>
      <c r="BA31" s="142">
        <f>'廃棄物事業経費（組合）'!CB12</f>
        <v>0</v>
      </c>
      <c r="BB31" s="142">
        <f>'廃棄物事業経費（組合）'!CC12</f>
        <v>0</v>
      </c>
      <c r="BC31" s="142">
        <f>'廃棄物事業経費（組合）'!CD12</f>
        <v>0</v>
      </c>
      <c r="BD31" s="142">
        <f>'廃棄物事業経費（組合）'!CE12</f>
        <v>0</v>
      </c>
      <c r="BE31" s="142">
        <f>'廃棄物事業経費（組合）'!CF12</f>
        <v>0</v>
      </c>
      <c r="BF31" s="142">
        <f>'廃棄物事業経費（組合）'!CG12</f>
        <v>0</v>
      </c>
      <c r="BG31" s="142">
        <f>'廃棄物事業経費（組合）'!CH12</f>
        <v>0</v>
      </c>
      <c r="BH31" s="142">
        <f>'廃棄物事業経費（組合）'!CI12</f>
        <v>126277</v>
      </c>
      <c r="BI31" s="142">
        <f>'廃棄物事業経費（組合）'!CJ12</f>
        <v>53124</v>
      </c>
      <c r="BJ31" s="142">
        <f>'廃棄物事業経費（組合）'!CK12</f>
        <v>64459</v>
      </c>
      <c r="BK31" s="142">
        <f>'廃棄物事業経費（組合）'!CL12</f>
        <v>0</v>
      </c>
      <c r="BL31" s="142">
        <f>'廃棄物事業経費（組合）'!CM12</f>
        <v>64459</v>
      </c>
      <c r="BM31" s="142">
        <f>'廃棄物事業経費（組合）'!CN12</f>
        <v>0</v>
      </c>
      <c r="BN31" s="142">
        <f>'廃棄物事業経費（組合）'!CO12</f>
        <v>0</v>
      </c>
      <c r="BO31" s="142">
        <f>'廃棄物事業経費（組合）'!CP12</f>
        <v>8694</v>
      </c>
      <c r="BP31" s="142">
        <f>'廃棄物事業経費（組合）'!CQ12</f>
        <v>8694</v>
      </c>
      <c r="BQ31" s="142">
        <f>'廃棄物事業経費（組合）'!CR12</f>
        <v>0</v>
      </c>
      <c r="BR31" s="142">
        <f>'廃棄物事業経費（組合）'!CS12</f>
        <v>0</v>
      </c>
      <c r="BS31" s="142">
        <f>'廃棄物事業経費（組合）'!CT12</f>
        <v>0</v>
      </c>
      <c r="BT31" s="142">
        <f>'廃棄物事業経費（組合）'!CU12</f>
        <v>0</v>
      </c>
      <c r="BU31" s="142">
        <f>'廃棄物事業経費（組合）'!CV12</f>
        <v>0</v>
      </c>
      <c r="BV31" s="142">
        <f>'廃棄物事業経費（組合）'!CW12</f>
        <v>11685</v>
      </c>
      <c r="BW31" s="142">
        <f>'廃棄物事業経費（組合）'!CX12</f>
        <v>137962</v>
      </c>
    </row>
    <row r="32" spans="1:75" ht="13.5">
      <c r="A32" s="208" t="s">
        <v>210</v>
      </c>
      <c r="B32" s="208">
        <v>31835</v>
      </c>
      <c r="C32" s="208" t="s">
        <v>258</v>
      </c>
      <c r="D32" s="142">
        <f>'廃棄物事業経費（組合）'!AE13</f>
        <v>0</v>
      </c>
      <c r="E32" s="142">
        <f>'廃棄物事業経費（組合）'!AF13</f>
        <v>0</v>
      </c>
      <c r="F32" s="142">
        <f>'廃棄物事業経費（組合）'!AG13</f>
        <v>0</v>
      </c>
      <c r="G32" s="142">
        <f>'廃棄物事業経費（組合）'!AH13</f>
        <v>0</v>
      </c>
      <c r="H32" s="142">
        <f>'廃棄物事業経費（組合）'!AI13</f>
        <v>0</v>
      </c>
      <c r="I32" s="142">
        <f>'廃棄物事業経費（組合）'!AJ13</f>
        <v>0</v>
      </c>
      <c r="J32" s="142">
        <f>'廃棄物事業経費（組合）'!AK13</f>
        <v>0</v>
      </c>
      <c r="K32" s="142">
        <f>'廃棄物事業経費（組合）'!AL13</f>
        <v>0</v>
      </c>
      <c r="L32" s="142">
        <f>'廃棄物事業経費（組合）'!AM13</f>
        <v>453578</v>
      </c>
      <c r="M32" s="142">
        <f>'廃棄物事業経費（組合）'!AN13</f>
        <v>28304</v>
      </c>
      <c r="N32" s="142">
        <f>'廃棄物事業経費（組合）'!AO13</f>
        <v>209084</v>
      </c>
      <c r="O32" s="142">
        <f>'廃棄物事業経費（組合）'!AP13</f>
        <v>0</v>
      </c>
      <c r="P32" s="142">
        <f>'廃棄物事業経費（組合）'!AQ13</f>
        <v>199716</v>
      </c>
      <c r="Q32" s="142">
        <f>'廃棄物事業経費（組合）'!AR13</f>
        <v>9368</v>
      </c>
      <c r="R32" s="142">
        <f>'廃棄物事業経費（組合）'!AS13</f>
        <v>0</v>
      </c>
      <c r="S32" s="142">
        <f>'廃棄物事業経費（組合）'!AT13</f>
        <v>216190</v>
      </c>
      <c r="T32" s="142">
        <f>'廃棄物事業経費（組合）'!AU13</f>
        <v>0</v>
      </c>
      <c r="U32" s="142">
        <f>'廃棄物事業経費（組合）'!AV13</f>
        <v>198414</v>
      </c>
      <c r="V32" s="142">
        <f>'廃棄物事業経費（組合）'!AW13</f>
        <v>17757</v>
      </c>
      <c r="W32" s="142">
        <f>'廃棄物事業経費（組合）'!AX13</f>
        <v>19</v>
      </c>
      <c r="X32" s="142">
        <f>'廃棄物事業経費（組合）'!AY13</f>
        <v>0</v>
      </c>
      <c r="Y32" s="142">
        <f>'廃棄物事業経費（組合）'!AZ13</f>
        <v>0</v>
      </c>
      <c r="Z32" s="142">
        <f>'廃棄物事業経費（組合）'!BA13</f>
        <v>5232</v>
      </c>
      <c r="AA32" s="142">
        <f>'廃棄物事業経費（組合）'!BB13</f>
        <v>458810</v>
      </c>
      <c r="AB32" s="142">
        <f>'廃棄物事業経費（組合）'!BC13</f>
        <v>0</v>
      </c>
      <c r="AC32" s="142">
        <f>'廃棄物事業経費（組合）'!BD13</f>
        <v>0</v>
      </c>
      <c r="AD32" s="142">
        <f>'廃棄物事業経費（組合）'!BE13</f>
        <v>0</v>
      </c>
      <c r="AE32" s="142">
        <f>'廃棄物事業経費（組合）'!BF13</f>
        <v>0</v>
      </c>
      <c r="AF32" s="142">
        <f>'廃棄物事業経費（組合）'!BG13</f>
        <v>0</v>
      </c>
      <c r="AG32" s="142">
        <f>'廃棄物事業経費（組合）'!BH13</f>
        <v>0</v>
      </c>
      <c r="AH32" s="142">
        <f>'廃棄物事業経費（組合）'!BI13</f>
        <v>0</v>
      </c>
      <c r="AI32" s="142">
        <f>'廃棄物事業経費（組合）'!BJ13</f>
        <v>0</v>
      </c>
      <c r="AJ32" s="142">
        <f>'廃棄物事業経費（組合）'!BK13</f>
        <v>121880</v>
      </c>
      <c r="AK32" s="142">
        <f>'廃棄物事業経費（組合）'!BL13</f>
        <v>0</v>
      </c>
      <c r="AL32" s="142">
        <f>'廃棄物事業経費（組合）'!BM13</f>
        <v>73477</v>
      </c>
      <c r="AM32" s="142">
        <f>'廃棄物事業経費（組合）'!BN13</f>
        <v>0</v>
      </c>
      <c r="AN32" s="142">
        <f>'廃棄物事業経費（組合）'!BO13</f>
        <v>73477</v>
      </c>
      <c r="AO32" s="142">
        <f>'廃棄物事業経費（組合）'!BP13</f>
        <v>0</v>
      </c>
      <c r="AP32" s="142">
        <f>'廃棄物事業経費（組合）'!BQ13</f>
        <v>0</v>
      </c>
      <c r="AQ32" s="142">
        <f>'廃棄物事業経費（組合）'!BR13</f>
        <v>48403</v>
      </c>
      <c r="AR32" s="142">
        <f>'廃棄物事業経費（組合）'!BS13</f>
        <v>0</v>
      </c>
      <c r="AS32" s="142">
        <f>'廃棄物事業経費（組合）'!BT13</f>
        <v>48403</v>
      </c>
      <c r="AT32" s="142">
        <f>'廃棄物事業経費（組合）'!BU13</f>
        <v>0</v>
      </c>
      <c r="AU32" s="142">
        <f>'廃棄物事業経費（組合）'!BV13</f>
        <v>0</v>
      </c>
      <c r="AV32" s="142">
        <f>'廃棄物事業経費（組合）'!BW13</f>
        <v>0</v>
      </c>
      <c r="AW32" s="142">
        <f>'廃棄物事業経費（組合）'!BX13</f>
        <v>0</v>
      </c>
      <c r="AX32" s="142">
        <f>'廃棄物事業経費（組合）'!BY13</f>
        <v>1649</v>
      </c>
      <c r="AY32" s="142">
        <f>'廃棄物事業経費（組合）'!BZ13</f>
        <v>123529</v>
      </c>
      <c r="AZ32" s="142">
        <f>'廃棄物事業経費（組合）'!CA13</f>
        <v>0</v>
      </c>
      <c r="BA32" s="142">
        <f>'廃棄物事業経費（組合）'!CB13</f>
        <v>0</v>
      </c>
      <c r="BB32" s="142">
        <f>'廃棄物事業経費（組合）'!CC13</f>
        <v>0</v>
      </c>
      <c r="BC32" s="142">
        <f>'廃棄物事業経費（組合）'!CD13</f>
        <v>0</v>
      </c>
      <c r="BD32" s="142">
        <f>'廃棄物事業経費（組合）'!CE13</f>
        <v>0</v>
      </c>
      <c r="BE32" s="142">
        <f>'廃棄物事業経費（組合）'!CF13</f>
        <v>0</v>
      </c>
      <c r="BF32" s="142">
        <f>'廃棄物事業経費（組合）'!CG13</f>
        <v>0</v>
      </c>
      <c r="BG32" s="142">
        <f>'廃棄物事業経費（組合）'!CH13</f>
        <v>0</v>
      </c>
      <c r="BH32" s="142">
        <f>'廃棄物事業経費（組合）'!CI13</f>
        <v>575458</v>
      </c>
      <c r="BI32" s="142">
        <f>'廃棄物事業経費（組合）'!CJ13</f>
        <v>28304</v>
      </c>
      <c r="BJ32" s="142">
        <f>'廃棄物事業経費（組合）'!CK13</f>
        <v>282561</v>
      </c>
      <c r="BK32" s="142">
        <f>'廃棄物事業経費（組合）'!CL13</f>
        <v>0</v>
      </c>
      <c r="BL32" s="142">
        <f>'廃棄物事業経費（組合）'!CM13</f>
        <v>273193</v>
      </c>
      <c r="BM32" s="142">
        <f>'廃棄物事業経費（組合）'!CN13</f>
        <v>9368</v>
      </c>
      <c r="BN32" s="142">
        <f>'廃棄物事業経費（組合）'!CO13</f>
        <v>0</v>
      </c>
      <c r="BO32" s="142">
        <f>'廃棄物事業経費（組合）'!CP13</f>
        <v>264593</v>
      </c>
      <c r="BP32" s="142">
        <f>'廃棄物事業経費（組合）'!CQ13</f>
        <v>0</v>
      </c>
      <c r="BQ32" s="142">
        <f>'廃棄物事業経費（組合）'!CR13</f>
        <v>246817</v>
      </c>
      <c r="BR32" s="142">
        <f>'廃棄物事業経費（組合）'!CS13</f>
        <v>17757</v>
      </c>
      <c r="BS32" s="142">
        <f>'廃棄物事業経費（組合）'!CT13</f>
        <v>19</v>
      </c>
      <c r="BT32" s="142">
        <f>'廃棄物事業経費（組合）'!CU13</f>
        <v>0</v>
      </c>
      <c r="BU32" s="142">
        <f>'廃棄物事業経費（組合）'!CV13</f>
        <v>0</v>
      </c>
      <c r="BV32" s="142">
        <f>'廃棄物事業経費（組合）'!CW13</f>
        <v>6881</v>
      </c>
      <c r="BW32" s="142">
        <f>'廃棄物事業経費（組合）'!CX13</f>
        <v>582339</v>
      </c>
    </row>
    <row r="33" spans="1:75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</row>
    <row r="34" spans="1:75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</row>
    <row r="35" spans="1:75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</row>
    <row r="36" spans="1:75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</row>
    <row r="37" spans="1:75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</row>
    <row r="38" spans="1:75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</row>
    <row r="39" spans="1:75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</row>
    <row r="40" spans="1:75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</row>
    <row r="41" spans="1:75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</row>
    <row r="42" spans="1:75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</row>
    <row r="43" spans="1:75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</row>
    <row r="44" spans="1:75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</row>
    <row r="45" spans="1:75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</row>
    <row r="46" spans="1:75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</row>
    <row r="47" spans="1:75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</row>
    <row r="48" spans="1:75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鳥取県</v>
      </c>
      <c r="B7" s="140">
        <f>INT(B8/1000)*1000</f>
        <v>31000</v>
      </c>
      <c r="C7" s="140" t="s">
        <v>179</v>
      </c>
      <c r="D7" s="141">
        <f aca="true" t="shared" si="0" ref="D7:I7">SUM(D8:D200)</f>
        <v>466155</v>
      </c>
      <c r="E7" s="141">
        <f t="shared" si="0"/>
        <v>1907805</v>
      </c>
      <c r="F7" s="141">
        <f t="shared" si="0"/>
        <v>2373960</v>
      </c>
      <c r="G7" s="141">
        <f t="shared" si="0"/>
        <v>0</v>
      </c>
      <c r="H7" s="141">
        <f t="shared" si="0"/>
        <v>904505</v>
      </c>
      <c r="I7" s="141">
        <f t="shared" si="0"/>
        <v>904505</v>
      </c>
      <c r="J7" s="140"/>
      <c r="K7" s="140"/>
      <c r="L7" s="141">
        <f aca="true" t="shared" si="1" ref="L7:Q7">SUM(L8:L200)</f>
        <v>446136</v>
      </c>
      <c r="M7" s="141">
        <f t="shared" si="1"/>
        <v>1630035</v>
      </c>
      <c r="N7" s="141">
        <f t="shared" si="1"/>
        <v>2076171</v>
      </c>
      <c r="O7" s="141">
        <f t="shared" si="1"/>
        <v>0</v>
      </c>
      <c r="P7" s="141">
        <f t="shared" si="1"/>
        <v>881356</v>
      </c>
      <c r="Q7" s="141">
        <f t="shared" si="1"/>
        <v>881356</v>
      </c>
      <c r="R7" s="140"/>
      <c r="S7" s="140"/>
      <c r="T7" s="141">
        <f aca="true" t="shared" si="2" ref="T7:Y7">SUM(T8:T200)</f>
        <v>20019</v>
      </c>
      <c r="U7" s="141">
        <f t="shared" si="2"/>
        <v>277770</v>
      </c>
      <c r="V7" s="141">
        <f t="shared" si="2"/>
        <v>297789</v>
      </c>
      <c r="W7" s="141">
        <f t="shared" si="2"/>
        <v>0</v>
      </c>
      <c r="X7" s="141">
        <f t="shared" si="2"/>
        <v>23149</v>
      </c>
      <c r="Y7" s="141">
        <f t="shared" si="2"/>
        <v>23149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210</v>
      </c>
      <c r="B8" s="208">
        <v>31201</v>
      </c>
      <c r="C8" s="208" t="s">
        <v>234</v>
      </c>
      <c r="D8" s="209">
        <f aca="true" t="shared" si="7" ref="D8:E26">SUM(L8,T8,AB8,AJ8,AR8,AZ8)</f>
        <v>0</v>
      </c>
      <c r="E8" s="209">
        <f t="shared" si="7"/>
        <v>446773</v>
      </c>
      <c r="F8" s="209">
        <f aca="true" t="shared" si="8" ref="F8:F26">SUM(D8:E8)</f>
        <v>446773</v>
      </c>
      <c r="G8" s="209">
        <f aca="true" t="shared" si="9" ref="G8:H26">SUM(O8,W8,AE8,AM8,AU8,BC8)</f>
        <v>0</v>
      </c>
      <c r="H8" s="209">
        <f t="shared" si="9"/>
        <v>250765</v>
      </c>
      <c r="I8" s="209">
        <f aca="true" t="shared" si="10" ref="I8:I26">SUM(G8:H8)</f>
        <v>250765</v>
      </c>
      <c r="J8" s="208">
        <v>31827</v>
      </c>
      <c r="K8" s="208" t="s">
        <v>255</v>
      </c>
      <c r="L8" s="210"/>
      <c r="M8" s="210">
        <v>373359</v>
      </c>
      <c r="N8" s="211">
        <f aca="true" t="shared" si="11" ref="N8:N26">SUM(L8:M8)</f>
        <v>373359</v>
      </c>
      <c r="O8" s="210"/>
      <c r="P8" s="210">
        <v>250765</v>
      </c>
      <c r="Q8" s="211">
        <f aca="true" t="shared" si="12" ref="Q8:Q26">SUM(O8:P8)</f>
        <v>250765</v>
      </c>
      <c r="R8" s="208">
        <v>31830</v>
      </c>
      <c r="S8" s="208" t="s">
        <v>257</v>
      </c>
      <c r="T8" s="210"/>
      <c r="U8" s="210">
        <v>73414</v>
      </c>
      <c r="V8" s="211">
        <f aca="true" t="shared" si="13" ref="V8:V26">SUM(T8:U8)</f>
        <v>73414</v>
      </c>
      <c r="W8" s="210"/>
      <c r="X8" s="210"/>
      <c r="Y8" s="211">
        <f aca="true" t="shared" si="14" ref="Y8:Y26">SUM(W8:X8)</f>
        <v>0</v>
      </c>
      <c r="Z8" s="208"/>
      <c r="AA8" s="208"/>
      <c r="AB8" s="210"/>
      <c r="AC8" s="210"/>
      <c r="AD8" s="211">
        <f aca="true" t="shared" si="15" ref="AD8:AD26">SUM(AB8:AC8)</f>
        <v>0</v>
      </c>
      <c r="AE8" s="210"/>
      <c r="AF8" s="210"/>
      <c r="AG8" s="211">
        <f aca="true" t="shared" si="16" ref="AG8:AG26">SUM(AE8:AF8)</f>
        <v>0</v>
      </c>
      <c r="AH8" s="208"/>
      <c r="AI8" s="208"/>
      <c r="AJ8" s="210"/>
      <c r="AK8" s="210"/>
      <c r="AL8" s="211">
        <f aca="true" t="shared" si="17" ref="AL8:AL26">SUM(AJ8:AK8)</f>
        <v>0</v>
      </c>
      <c r="AM8" s="210"/>
      <c r="AN8" s="210"/>
      <c r="AO8" s="211">
        <f aca="true" t="shared" si="18" ref="AO8:AO26">SUM(AM8:AN8)</f>
        <v>0</v>
      </c>
      <c r="AP8" s="208"/>
      <c r="AQ8" s="208"/>
      <c r="AR8" s="210"/>
      <c r="AS8" s="210"/>
      <c r="AT8" s="211">
        <f aca="true" t="shared" si="19" ref="AT8:AT26">SUM(AR8:AS8)</f>
        <v>0</v>
      </c>
      <c r="AU8" s="210"/>
      <c r="AV8" s="210"/>
      <c r="AW8" s="211">
        <f aca="true" t="shared" si="20" ref="AW8:AW26">SUM(AU8:AV8)</f>
        <v>0</v>
      </c>
      <c r="AX8" s="208"/>
      <c r="AY8" s="208"/>
      <c r="AZ8" s="210"/>
      <c r="BA8" s="210"/>
      <c r="BB8" s="211">
        <f aca="true" t="shared" si="21" ref="BB8:BB26">SUM(AZ8:BA8)</f>
        <v>0</v>
      </c>
      <c r="BC8" s="210"/>
      <c r="BD8" s="210"/>
      <c r="BE8" s="211">
        <f aca="true" t="shared" si="22" ref="BE8:BE26">SUM(BC8:BD8)</f>
        <v>0</v>
      </c>
    </row>
    <row r="9" spans="1:57" ht="13.5">
      <c r="A9" s="208" t="s">
        <v>210</v>
      </c>
      <c r="B9" s="208">
        <v>31202</v>
      </c>
      <c r="C9" s="208" t="s">
        <v>235</v>
      </c>
      <c r="D9" s="209">
        <f t="shared" si="7"/>
        <v>305550</v>
      </c>
      <c r="E9" s="209">
        <f t="shared" si="7"/>
        <v>468343</v>
      </c>
      <c r="F9" s="209">
        <f t="shared" si="8"/>
        <v>773893</v>
      </c>
      <c r="G9" s="209">
        <f t="shared" si="9"/>
        <v>0</v>
      </c>
      <c r="H9" s="209">
        <f t="shared" si="9"/>
        <v>241705</v>
      </c>
      <c r="I9" s="209">
        <f t="shared" si="10"/>
        <v>241705</v>
      </c>
      <c r="J9" s="208">
        <v>31829</v>
      </c>
      <c r="K9" s="208" t="s">
        <v>256</v>
      </c>
      <c r="L9" s="210">
        <v>305550</v>
      </c>
      <c r="M9" s="210">
        <v>468343</v>
      </c>
      <c r="N9" s="211">
        <f t="shared" si="11"/>
        <v>773893</v>
      </c>
      <c r="O9" s="210"/>
      <c r="P9" s="210">
        <v>241705</v>
      </c>
      <c r="Q9" s="211">
        <f t="shared" si="12"/>
        <v>241705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210</v>
      </c>
      <c r="B10" s="208">
        <v>31203</v>
      </c>
      <c r="C10" s="208" t="s">
        <v>236</v>
      </c>
      <c r="D10" s="209">
        <f t="shared" si="7"/>
        <v>0</v>
      </c>
      <c r="E10" s="209">
        <f t="shared" si="7"/>
        <v>179403</v>
      </c>
      <c r="F10" s="209">
        <f t="shared" si="8"/>
        <v>179403</v>
      </c>
      <c r="G10" s="209">
        <f t="shared" si="9"/>
        <v>0</v>
      </c>
      <c r="H10" s="209">
        <f t="shared" si="9"/>
        <v>46766</v>
      </c>
      <c r="I10" s="209">
        <f t="shared" si="10"/>
        <v>46766</v>
      </c>
      <c r="J10" s="208">
        <v>31835</v>
      </c>
      <c r="K10" s="208" t="s">
        <v>258</v>
      </c>
      <c r="L10" s="210"/>
      <c r="M10" s="210">
        <v>179403</v>
      </c>
      <c r="N10" s="211">
        <f t="shared" si="11"/>
        <v>179403</v>
      </c>
      <c r="O10" s="210"/>
      <c r="P10" s="210">
        <v>46766</v>
      </c>
      <c r="Q10" s="211">
        <f t="shared" si="12"/>
        <v>46766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210</v>
      </c>
      <c r="B11" s="208">
        <v>31204</v>
      </c>
      <c r="C11" s="208" t="s">
        <v>237</v>
      </c>
      <c r="D11" s="209">
        <f t="shared" si="7"/>
        <v>36109</v>
      </c>
      <c r="E11" s="209">
        <f t="shared" si="7"/>
        <v>74388</v>
      </c>
      <c r="F11" s="209">
        <f t="shared" si="8"/>
        <v>110497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>
        <v>31829</v>
      </c>
      <c r="K11" s="208" t="s">
        <v>256</v>
      </c>
      <c r="L11" s="210">
        <v>36109</v>
      </c>
      <c r="M11" s="210">
        <v>74388</v>
      </c>
      <c r="N11" s="211">
        <f t="shared" si="11"/>
        <v>110497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210</v>
      </c>
      <c r="B12" s="208">
        <v>31302</v>
      </c>
      <c r="C12" s="208" t="s">
        <v>238</v>
      </c>
      <c r="D12" s="209">
        <f t="shared" si="7"/>
        <v>0</v>
      </c>
      <c r="E12" s="209">
        <f t="shared" si="7"/>
        <v>23091</v>
      </c>
      <c r="F12" s="209">
        <f t="shared" si="8"/>
        <v>23091</v>
      </c>
      <c r="G12" s="209">
        <f t="shared" si="9"/>
        <v>0</v>
      </c>
      <c r="H12" s="209">
        <f t="shared" si="9"/>
        <v>42611</v>
      </c>
      <c r="I12" s="209">
        <f t="shared" si="10"/>
        <v>42611</v>
      </c>
      <c r="J12" s="208">
        <v>31827</v>
      </c>
      <c r="K12" s="208" t="s">
        <v>255</v>
      </c>
      <c r="L12" s="210"/>
      <c r="M12" s="210">
        <v>23091</v>
      </c>
      <c r="N12" s="211">
        <f t="shared" si="11"/>
        <v>23091</v>
      </c>
      <c r="O12" s="210"/>
      <c r="P12" s="210">
        <v>42611</v>
      </c>
      <c r="Q12" s="211">
        <f t="shared" si="12"/>
        <v>42611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210</v>
      </c>
      <c r="B13" s="208">
        <v>31325</v>
      </c>
      <c r="C13" s="208" t="s">
        <v>239</v>
      </c>
      <c r="D13" s="209">
        <f t="shared" si="7"/>
        <v>0</v>
      </c>
      <c r="E13" s="209">
        <f t="shared" si="7"/>
        <v>15813</v>
      </c>
      <c r="F13" s="209">
        <f t="shared" si="8"/>
        <v>15813</v>
      </c>
      <c r="G13" s="209">
        <f t="shared" si="9"/>
        <v>0</v>
      </c>
      <c r="H13" s="209">
        <f t="shared" si="9"/>
        <v>7599</v>
      </c>
      <c r="I13" s="209">
        <f t="shared" si="10"/>
        <v>7599</v>
      </c>
      <c r="J13" s="208">
        <v>31827</v>
      </c>
      <c r="K13" s="208" t="s">
        <v>255</v>
      </c>
      <c r="L13" s="210"/>
      <c r="M13" s="210">
        <v>7010</v>
      </c>
      <c r="N13" s="211">
        <f t="shared" si="11"/>
        <v>7010</v>
      </c>
      <c r="O13" s="210"/>
      <c r="P13" s="210">
        <v>7599</v>
      </c>
      <c r="Q13" s="211">
        <f t="shared" si="12"/>
        <v>7599</v>
      </c>
      <c r="R13" s="208">
        <v>31830</v>
      </c>
      <c r="S13" s="208" t="s">
        <v>257</v>
      </c>
      <c r="T13" s="210"/>
      <c r="U13" s="210">
        <v>8803</v>
      </c>
      <c r="V13" s="211">
        <f t="shared" si="13"/>
        <v>8803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210</v>
      </c>
      <c r="B14" s="208">
        <v>31328</v>
      </c>
      <c r="C14" s="208" t="s">
        <v>240</v>
      </c>
      <c r="D14" s="209">
        <f t="shared" si="7"/>
        <v>0</v>
      </c>
      <c r="E14" s="209">
        <f t="shared" si="7"/>
        <v>32062</v>
      </c>
      <c r="F14" s="209">
        <f t="shared" si="8"/>
        <v>32062</v>
      </c>
      <c r="G14" s="209">
        <f t="shared" si="9"/>
        <v>0</v>
      </c>
      <c r="H14" s="209">
        <f t="shared" si="9"/>
        <v>25150</v>
      </c>
      <c r="I14" s="209">
        <f t="shared" si="10"/>
        <v>25150</v>
      </c>
      <c r="J14" s="208">
        <v>31827</v>
      </c>
      <c r="K14" s="208" t="s">
        <v>255</v>
      </c>
      <c r="L14" s="210"/>
      <c r="M14" s="210">
        <v>15183</v>
      </c>
      <c r="N14" s="211">
        <f t="shared" si="11"/>
        <v>15183</v>
      </c>
      <c r="O14" s="210"/>
      <c r="P14" s="210">
        <v>25150</v>
      </c>
      <c r="Q14" s="211">
        <f t="shared" si="12"/>
        <v>25150</v>
      </c>
      <c r="R14" s="208">
        <v>31830</v>
      </c>
      <c r="S14" s="208" t="s">
        <v>257</v>
      </c>
      <c r="T14" s="210"/>
      <c r="U14" s="210">
        <v>16879</v>
      </c>
      <c r="V14" s="211">
        <f t="shared" si="13"/>
        <v>16879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210</v>
      </c>
      <c r="B15" s="208">
        <v>31329</v>
      </c>
      <c r="C15" s="208" t="s">
        <v>241</v>
      </c>
      <c r="D15" s="209">
        <f t="shared" si="7"/>
        <v>0</v>
      </c>
      <c r="E15" s="209">
        <f t="shared" si="7"/>
        <v>68244</v>
      </c>
      <c r="F15" s="209">
        <f t="shared" si="8"/>
        <v>68244</v>
      </c>
      <c r="G15" s="209">
        <f t="shared" si="9"/>
        <v>0</v>
      </c>
      <c r="H15" s="209">
        <f t="shared" si="9"/>
        <v>37735</v>
      </c>
      <c r="I15" s="209">
        <f t="shared" si="10"/>
        <v>37735</v>
      </c>
      <c r="J15" s="208">
        <v>31827</v>
      </c>
      <c r="K15" s="208" t="s">
        <v>255</v>
      </c>
      <c r="L15" s="210"/>
      <c r="M15" s="210">
        <v>31258</v>
      </c>
      <c r="N15" s="211">
        <f t="shared" si="11"/>
        <v>31258</v>
      </c>
      <c r="O15" s="210"/>
      <c r="P15" s="210">
        <v>37735</v>
      </c>
      <c r="Q15" s="211">
        <f t="shared" si="12"/>
        <v>37735</v>
      </c>
      <c r="R15" s="208">
        <v>31830</v>
      </c>
      <c r="S15" s="208" t="s">
        <v>257</v>
      </c>
      <c r="T15" s="210"/>
      <c r="U15" s="210">
        <v>36986</v>
      </c>
      <c r="V15" s="211">
        <f t="shared" si="13"/>
        <v>36986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210</v>
      </c>
      <c r="B16" s="208">
        <v>31364</v>
      </c>
      <c r="C16" s="208" t="s">
        <v>242</v>
      </c>
      <c r="D16" s="209">
        <f t="shared" si="7"/>
        <v>0</v>
      </c>
      <c r="E16" s="209">
        <f t="shared" si="7"/>
        <v>26494</v>
      </c>
      <c r="F16" s="209">
        <f t="shared" si="8"/>
        <v>26494</v>
      </c>
      <c r="G16" s="209">
        <f t="shared" si="9"/>
        <v>0</v>
      </c>
      <c r="H16" s="209">
        <f t="shared" si="9"/>
        <v>7352</v>
      </c>
      <c r="I16" s="209">
        <f t="shared" si="10"/>
        <v>7352</v>
      </c>
      <c r="J16" s="208">
        <v>31835</v>
      </c>
      <c r="K16" s="208" t="s">
        <v>258</v>
      </c>
      <c r="L16" s="210"/>
      <c r="M16" s="210">
        <v>26494</v>
      </c>
      <c r="N16" s="211">
        <f t="shared" si="11"/>
        <v>26494</v>
      </c>
      <c r="O16" s="210"/>
      <c r="P16" s="210">
        <v>7352</v>
      </c>
      <c r="Q16" s="211">
        <f t="shared" si="12"/>
        <v>7352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210</v>
      </c>
      <c r="B17" s="208">
        <v>31370</v>
      </c>
      <c r="C17" s="208" t="s">
        <v>243</v>
      </c>
      <c r="D17" s="209">
        <f t="shared" si="7"/>
        <v>0</v>
      </c>
      <c r="E17" s="209">
        <f t="shared" si="7"/>
        <v>53796</v>
      </c>
      <c r="F17" s="209">
        <f t="shared" si="8"/>
        <v>53796</v>
      </c>
      <c r="G17" s="209">
        <f t="shared" si="9"/>
        <v>0</v>
      </c>
      <c r="H17" s="209">
        <f t="shared" si="9"/>
        <v>8730</v>
      </c>
      <c r="I17" s="209">
        <f t="shared" si="10"/>
        <v>8730</v>
      </c>
      <c r="J17" s="208">
        <v>31835</v>
      </c>
      <c r="K17" s="208" t="s">
        <v>258</v>
      </c>
      <c r="L17" s="210"/>
      <c r="M17" s="210">
        <v>53796</v>
      </c>
      <c r="N17" s="211">
        <f t="shared" si="11"/>
        <v>53796</v>
      </c>
      <c r="O17" s="210"/>
      <c r="P17" s="210">
        <v>8730</v>
      </c>
      <c r="Q17" s="211">
        <f t="shared" si="12"/>
        <v>8730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210</v>
      </c>
      <c r="B18" s="208">
        <v>31371</v>
      </c>
      <c r="C18" s="208" t="s">
        <v>244</v>
      </c>
      <c r="D18" s="209">
        <f t="shared" si="7"/>
        <v>0</v>
      </c>
      <c r="E18" s="209">
        <f t="shared" si="7"/>
        <v>56491</v>
      </c>
      <c r="F18" s="209">
        <f t="shared" si="8"/>
        <v>56491</v>
      </c>
      <c r="G18" s="209">
        <f t="shared" si="9"/>
        <v>0</v>
      </c>
      <c r="H18" s="209">
        <f t="shared" si="9"/>
        <v>44741</v>
      </c>
      <c r="I18" s="209">
        <f t="shared" si="10"/>
        <v>44741</v>
      </c>
      <c r="J18" s="208">
        <v>31835</v>
      </c>
      <c r="K18" s="208" t="s">
        <v>258</v>
      </c>
      <c r="L18" s="210"/>
      <c r="M18" s="210">
        <v>56491</v>
      </c>
      <c r="N18" s="211">
        <f t="shared" si="11"/>
        <v>56491</v>
      </c>
      <c r="O18" s="210"/>
      <c r="P18" s="210">
        <v>44741</v>
      </c>
      <c r="Q18" s="211">
        <f t="shared" si="12"/>
        <v>44741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210</v>
      </c>
      <c r="B19" s="208">
        <v>31372</v>
      </c>
      <c r="C19" s="208" t="s">
        <v>245</v>
      </c>
      <c r="D19" s="209">
        <f t="shared" si="7"/>
        <v>0</v>
      </c>
      <c r="E19" s="209">
        <f t="shared" si="7"/>
        <v>44447</v>
      </c>
      <c r="F19" s="209">
        <f t="shared" si="8"/>
        <v>44447</v>
      </c>
      <c r="G19" s="209">
        <f t="shared" si="9"/>
        <v>0</v>
      </c>
      <c r="H19" s="209">
        <f t="shared" si="9"/>
        <v>15379</v>
      </c>
      <c r="I19" s="209">
        <f t="shared" si="10"/>
        <v>15379</v>
      </c>
      <c r="J19" s="208">
        <v>31835</v>
      </c>
      <c r="K19" s="208" t="s">
        <v>258</v>
      </c>
      <c r="L19" s="210"/>
      <c r="M19" s="210">
        <v>44447</v>
      </c>
      <c r="N19" s="211">
        <f t="shared" si="11"/>
        <v>44447</v>
      </c>
      <c r="O19" s="210"/>
      <c r="P19" s="210">
        <v>15379</v>
      </c>
      <c r="Q19" s="211">
        <f t="shared" si="12"/>
        <v>15379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210</v>
      </c>
      <c r="B20" s="208">
        <v>31384</v>
      </c>
      <c r="C20" s="208" t="s">
        <v>246</v>
      </c>
      <c r="D20" s="209">
        <f t="shared" si="7"/>
        <v>8629</v>
      </c>
      <c r="E20" s="209">
        <f t="shared" si="7"/>
        <v>25987</v>
      </c>
      <c r="F20" s="209">
        <f t="shared" si="8"/>
        <v>34616</v>
      </c>
      <c r="G20" s="209">
        <f t="shared" si="9"/>
        <v>0</v>
      </c>
      <c r="H20" s="209">
        <f t="shared" si="9"/>
        <v>8860</v>
      </c>
      <c r="I20" s="209">
        <f t="shared" si="10"/>
        <v>8860</v>
      </c>
      <c r="J20" s="208">
        <v>31829</v>
      </c>
      <c r="K20" s="208" t="s">
        <v>256</v>
      </c>
      <c r="L20" s="210">
        <v>8629</v>
      </c>
      <c r="M20" s="210">
        <v>25987</v>
      </c>
      <c r="N20" s="211">
        <f t="shared" si="11"/>
        <v>34616</v>
      </c>
      <c r="O20" s="210"/>
      <c r="P20" s="210">
        <v>8860</v>
      </c>
      <c r="Q20" s="211">
        <f t="shared" si="12"/>
        <v>8860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210</v>
      </c>
      <c r="B21" s="208">
        <v>31386</v>
      </c>
      <c r="C21" s="208" t="s">
        <v>247</v>
      </c>
      <c r="D21" s="209">
        <f t="shared" si="7"/>
        <v>34208</v>
      </c>
      <c r="E21" s="209">
        <f t="shared" si="7"/>
        <v>63022</v>
      </c>
      <c r="F21" s="209">
        <f t="shared" si="8"/>
        <v>97230</v>
      </c>
      <c r="G21" s="209">
        <f t="shared" si="9"/>
        <v>0</v>
      </c>
      <c r="H21" s="209">
        <f t="shared" si="9"/>
        <v>48146</v>
      </c>
      <c r="I21" s="209">
        <f t="shared" si="10"/>
        <v>48146</v>
      </c>
      <c r="J21" s="208">
        <v>31829</v>
      </c>
      <c r="K21" s="208" t="s">
        <v>256</v>
      </c>
      <c r="L21" s="210">
        <v>34208</v>
      </c>
      <c r="M21" s="210">
        <v>63022</v>
      </c>
      <c r="N21" s="211">
        <f t="shared" si="11"/>
        <v>97230</v>
      </c>
      <c r="O21" s="210"/>
      <c r="P21" s="210">
        <v>48146</v>
      </c>
      <c r="Q21" s="211">
        <f t="shared" si="12"/>
        <v>48146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210</v>
      </c>
      <c r="B22" s="208">
        <v>31389</v>
      </c>
      <c r="C22" s="208" t="s">
        <v>248</v>
      </c>
      <c r="D22" s="209">
        <f t="shared" si="7"/>
        <v>24131</v>
      </c>
      <c r="E22" s="209">
        <f t="shared" si="7"/>
        <v>104834</v>
      </c>
      <c r="F22" s="209">
        <f t="shared" si="8"/>
        <v>128965</v>
      </c>
      <c r="G22" s="209">
        <f t="shared" si="9"/>
        <v>0</v>
      </c>
      <c r="H22" s="209">
        <f t="shared" si="9"/>
        <v>29164</v>
      </c>
      <c r="I22" s="209">
        <f t="shared" si="10"/>
        <v>29164</v>
      </c>
      <c r="J22" s="208">
        <v>31829</v>
      </c>
      <c r="K22" s="208" t="s">
        <v>256</v>
      </c>
      <c r="L22" s="210">
        <v>24131</v>
      </c>
      <c r="M22" s="210">
        <v>50496</v>
      </c>
      <c r="N22" s="211">
        <f t="shared" si="11"/>
        <v>74627</v>
      </c>
      <c r="O22" s="210"/>
      <c r="P22" s="210">
        <v>29164</v>
      </c>
      <c r="Q22" s="211">
        <f t="shared" si="12"/>
        <v>29164</v>
      </c>
      <c r="R22" s="208">
        <v>31825</v>
      </c>
      <c r="S22" s="208" t="s">
        <v>254</v>
      </c>
      <c r="T22" s="210"/>
      <c r="U22" s="210">
        <v>54338</v>
      </c>
      <c r="V22" s="211">
        <f t="shared" si="13"/>
        <v>54338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210</v>
      </c>
      <c r="B23" s="208">
        <v>31390</v>
      </c>
      <c r="C23" s="208" t="s">
        <v>249</v>
      </c>
      <c r="D23" s="209">
        <f t="shared" si="7"/>
        <v>24947</v>
      </c>
      <c r="E23" s="209">
        <f t="shared" si="7"/>
        <v>82086</v>
      </c>
      <c r="F23" s="209">
        <f t="shared" si="8"/>
        <v>107033</v>
      </c>
      <c r="G23" s="209">
        <f t="shared" si="9"/>
        <v>0</v>
      </c>
      <c r="H23" s="209">
        <f t="shared" si="9"/>
        <v>32074</v>
      </c>
      <c r="I23" s="209">
        <f t="shared" si="10"/>
        <v>32074</v>
      </c>
      <c r="J23" s="208">
        <v>31829</v>
      </c>
      <c r="K23" s="208" t="s">
        <v>256</v>
      </c>
      <c r="L23" s="210">
        <v>24947</v>
      </c>
      <c r="M23" s="210">
        <v>52763</v>
      </c>
      <c r="N23" s="211">
        <f t="shared" si="11"/>
        <v>77710</v>
      </c>
      <c r="O23" s="210"/>
      <c r="P23" s="210">
        <v>32074</v>
      </c>
      <c r="Q23" s="211">
        <f t="shared" si="12"/>
        <v>32074</v>
      </c>
      <c r="R23" s="208">
        <v>31825</v>
      </c>
      <c r="S23" s="208" t="s">
        <v>254</v>
      </c>
      <c r="T23" s="210"/>
      <c r="U23" s="210">
        <v>29323</v>
      </c>
      <c r="V23" s="211">
        <f t="shared" si="13"/>
        <v>29323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210</v>
      </c>
      <c r="B24" s="208">
        <v>31401</v>
      </c>
      <c r="C24" s="208" t="s">
        <v>250</v>
      </c>
      <c r="D24" s="209">
        <f t="shared" si="7"/>
        <v>12562</v>
      </c>
      <c r="E24" s="209">
        <f t="shared" si="7"/>
        <v>36463</v>
      </c>
      <c r="F24" s="209">
        <f t="shared" si="8"/>
        <v>49025</v>
      </c>
      <c r="G24" s="209">
        <f t="shared" si="9"/>
        <v>0</v>
      </c>
      <c r="H24" s="209">
        <f t="shared" si="9"/>
        <v>23149</v>
      </c>
      <c r="I24" s="209">
        <f t="shared" si="10"/>
        <v>23149</v>
      </c>
      <c r="J24" s="208">
        <v>31829</v>
      </c>
      <c r="K24" s="208" t="s">
        <v>256</v>
      </c>
      <c r="L24" s="210">
        <v>12562</v>
      </c>
      <c r="M24" s="210">
        <v>36463</v>
      </c>
      <c r="N24" s="211">
        <f t="shared" si="11"/>
        <v>49025</v>
      </c>
      <c r="O24" s="210"/>
      <c r="P24" s="210"/>
      <c r="Q24" s="211">
        <f t="shared" si="12"/>
        <v>0</v>
      </c>
      <c r="R24" s="208">
        <v>31812</v>
      </c>
      <c r="S24" s="208" t="s">
        <v>253</v>
      </c>
      <c r="T24" s="210"/>
      <c r="U24" s="210"/>
      <c r="V24" s="211">
        <f t="shared" si="13"/>
        <v>0</v>
      </c>
      <c r="W24" s="210"/>
      <c r="X24" s="210">
        <v>23149</v>
      </c>
      <c r="Y24" s="211">
        <f t="shared" si="14"/>
        <v>23149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210</v>
      </c>
      <c r="B25" s="208">
        <v>31402</v>
      </c>
      <c r="C25" s="208" t="s">
        <v>251</v>
      </c>
      <c r="D25" s="209">
        <f t="shared" si="7"/>
        <v>10273</v>
      </c>
      <c r="E25" s="209">
        <f t="shared" si="7"/>
        <v>56600</v>
      </c>
      <c r="F25" s="209">
        <f t="shared" si="8"/>
        <v>66873</v>
      </c>
      <c r="G25" s="209">
        <f t="shared" si="9"/>
        <v>0</v>
      </c>
      <c r="H25" s="209">
        <f t="shared" si="9"/>
        <v>17815</v>
      </c>
      <c r="I25" s="209">
        <f t="shared" si="10"/>
        <v>17815</v>
      </c>
      <c r="J25" s="208">
        <v>31812</v>
      </c>
      <c r="K25" s="208" t="s">
        <v>253</v>
      </c>
      <c r="L25" s="210"/>
      <c r="M25" s="210">
        <v>26831</v>
      </c>
      <c r="N25" s="211">
        <f t="shared" si="11"/>
        <v>26831</v>
      </c>
      <c r="O25" s="210"/>
      <c r="P25" s="210">
        <v>17815</v>
      </c>
      <c r="Q25" s="211">
        <f t="shared" si="12"/>
        <v>17815</v>
      </c>
      <c r="R25" s="208">
        <v>31829</v>
      </c>
      <c r="S25" s="208" t="s">
        <v>256</v>
      </c>
      <c r="T25" s="210">
        <v>10273</v>
      </c>
      <c r="U25" s="210">
        <v>29769</v>
      </c>
      <c r="V25" s="211">
        <f t="shared" si="13"/>
        <v>40042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210</v>
      </c>
      <c r="B26" s="208">
        <v>31403</v>
      </c>
      <c r="C26" s="208" t="s">
        <v>252</v>
      </c>
      <c r="D26" s="209">
        <f t="shared" si="7"/>
        <v>9746</v>
      </c>
      <c r="E26" s="209">
        <f t="shared" si="7"/>
        <v>49468</v>
      </c>
      <c r="F26" s="209">
        <f t="shared" si="8"/>
        <v>59214</v>
      </c>
      <c r="G26" s="209">
        <f t="shared" si="9"/>
        <v>0</v>
      </c>
      <c r="H26" s="209">
        <f t="shared" si="9"/>
        <v>16764</v>
      </c>
      <c r="I26" s="209">
        <f t="shared" si="10"/>
        <v>16764</v>
      </c>
      <c r="J26" s="208">
        <v>31812</v>
      </c>
      <c r="K26" s="208" t="s">
        <v>253</v>
      </c>
      <c r="L26" s="210"/>
      <c r="M26" s="210">
        <v>21210</v>
      </c>
      <c r="N26" s="211">
        <f t="shared" si="11"/>
        <v>21210</v>
      </c>
      <c r="O26" s="210"/>
      <c r="P26" s="210">
        <v>16764</v>
      </c>
      <c r="Q26" s="211">
        <f t="shared" si="12"/>
        <v>16764</v>
      </c>
      <c r="R26" s="208">
        <v>31829</v>
      </c>
      <c r="S26" s="208" t="s">
        <v>256</v>
      </c>
      <c r="T26" s="210">
        <v>9746</v>
      </c>
      <c r="U26" s="210">
        <v>28258</v>
      </c>
      <c r="V26" s="211">
        <f t="shared" si="13"/>
        <v>38004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41"/>
      <c r="B27" s="41"/>
      <c r="C27" s="41"/>
      <c r="D27" s="42"/>
      <c r="E27" s="42"/>
      <c r="F27" s="42"/>
      <c r="G27" s="42"/>
      <c r="H27" s="42"/>
      <c r="I27" s="42"/>
      <c r="J27" s="41"/>
      <c r="K27" s="41"/>
      <c r="L27" s="42"/>
      <c r="M27" s="42"/>
      <c r="N27" s="42"/>
      <c r="O27" s="42"/>
      <c r="P27" s="42"/>
      <c r="Q27" s="42"/>
      <c r="R27" s="41"/>
      <c r="S27" s="41"/>
      <c r="T27" s="42"/>
      <c r="U27" s="42"/>
      <c r="V27" s="42"/>
      <c r="W27" s="42"/>
      <c r="X27" s="42"/>
      <c r="Y27" s="42"/>
      <c r="Z27" s="41"/>
      <c r="AA27" s="41"/>
      <c r="AB27" s="42"/>
      <c r="AC27" s="42"/>
      <c r="AD27" s="42"/>
      <c r="AE27" s="42"/>
      <c r="AF27" s="42"/>
      <c r="AG27" s="42"/>
      <c r="AH27" s="41"/>
      <c r="AI27" s="41"/>
      <c r="AJ27" s="42"/>
      <c r="AK27" s="42"/>
      <c r="AL27" s="42"/>
      <c r="AM27" s="42"/>
      <c r="AN27" s="42"/>
      <c r="AO27" s="42"/>
      <c r="AP27" s="41"/>
      <c r="AQ27" s="41"/>
      <c r="AR27" s="42"/>
      <c r="AS27" s="42"/>
      <c r="AT27" s="42"/>
      <c r="AU27" s="42"/>
      <c r="AV27" s="42"/>
      <c r="AW27" s="42"/>
      <c r="AX27" s="41"/>
      <c r="AY27" s="41"/>
      <c r="AZ27" s="42"/>
      <c r="BA27" s="42"/>
      <c r="BB27" s="42"/>
      <c r="BC27" s="42"/>
      <c r="BD27" s="42"/>
      <c r="BE27" s="42"/>
    </row>
    <row r="28" spans="1:57" ht="13.5">
      <c r="A28" s="41"/>
      <c r="B28" s="41"/>
      <c r="C28" s="41"/>
      <c r="D28" s="42"/>
      <c r="E28" s="42"/>
      <c r="F28" s="42"/>
      <c r="G28" s="42"/>
      <c r="H28" s="42"/>
      <c r="I28" s="42"/>
      <c r="J28" s="41"/>
      <c r="K28" s="41"/>
      <c r="L28" s="42"/>
      <c r="M28" s="42"/>
      <c r="N28" s="42"/>
      <c r="O28" s="42"/>
      <c r="P28" s="42"/>
      <c r="Q28" s="42"/>
      <c r="R28" s="41"/>
      <c r="S28" s="41"/>
      <c r="T28" s="42"/>
      <c r="U28" s="42"/>
      <c r="V28" s="42"/>
      <c r="W28" s="42"/>
      <c r="X28" s="42"/>
      <c r="Y28" s="42"/>
      <c r="Z28" s="41"/>
      <c r="AA28" s="41"/>
      <c r="AB28" s="42"/>
      <c r="AC28" s="42"/>
      <c r="AD28" s="42"/>
      <c r="AE28" s="42"/>
      <c r="AF28" s="42"/>
      <c r="AG28" s="42"/>
      <c r="AH28" s="41"/>
      <c r="AI28" s="41"/>
      <c r="AJ28" s="42"/>
      <c r="AK28" s="42"/>
      <c r="AL28" s="42"/>
      <c r="AM28" s="42"/>
      <c r="AN28" s="42"/>
      <c r="AO28" s="42"/>
      <c r="AP28" s="41"/>
      <c r="AQ28" s="41"/>
      <c r="AR28" s="42"/>
      <c r="AS28" s="42"/>
      <c r="AT28" s="42"/>
      <c r="AU28" s="42"/>
      <c r="AV28" s="42"/>
      <c r="AW28" s="42"/>
      <c r="AX28" s="41"/>
      <c r="AY28" s="41"/>
      <c r="AZ28" s="42"/>
      <c r="BA28" s="42"/>
      <c r="BB28" s="42"/>
      <c r="BC28" s="42"/>
      <c r="BD28" s="42"/>
      <c r="BE28" s="42"/>
    </row>
    <row r="29" spans="1:57" ht="13.5">
      <c r="A29" s="41"/>
      <c r="B29" s="41"/>
      <c r="C29" s="41"/>
      <c r="D29" s="42"/>
      <c r="E29" s="42"/>
      <c r="F29" s="42"/>
      <c r="G29" s="42"/>
      <c r="H29" s="42"/>
      <c r="I29" s="42"/>
      <c r="J29" s="41"/>
      <c r="K29" s="41"/>
      <c r="L29" s="42"/>
      <c r="M29" s="42"/>
      <c r="N29" s="42"/>
      <c r="O29" s="42"/>
      <c r="P29" s="42"/>
      <c r="Q29" s="42"/>
      <c r="R29" s="41"/>
      <c r="S29" s="41"/>
      <c r="T29" s="42"/>
      <c r="U29" s="42"/>
      <c r="V29" s="42"/>
      <c r="W29" s="42"/>
      <c r="X29" s="42"/>
      <c r="Y29" s="42"/>
      <c r="Z29" s="41"/>
      <c r="AA29" s="41"/>
      <c r="AB29" s="42"/>
      <c r="AC29" s="42"/>
      <c r="AD29" s="42"/>
      <c r="AE29" s="42"/>
      <c r="AF29" s="42"/>
      <c r="AG29" s="42"/>
      <c r="AH29" s="41"/>
      <c r="AI29" s="41"/>
      <c r="AJ29" s="42"/>
      <c r="AK29" s="42"/>
      <c r="AL29" s="42"/>
      <c r="AM29" s="42"/>
      <c r="AN29" s="42"/>
      <c r="AO29" s="42"/>
      <c r="AP29" s="41"/>
      <c r="AQ29" s="41"/>
      <c r="AR29" s="42"/>
      <c r="AS29" s="42"/>
      <c r="AT29" s="42"/>
      <c r="AU29" s="42"/>
      <c r="AV29" s="42"/>
      <c r="AW29" s="42"/>
      <c r="AX29" s="41"/>
      <c r="AY29" s="41"/>
      <c r="AZ29" s="42"/>
      <c r="BA29" s="42"/>
      <c r="BB29" s="42"/>
      <c r="BC29" s="42"/>
      <c r="BD29" s="42"/>
      <c r="BE29" s="42"/>
    </row>
    <row r="30" spans="1:57" ht="13.5">
      <c r="A30" s="41"/>
      <c r="B30" s="41"/>
      <c r="C30" s="41"/>
      <c r="D30" s="42"/>
      <c r="E30" s="42"/>
      <c r="F30" s="42"/>
      <c r="G30" s="42"/>
      <c r="H30" s="42"/>
      <c r="I30" s="42"/>
      <c r="J30" s="41"/>
      <c r="K30" s="41"/>
      <c r="L30" s="42"/>
      <c r="M30" s="42"/>
      <c r="N30" s="42"/>
      <c r="O30" s="42"/>
      <c r="P30" s="42"/>
      <c r="Q30" s="42"/>
      <c r="R30" s="41"/>
      <c r="S30" s="41"/>
      <c r="T30" s="42"/>
      <c r="U30" s="42"/>
      <c r="V30" s="42"/>
      <c r="W30" s="42"/>
      <c r="X30" s="42"/>
      <c r="Y30" s="42"/>
      <c r="Z30" s="41"/>
      <c r="AA30" s="41"/>
      <c r="AB30" s="42"/>
      <c r="AC30" s="42"/>
      <c r="AD30" s="42"/>
      <c r="AE30" s="42"/>
      <c r="AF30" s="42"/>
      <c r="AG30" s="42"/>
      <c r="AH30" s="41"/>
      <c r="AI30" s="41"/>
      <c r="AJ30" s="42"/>
      <c r="AK30" s="42"/>
      <c r="AL30" s="42"/>
      <c r="AM30" s="42"/>
      <c r="AN30" s="42"/>
      <c r="AO30" s="42"/>
      <c r="AP30" s="41"/>
      <c r="AQ30" s="41"/>
      <c r="AR30" s="42"/>
      <c r="AS30" s="42"/>
      <c r="AT30" s="42"/>
      <c r="AU30" s="42"/>
      <c r="AV30" s="42"/>
      <c r="AW30" s="42"/>
      <c r="AX30" s="41"/>
      <c r="AY30" s="41"/>
      <c r="AZ30" s="42"/>
      <c r="BA30" s="42"/>
      <c r="BB30" s="42"/>
      <c r="BC30" s="42"/>
      <c r="BD30" s="42"/>
      <c r="BE30" s="42"/>
    </row>
    <row r="31" spans="1:57" ht="13.5">
      <c r="A31" s="41"/>
      <c r="B31" s="41"/>
      <c r="C31" s="41"/>
      <c r="D31" s="42"/>
      <c r="E31" s="42"/>
      <c r="F31" s="42"/>
      <c r="G31" s="42"/>
      <c r="H31" s="42"/>
      <c r="I31" s="42"/>
      <c r="J31" s="41"/>
      <c r="K31" s="41"/>
      <c r="L31" s="42"/>
      <c r="M31" s="42"/>
      <c r="N31" s="42"/>
      <c r="O31" s="42"/>
      <c r="P31" s="42"/>
      <c r="Q31" s="42"/>
      <c r="R31" s="41"/>
      <c r="S31" s="41"/>
      <c r="T31" s="42"/>
      <c r="U31" s="42"/>
      <c r="V31" s="42"/>
      <c r="W31" s="42"/>
      <c r="X31" s="42"/>
      <c r="Y31" s="42"/>
      <c r="Z31" s="41"/>
      <c r="AA31" s="41"/>
      <c r="AB31" s="42"/>
      <c r="AC31" s="42"/>
      <c r="AD31" s="42"/>
      <c r="AE31" s="42"/>
      <c r="AF31" s="42"/>
      <c r="AG31" s="42"/>
      <c r="AH31" s="41"/>
      <c r="AI31" s="41"/>
      <c r="AJ31" s="42"/>
      <c r="AK31" s="42"/>
      <c r="AL31" s="42"/>
      <c r="AM31" s="42"/>
      <c r="AN31" s="42"/>
      <c r="AO31" s="42"/>
      <c r="AP31" s="41"/>
      <c r="AQ31" s="41"/>
      <c r="AR31" s="42"/>
      <c r="AS31" s="42"/>
      <c r="AT31" s="42"/>
      <c r="AU31" s="42"/>
      <c r="AV31" s="42"/>
      <c r="AW31" s="42"/>
      <c r="AX31" s="41"/>
      <c r="AY31" s="41"/>
      <c r="AZ31" s="42"/>
      <c r="BA31" s="42"/>
      <c r="BB31" s="42"/>
      <c r="BC31" s="42"/>
      <c r="BD31" s="42"/>
      <c r="BE31" s="42"/>
    </row>
    <row r="32" spans="1:57" ht="13.5">
      <c r="A32" s="41"/>
      <c r="B32" s="41"/>
      <c r="C32" s="41"/>
      <c r="D32" s="42"/>
      <c r="E32" s="42"/>
      <c r="F32" s="42"/>
      <c r="G32" s="42"/>
      <c r="H32" s="42"/>
      <c r="I32" s="42"/>
      <c r="J32" s="41"/>
      <c r="K32" s="41"/>
      <c r="L32" s="42"/>
      <c r="M32" s="42"/>
      <c r="N32" s="42"/>
      <c r="O32" s="42"/>
      <c r="P32" s="42"/>
      <c r="Q32" s="42"/>
      <c r="R32" s="41"/>
      <c r="S32" s="41"/>
      <c r="T32" s="42"/>
      <c r="U32" s="42"/>
      <c r="V32" s="42"/>
      <c r="W32" s="42"/>
      <c r="X32" s="42"/>
      <c r="Y32" s="42"/>
      <c r="Z32" s="41"/>
      <c r="AA32" s="41"/>
      <c r="AB32" s="42"/>
      <c r="AC32" s="42"/>
      <c r="AD32" s="42"/>
      <c r="AE32" s="42"/>
      <c r="AF32" s="42"/>
      <c r="AG32" s="42"/>
      <c r="AH32" s="41"/>
      <c r="AI32" s="41"/>
      <c r="AJ32" s="42"/>
      <c r="AK32" s="42"/>
      <c r="AL32" s="42"/>
      <c r="AM32" s="42"/>
      <c r="AN32" s="42"/>
      <c r="AO32" s="42"/>
      <c r="AP32" s="41"/>
      <c r="AQ32" s="41"/>
      <c r="AR32" s="42"/>
      <c r="AS32" s="42"/>
      <c r="AT32" s="42"/>
      <c r="AU32" s="42"/>
      <c r="AV32" s="42"/>
      <c r="AW32" s="42"/>
      <c r="AX32" s="41"/>
      <c r="AY32" s="41"/>
      <c r="AZ32" s="42"/>
      <c r="BA32" s="42"/>
      <c r="BB32" s="42"/>
      <c r="BC32" s="42"/>
      <c r="BD32" s="42"/>
      <c r="BE32" s="42"/>
    </row>
    <row r="33" spans="1:57" ht="13.5">
      <c r="A33" s="41"/>
      <c r="B33" s="41"/>
      <c r="C33" s="41"/>
      <c r="D33" s="42"/>
      <c r="E33" s="42"/>
      <c r="F33" s="42"/>
      <c r="G33" s="42"/>
      <c r="H33" s="42"/>
      <c r="I33" s="42"/>
      <c r="J33" s="41"/>
      <c r="K33" s="41"/>
      <c r="L33" s="42"/>
      <c r="M33" s="42"/>
      <c r="N33" s="42"/>
      <c r="O33" s="42"/>
      <c r="P33" s="42"/>
      <c r="Q33" s="42"/>
      <c r="R33" s="41"/>
      <c r="S33" s="41"/>
      <c r="T33" s="42"/>
      <c r="U33" s="42"/>
      <c r="V33" s="42"/>
      <c r="W33" s="42"/>
      <c r="X33" s="42"/>
      <c r="Y33" s="42"/>
      <c r="Z33" s="41"/>
      <c r="AA33" s="41"/>
      <c r="AB33" s="42"/>
      <c r="AC33" s="42"/>
      <c r="AD33" s="42"/>
      <c r="AE33" s="42"/>
      <c r="AF33" s="42"/>
      <c r="AG33" s="42"/>
      <c r="AH33" s="41"/>
      <c r="AI33" s="41"/>
      <c r="AJ33" s="42"/>
      <c r="AK33" s="42"/>
      <c r="AL33" s="42"/>
      <c r="AM33" s="42"/>
      <c r="AN33" s="42"/>
      <c r="AO33" s="42"/>
      <c r="AP33" s="41"/>
      <c r="AQ33" s="41"/>
      <c r="AR33" s="42"/>
      <c r="AS33" s="42"/>
      <c r="AT33" s="42"/>
      <c r="AU33" s="42"/>
      <c r="AV33" s="42"/>
      <c r="AW33" s="42"/>
      <c r="AX33" s="41"/>
      <c r="AY33" s="41"/>
      <c r="AZ33" s="42"/>
      <c r="BA33" s="42"/>
      <c r="BB33" s="42"/>
      <c r="BC33" s="42"/>
      <c r="BD33" s="42"/>
      <c r="BE33" s="42"/>
    </row>
    <row r="34" spans="1:57" ht="13.5">
      <c r="A34" s="41"/>
      <c r="B34" s="41"/>
      <c r="C34" s="41"/>
      <c r="D34" s="42"/>
      <c r="E34" s="42"/>
      <c r="F34" s="42"/>
      <c r="G34" s="42"/>
      <c r="H34" s="42"/>
      <c r="I34" s="42"/>
      <c r="J34" s="41"/>
      <c r="K34" s="41"/>
      <c r="L34" s="42"/>
      <c r="M34" s="42"/>
      <c r="N34" s="42"/>
      <c r="O34" s="42"/>
      <c r="P34" s="42"/>
      <c r="Q34" s="42"/>
      <c r="R34" s="41"/>
      <c r="S34" s="41"/>
      <c r="T34" s="42"/>
      <c r="U34" s="42"/>
      <c r="V34" s="42"/>
      <c r="W34" s="42"/>
      <c r="X34" s="42"/>
      <c r="Y34" s="42"/>
      <c r="Z34" s="41"/>
      <c r="AA34" s="41"/>
      <c r="AB34" s="42"/>
      <c r="AC34" s="42"/>
      <c r="AD34" s="42"/>
      <c r="AE34" s="42"/>
      <c r="AF34" s="42"/>
      <c r="AG34" s="42"/>
      <c r="AH34" s="41"/>
      <c r="AI34" s="41"/>
      <c r="AJ34" s="42"/>
      <c r="AK34" s="42"/>
      <c r="AL34" s="42"/>
      <c r="AM34" s="42"/>
      <c r="AN34" s="42"/>
      <c r="AO34" s="42"/>
      <c r="AP34" s="41"/>
      <c r="AQ34" s="41"/>
      <c r="AR34" s="42"/>
      <c r="AS34" s="42"/>
      <c r="AT34" s="42"/>
      <c r="AU34" s="42"/>
      <c r="AV34" s="42"/>
      <c r="AW34" s="42"/>
      <c r="AX34" s="41"/>
      <c r="AY34" s="41"/>
      <c r="AZ34" s="42"/>
      <c r="BA34" s="42"/>
      <c r="BB34" s="42"/>
      <c r="BC34" s="42"/>
      <c r="BD34" s="42"/>
      <c r="BE34" s="42"/>
    </row>
    <row r="35" spans="1:57" ht="13.5">
      <c r="A35" s="41"/>
      <c r="B35" s="41"/>
      <c r="C35" s="41"/>
      <c r="D35" s="42"/>
      <c r="E35" s="42"/>
      <c r="F35" s="42"/>
      <c r="G35" s="42"/>
      <c r="H35" s="42"/>
      <c r="I35" s="42"/>
      <c r="J35" s="41"/>
      <c r="K35" s="41"/>
      <c r="L35" s="42"/>
      <c r="M35" s="42"/>
      <c r="N35" s="42"/>
      <c r="O35" s="42"/>
      <c r="P35" s="42"/>
      <c r="Q35" s="42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2"/>
      <c r="AC35" s="42"/>
      <c r="AD35" s="42"/>
      <c r="AE35" s="42"/>
      <c r="AF35" s="42"/>
      <c r="AG35" s="42"/>
      <c r="AH35" s="41"/>
      <c r="AI35" s="41"/>
      <c r="AJ35" s="42"/>
      <c r="AK35" s="42"/>
      <c r="AL35" s="42"/>
      <c r="AM35" s="42"/>
      <c r="AN35" s="42"/>
      <c r="AO35" s="42"/>
      <c r="AP35" s="41"/>
      <c r="AQ35" s="41"/>
      <c r="AR35" s="42"/>
      <c r="AS35" s="42"/>
      <c r="AT35" s="42"/>
      <c r="AU35" s="42"/>
      <c r="AV35" s="42"/>
      <c r="AW35" s="42"/>
      <c r="AX35" s="41"/>
      <c r="AY35" s="41"/>
      <c r="AZ35" s="42"/>
      <c r="BA35" s="42"/>
      <c r="BB35" s="42"/>
      <c r="BC35" s="42"/>
      <c r="BD35" s="42"/>
      <c r="BE35" s="42"/>
    </row>
    <row r="36" spans="1:57" ht="13.5">
      <c r="A36" s="41"/>
      <c r="B36" s="41"/>
      <c r="C36" s="41"/>
      <c r="D36" s="42"/>
      <c r="E36" s="42"/>
      <c r="F36" s="42"/>
      <c r="G36" s="42"/>
      <c r="H36" s="42"/>
      <c r="I36" s="42"/>
      <c r="J36" s="41"/>
      <c r="K36" s="41"/>
      <c r="L36" s="42"/>
      <c r="M36" s="42"/>
      <c r="N36" s="42"/>
      <c r="O36" s="42"/>
      <c r="P36" s="42"/>
      <c r="Q36" s="42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2"/>
      <c r="AC36" s="42"/>
      <c r="AD36" s="42"/>
      <c r="AE36" s="42"/>
      <c r="AF36" s="42"/>
      <c r="AG36" s="42"/>
      <c r="AH36" s="41"/>
      <c r="AI36" s="41"/>
      <c r="AJ36" s="42"/>
      <c r="AK36" s="42"/>
      <c r="AL36" s="42"/>
      <c r="AM36" s="42"/>
      <c r="AN36" s="42"/>
      <c r="AO36" s="42"/>
      <c r="AP36" s="41"/>
      <c r="AQ36" s="41"/>
      <c r="AR36" s="42"/>
      <c r="AS36" s="42"/>
      <c r="AT36" s="42"/>
      <c r="AU36" s="42"/>
      <c r="AV36" s="42"/>
      <c r="AW36" s="42"/>
      <c r="AX36" s="41"/>
      <c r="AY36" s="41"/>
      <c r="AZ36" s="42"/>
      <c r="BA36" s="42"/>
      <c r="BB36" s="42"/>
      <c r="BC36" s="42"/>
      <c r="BD36" s="42"/>
      <c r="BE36" s="42"/>
    </row>
    <row r="37" spans="1:57" ht="13.5">
      <c r="A37" s="41"/>
      <c r="B37" s="41"/>
      <c r="C37" s="41"/>
      <c r="D37" s="42"/>
      <c r="E37" s="42"/>
      <c r="F37" s="42"/>
      <c r="G37" s="42"/>
      <c r="H37" s="42"/>
      <c r="I37" s="42"/>
      <c r="J37" s="41"/>
      <c r="K37" s="41"/>
      <c r="L37" s="42"/>
      <c r="M37" s="42"/>
      <c r="N37" s="42"/>
      <c r="O37" s="42"/>
      <c r="P37" s="42"/>
      <c r="Q37" s="42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2"/>
      <c r="AC37" s="42"/>
      <c r="AD37" s="42"/>
      <c r="AE37" s="42"/>
      <c r="AF37" s="42"/>
      <c r="AG37" s="42"/>
      <c r="AH37" s="41"/>
      <c r="AI37" s="41"/>
      <c r="AJ37" s="42"/>
      <c r="AK37" s="42"/>
      <c r="AL37" s="42"/>
      <c r="AM37" s="42"/>
      <c r="AN37" s="42"/>
      <c r="AO37" s="42"/>
      <c r="AP37" s="41"/>
      <c r="AQ37" s="41"/>
      <c r="AR37" s="42"/>
      <c r="AS37" s="42"/>
      <c r="AT37" s="42"/>
      <c r="AU37" s="42"/>
      <c r="AV37" s="42"/>
      <c r="AW37" s="42"/>
      <c r="AX37" s="41"/>
      <c r="AY37" s="41"/>
      <c r="AZ37" s="42"/>
      <c r="BA37" s="42"/>
      <c r="BB37" s="42"/>
      <c r="BC37" s="42"/>
      <c r="BD37" s="42"/>
      <c r="BE37" s="42"/>
    </row>
    <row r="38" spans="1:57" ht="13.5">
      <c r="A38" s="41"/>
      <c r="B38" s="41"/>
      <c r="C38" s="41"/>
      <c r="D38" s="42"/>
      <c r="E38" s="42"/>
      <c r="F38" s="42"/>
      <c r="G38" s="42"/>
      <c r="H38" s="42"/>
      <c r="I38" s="42"/>
      <c r="J38" s="41"/>
      <c r="K38" s="41"/>
      <c r="L38" s="42"/>
      <c r="M38" s="42"/>
      <c r="N38" s="42"/>
      <c r="O38" s="42"/>
      <c r="P38" s="42"/>
      <c r="Q38" s="42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2"/>
      <c r="AC38" s="42"/>
      <c r="AD38" s="42"/>
      <c r="AE38" s="42"/>
      <c r="AF38" s="42"/>
      <c r="AG38" s="42"/>
      <c r="AH38" s="41"/>
      <c r="AI38" s="41"/>
      <c r="AJ38" s="42"/>
      <c r="AK38" s="42"/>
      <c r="AL38" s="42"/>
      <c r="AM38" s="42"/>
      <c r="AN38" s="42"/>
      <c r="AO38" s="42"/>
      <c r="AP38" s="41"/>
      <c r="AQ38" s="41"/>
      <c r="AR38" s="42"/>
      <c r="AS38" s="42"/>
      <c r="AT38" s="42"/>
      <c r="AU38" s="42"/>
      <c r="AV38" s="42"/>
      <c r="AW38" s="42"/>
      <c r="AX38" s="41"/>
      <c r="AY38" s="41"/>
      <c r="AZ38" s="42"/>
      <c r="BA38" s="42"/>
      <c r="BB38" s="42"/>
      <c r="BC38" s="42"/>
      <c r="BD38" s="42"/>
      <c r="BE38" s="42"/>
    </row>
    <row r="39" spans="1:57" ht="13.5">
      <c r="A39" s="41"/>
      <c r="B39" s="41"/>
      <c r="C39" s="41"/>
      <c r="D39" s="42"/>
      <c r="E39" s="42"/>
      <c r="F39" s="42"/>
      <c r="G39" s="42"/>
      <c r="H39" s="42"/>
      <c r="I39" s="42"/>
      <c r="J39" s="41"/>
      <c r="K39" s="41"/>
      <c r="L39" s="42"/>
      <c r="M39" s="42"/>
      <c r="N39" s="42"/>
      <c r="O39" s="42"/>
      <c r="P39" s="42"/>
      <c r="Q39" s="42"/>
      <c r="R39" s="41"/>
      <c r="S39" s="41"/>
      <c r="T39" s="42"/>
      <c r="U39" s="42"/>
      <c r="V39" s="42"/>
      <c r="W39" s="42"/>
      <c r="X39" s="42"/>
      <c r="Y39" s="42"/>
      <c r="Z39" s="41"/>
      <c r="AA39" s="41"/>
      <c r="AB39" s="42"/>
      <c r="AC39" s="42"/>
      <c r="AD39" s="42"/>
      <c r="AE39" s="42"/>
      <c r="AF39" s="42"/>
      <c r="AG39" s="42"/>
      <c r="AH39" s="41"/>
      <c r="AI39" s="41"/>
      <c r="AJ39" s="42"/>
      <c r="AK39" s="42"/>
      <c r="AL39" s="42"/>
      <c r="AM39" s="42"/>
      <c r="AN39" s="42"/>
      <c r="AO39" s="42"/>
      <c r="AP39" s="41"/>
      <c r="AQ39" s="41"/>
      <c r="AR39" s="42"/>
      <c r="AS39" s="42"/>
      <c r="AT39" s="42"/>
      <c r="AU39" s="42"/>
      <c r="AV39" s="42"/>
      <c r="AW39" s="42"/>
      <c r="AX39" s="41"/>
      <c r="AY39" s="41"/>
      <c r="AZ39" s="42"/>
      <c r="BA39" s="42"/>
      <c r="BB39" s="42"/>
      <c r="BC39" s="42"/>
      <c r="BD39" s="42"/>
      <c r="BE39" s="42"/>
    </row>
    <row r="40" spans="1:57" ht="13.5">
      <c r="A40" s="41"/>
      <c r="B40" s="41"/>
      <c r="C40" s="41"/>
      <c r="D40" s="42"/>
      <c r="E40" s="42"/>
      <c r="F40" s="42"/>
      <c r="G40" s="42"/>
      <c r="H40" s="42"/>
      <c r="I40" s="42"/>
      <c r="J40" s="41"/>
      <c r="K40" s="41"/>
      <c r="L40" s="42"/>
      <c r="M40" s="42"/>
      <c r="N40" s="42"/>
      <c r="O40" s="42"/>
      <c r="P40" s="42"/>
      <c r="Q40" s="42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2"/>
      <c r="AC40" s="42"/>
      <c r="AD40" s="42"/>
      <c r="AE40" s="42"/>
      <c r="AF40" s="42"/>
      <c r="AG40" s="42"/>
      <c r="AH40" s="41"/>
      <c r="AI40" s="41"/>
      <c r="AJ40" s="42"/>
      <c r="AK40" s="42"/>
      <c r="AL40" s="42"/>
      <c r="AM40" s="42"/>
      <c r="AN40" s="42"/>
      <c r="AO40" s="42"/>
      <c r="AP40" s="41"/>
      <c r="AQ40" s="41"/>
      <c r="AR40" s="42"/>
      <c r="AS40" s="42"/>
      <c r="AT40" s="42"/>
      <c r="AU40" s="42"/>
      <c r="AV40" s="42"/>
      <c r="AW40" s="42"/>
      <c r="AX40" s="41"/>
      <c r="AY40" s="41"/>
      <c r="AZ40" s="42"/>
      <c r="BA40" s="42"/>
      <c r="BB40" s="42"/>
      <c r="BC40" s="42"/>
      <c r="BD40" s="42"/>
      <c r="BE40" s="42"/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3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鳥取県</v>
      </c>
      <c r="B7" s="140">
        <f>INT(B8/1000)*1000</f>
        <v>31000</v>
      </c>
      <c r="C7" s="140" t="s">
        <v>179</v>
      </c>
      <c r="D7" s="141">
        <f>SUM(D8:D200)</f>
        <v>2373960</v>
      </c>
      <c r="E7" s="141">
        <f>SUM(E8:E200)</f>
        <v>904505</v>
      </c>
      <c r="F7" s="140"/>
      <c r="G7" s="140"/>
      <c r="H7" s="141">
        <f>SUM(H8:H200)</f>
        <v>1481238</v>
      </c>
      <c r="I7" s="141">
        <f>SUM(I8:I200)</f>
        <v>557051</v>
      </c>
      <c r="J7" s="140"/>
      <c r="K7" s="140"/>
      <c r="L7" s="141">
        <f>SUM(L8:L200)</f>
        <v>246720</v>
      </c>
      <c r="M7" s="141">
        <f>SUM(M8:M200)</f>
        <v>68105</v>
      </c>
      <c r="N7" s="140"/>
      <c r="O7" s="140"/>
      <c r="P7" s="141">
        <f>SUM(P8:P200)</f>
        <v>93172</v>
      </c>
      <c r="Q7" s="141">
        <f>SUM(Q8:Q200)</f>
        <v>64511</v>
      </c>
      <c r="R7" s="140"/>
      <c r="S7" s="140"/>
      <c r="T7" s="141">
        <f>SUM(T8:T200)</f>
        <v>185673</v>
      </c>
      <c r="U7" s="141">
        <f>SUM(U8:U200)</f>
        <v>71124</v>
      </c>
      <c r="V7" s="140"/>
      <c r="W7" s="140"/>
      <c r="X7" s="141">
        <f>SUM(X8:X200)</f>
        <v>162376</v>
      </c>
      <c r="Y7" s="141">
        <f>SUM(Y8:Y200)</f>
        <v>111640</v>
      </c>
      <c r="Z7" s="140"/>
      <c r="AA7" s="140"/>
      <c r="AB7" s="141">
        <f>SUM(AB8:AB200)</f>
        <v>77710</v>
      </c>
      <c r="AC7" s="141">
        <f>SUM(AC8:AC200)</f>
        <v>32074</v>
      </c>
      <c r="AD7" s="140"/>
      <c r="AE7" s="140"/>
      <c r="AF7" s="141">
        <f>SUM(AF8:AF200)</f>
        <v>49025</v>
      </c>
      <c r="AG7" s="141">
        <f>SUM(AG8:AG200)</f>
        <v>0</v>
      </c>
      <c r="AH7" s="140"/>
      <c r="AI7" s="140"/>
      <c r="AJ7" s="141">
        <f>SUM(AJ8:AJ200)</f>
        <v>40042</v>
      </c>
      <c r="AK7" s="141">
        <f>SUM(AK8:AK200)</f>
        <v>0</v>
      </c>
      <c r="AL7" s="140"/>
      <c r="AM7" s="140"/>
      <c r="AN7" s="141">
        <f>SUM(AN8:AN200)</f>
        <v>38004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210</v>
      </c>
      <c r="B8" s="208">
        <v>31812</v>
      </c>
      <c r="C8" s="208" t="s">
        <v>253</v>
      </c>
      <c r="D8" s="209">
        <f aca="true" t="shared" si="0" ref="D8:E13">SUM(H8,L8,P8,T8,X8,AB8,AF8,AJ8,AN8,AR8,AV8,AZ8,BD8,BH8,BL8,BP8,BT8,BX8,CB8,CF8,CJ8,CN8,CR8,CV8,CZ8,DD8,DH8,DL8,DP8,DT8)</f>
        <v>48041</v>
      </c>
      <c r="E8" s="209">
        <f t="shared" si="0"/>
        <v>57728</v>
      </c>
      <c r="F8" s="208">
        <v>31402</v>
      </c>
      <c r="G8" s="208" t="s">
        <v>251</v>
      </c>
      <c r="H8" s="210">
        <v>26831</v>
      </c>
      <c r="I8" s="210">
        <v>17815</v>
      </c>
      <c r="J8" s="208">
        <v>31403</v>
      </c>
      <c r="K8" s="208" t="s">
        <v>252</v>
      </c>
      <c r="L8" s="210">
        <v>21210</v>
      </c>
      <c r="M8" s="210">
        <v>16764</v>
      </c>
      <c r="N8" s="208">
        <v>31401</v>
      </c>
      <c r="O8" s="208" t="s">
        <v>250</v>
      </c>
      <c r="P8" s="210"/>
      <c r="Q8" s="210">
        <v>23149</v>
      </c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210</v>
      </c>
      <c r="B9" s="208">
        <v>31825</v>
      </c>
      <c r="C9" s="208" t="s">
        <v>254</v>
      </c>
      <c r="D9" s="209">
        <f t="shared" si="0"/>
        <v>83661</v>
      </c>
      <c r="E9" s="209">
        <f t="shared" si="0"/>
        <v>0</v>
      </c>
      <c r="F9" s="208">
        <v>31389</v>
      </c>
      <c r="G9" s="208" t="s">
        <v>248</v>
      </c>
      <c r="H9" s="210">
        <v>54338</v>
      </c>
      <c r="I9" s="210"/>
      <c r="J9" s="208">
        <v>31390</v>
      </c>
      <c r="K9" s="208" t="s">
        <v>249</v>
      </c>
      <c r="L9" s="210">
        <v>29323</v>
      </c>
      <c r="M9" s="210"/>
      <c r="N9" s="208"/>
      <c r="O9" s="208"/>
      <c r="P9" s="210"/>
      <c r="Q9" s="210"/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210</v>
      </c>
      <c r="B10" s="208">
        <v>31827</v>
      </c>
      <c r="C10" s="208" t="s">
        <v>255</v>
      </c>
      <c r="D10" s="209">
        <f t="shared" si="0"/>
        <v>449901</v>
      </c>
      <c r="E10" s="209">
        <f t="shared" si="0"/>
        <v>363860</v>
      </c>
      <c r="F10" s="208">
        <v>31201</v>
      </c>
      <c r="G10" s="208" t="s">
        <v>234</v>
      </c>
      <c r="H10" s="210">
        <v>373359</v>
      </c>
      <c r="I10" s="210">
        <v>250765</v>
      </c>
      <c r="J10" s="208">
        <v>31302</v>
      </c>
      <c r="K10" s="208" t="s">
        <v>238</v>
      </c>
      <c r="L10" s="210">
        <v>23091</v>
      </c>
      <c r="M10" s="210">
        <v>42611</v>
      </c>
      <c r="N10" s="208">
        <v>31328</v>
      </c>
      <c r="O10" s="208" t="s">
        <v>240</v>
      </c>
      <c r="P10" s="210">
        <v>15183</v>
      </c>
      <c r="Q10" s="210">
        <v>25150</v>
      </c>
      <c r="R10" s="208">
        <v>31325</v>
      </c>
      <c r="S10" s="208" t="s">
        <v>239</v>
      </c>
      <c r="T10" s="210">
        <v>7010</v>
      </c>
      <c r="U10" s="210">
        <v>7599</v>
      </c>
      <c r="V10" s="208">
        <v>31329</v>
      </c>
      <c r="W10" s="208" t="s">
        <v>241</v>
      </c>
      <c r="X10" s="210">
        <v>31258</v>
      </c>
      <c r="Y10" s="210">
        <v>37735</v>
      </c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210</v>
      </c>
      <c r="B11" s="208">
        <v>31829</v>
      </c>
      <c r="C11" s="208" t="s">
        <v>256</v>
      </c>
      <c r="D11" s="209">
        <f t="shared" si="0"/>
        <v>1295644</v>
      </c>
      <c r="E11" s="209">
        <f t="shared" si="0"/>
        <v>359949</v>
      </c>
      <c r="F11" s="208">
        <v>31202</v>
      </c>
      <c r="G11" s="208" t="s">
        <v>235</v>
      </c>
      <c r="H11" s="210">
        <v>773893</v>
      </c>
      <c r="I11" s="210">
        <v>241705</v>
      </c>
      <c r="J11" s="208">
        <v>31204</v>
      </c>
      <c r="K11" s="208" t="s">
        <v>237</v>
      </c>
      <c r="L11" s="210">
        <v>110497</v>
      </c>
      <c r="M11" s="210"/>
      <c r="N11" s="208">
        <v>31384</v>
      </c>
      <c r="O11" s="208" t="s">
        <v>246</v>
      </c>
      <c r="P11" s="210">
        <v>34616</v>
      </c>
      <c r="Q11" s="210">
        <v>8860</v>
      </c>
      <c r="R11" s="208">
        <v>31386</v>
      </c>
      <c r="S11" s="208" t="s">
        <v>247</v>
      </c>
      <c r="T11" s="210">
        <v>97230</v>
      </c>
      <c r="U11" s="210">
        <v>48146</v>
      </c>
      <c r="V11" s="208">
        <v>31389</v>
      </c>
      <c r="W11" s="208" t="s">
        <v>248</v>
      </c>
      <c r="X11" s="210">
        <v>74627</v>
      </c>
      <c r="Y11" s="210">
        <v>29164</v>
      </c>
      <c r="Z11" s="208">
        <v>31390</v>
      </c>
      <c r="AA11" s="208" t="s">
        <v>249</v>
      </c>
      <c r="AB11" s="210">
        <v>77710</v>
      </c>
      <c r="AC11" s="210">
        <v>32074</v>
      </c>
      <c r="AD11" s="208">
        <v>31401</v>
      </c>
      <c r="AE11" s="208" t="s">
        <v>250</v>
      </c>
      <c r="AF11" s="210">
        <v>49025</v>
      </c>
      <c r="AG11" s="210"/>
      <c r="AH11" s="208">
        <v>31402</v>
      </c>
      <c r="AI11" s="208" t="s">
        <v>251</v>
      </c>
      <c r="AJ11" s="210">
        <v>40042</v>
      </c>
      <c r="AK11" s="210"/>
      <c r="AL11" s="208">
        <v>31403</v>
      </c>
      <c r="AM11" s="208" t="s">
        <v>252</v>
      </c>
      <c r="AN11" s="210">
        <v>38004</v>
      </c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210</v>
      </c>
      <c r="B12" s="208">
        <v>31830</v>
      </c>
      <c r="C12" s="208" t="s">
        <v>257</v>
      </c>
      <c r="D12" s="209">
        <f t="shared" si="0"/>
        <v>136082</v>
      </c>
      <c r="E12" s="209">
        <f t="shared" si="0"/>
        <v>0</v>
      </c>
      <c r="F12" s="208">
        <v>31201</v>
      </c>
      <c r="G12" s="208" t="s">
        <v>234</v>
      </c>
      <c r="H12" s="210">
        <v>73414</v>
      </c>
      <c r="I12" s="210"/>
      <c r="J12" s="208">
        <v>31325</v>
      </c>
      <c r="K12" s="208" t="s">
        <v>239</v>
      </c>
      <c r="L12" s="210">
        <v>8803</v>
      </c>
      <c r="M12" s="210"/>
      <c r="N12" s="208">
        <v>31328</v>
      </c>
      <c r="O12" s="208" t="s">
        <v>240</v>
      </c>
      <c r="P12" s="210">
        <v>16879</v>
      </c>
      <c r="Q12" s="210"/>
      <c r="R12" s="208">
        <v>31329</v>
      </c>
      <c r="S12" s="208" t="s">
        <v>241</v>
      </c>
      <c r="T12" s="210">
        <v>36986</v>
      </c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210</v>
      </c>
      <c r="B13" s="208">
        <v>31835</v>
      </c>
      <c r="C13" s="208" t="s">
        <v>258</v>
      </c>
      <c r="D13" s="209">
        <f t="shared" si="0"/>
        <v>360631</v>
      </c>
      <c r="E13" s="209">
        <f t="shared" si="0"/>
        <v>122968</v>
      </c>
      <c r="F13" s="208">
        <v>31203</v>
      </c>
      <c r="G13" s="208" t="s">
        <v>236</v>
      </c>
      <c r="H13" s="210">
        <v>179403</v>
      </c>
      <c r="I13" s="210">
        <v>46766</v>
      </c>
      <c r="J13" s="208">
        <v>31370</v>
      </c>
      <c r="K13" s="208" t="s">
        <v>243</v>
      </c>
      <c r="L13" s="210">
        <v>53796</v>
      </c>
      <c r="M13" s="210">
        <v>8730</v>
      </c>
      <c r="N13" s="208">
        <v>31364</v>
      </c>
      <c r="O13" s="208" t="s">
        <v>242</v>
      </c>
      <c r="P13" s="210">
        <v>26494</v>
      </c>
      <c r="Q13" s="210">
        <v>7352</v>
      </c>
      <c r="R13" s="208">
        <v>31372</v>
      </c>
      <c r="S13" s="208" t="s">
        <v>245</v>
      </c>
      <c r="T13" s="210">
        <v>44447</v>
      </c>
      <c r="U13" s="210">
        <v>15379</v>
      </c>
      <c r="V13" s="208">
        <v>31371</v>
      </c>
      <c r="W13" s="208" t="s">
        <v>244</v>
      </c>
      <c r="X13" s="210">
        <v>56491</v>
      </c>
      <c r="Y13" s="210">
        <v>44741</v>
      </c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41"/>
      <c r="B14" s="41"/>
      <c r="C14" s="41"/>
      <c r="D14" s="42"/>
      <c r="E14" s="42"/>
      <c r="F14" s="41"/>
      <c r="G14" s="41"/>
      <c r="H14" s="42"/>
      <c r="I14" s="42"/>
      <c r="J14" s="41"/>
      <c r="K14" s="41"/>
      <c r="L14" s="42"/>
      <c r="M14" s="42"/>
      <c r="N14" s="41"/>
      <c r="O14" s="41"/>
      <c r="P14" s="42"/>
      <c r="Q14" s="42"/>
      <c r="R14" s="41"/>
      <c r="S14" s="41"/>
      <c r="T14" s="42"/>
      <c r="U14" s="42"/>
      <c r="V14" s="41"/>
      <c r="W14" s="41"/>
      <c r="X14" s="42"/>
      <c r="Y14" s="42"/>
      <c r="Z14" s="41"/>
      <c r="AA14" s="41"/>
      <c r="AB14" s="42"/>
      <c r="AC14" s="42"/>
      <c r="AD14" s="41"/>
      <c r="AE14" s="41"/>
      <c r="AF14" s="42"/>
      <c r="AG14" s="42"/>
      <c r="AH14" s="41"/>
      <c r="AI14" s="41"/>
      <c r="AJ14" s="42"/>
      <c r="AK14" s="42"/>
      <c r="AL14" s="41"/>
      <c r="AM14" s="41"/>
      <c r="AN14" s="42"/>
      <c r="AO14" s="42"/>
      <c r="AP14" s="41"/>
      <c r="AQ14" s="41"/>
      <c r="AR14" s="42"/>
      <c r="AS14" s="42"/>
      <c r="AT14" s="41"/>
      <c r="AU14" s="41"/>
      <c r="AV14" s="42"/>
      <c r="AW14" s="42"/>
      <c r="AX14" s="41"/>
      <c r="AY14" s="41"/>
      <c r="AZ14" s="42"/>
      <c r="BA14" s="42"/>
      <c r="BB14" s="41"/>
      <c r="BC14" s="41"/>
      <c r="BD14" s="42"/>
      <c r="BE14" s="42"/>
      <c r="BF14" s="41"/>
      <c r="BG14" s="41"/>
      <c r="BH14" s="42"/>
      <c r="BI14" s="42"/>
      <c r="BJ14" s="41"/>
      <c r="BK14" s="41"/>
      <c r="BL14" s="42"/>
      <c r="BM14" s="42"/>
      <c r="BN14" s="41"/>
      <c r="BO14" s="41"/>
      <c r="BP14" s="42"/>
      <c r="BQ14" s="42"/>
      <c r="BR14" s="41"/>
      <c r="BS14" s="41"/>
      <c r="BT14" s="42"/>
      <c r="BU14" s="42"/>
      <c r="BV14" s="41"/>
      <c r="BW14" s="41"/>
      <c r="BX14" s="42"/>
      <c r="BY14" s="42"/>
      <c r="BZ14" s="41"/>
      <c r="CA14" s="41"/>
      <c r="CB14" s="42"/>
      <c r="CC14" s="42"/>
      <c r="CD14" s="41"/>
      <c r="CE14" s="41"/>
      <c r="CF14" s="42"/>
      <c r="CG14" s="42"/>
      <c r="CH14" s="41"/>
      <c r="CI14" s="41"/>
      <c r="CJ14" s="42"/>
      <c r="CK14" s="42"/>
      <c r="CL14" s="41"/>
      <c r="CM14" s="41"/>
      <c r="CN14" s="42"/>
      <c r="CO14" s="42"/>
      <c r="CP14" s="41"/>
      <c r="CQ14" s="41"/>
      <c r="CR14" s="42"/>
      <c r="CS14" s="42"/>
      <c r="CT14" s="41"/>
      <c r="CU14" s="41"/>
      <c r="CV14" s="42"/>
      <c r="CW14" s="42"/>
      <c r="CX14" s="41"/>
      <c r="CY14" s="41"/>
      <c r="CZ14" s="42"/>
      <c r="DA14" s="42"/>
      <c r="DB14" s="41"/>
      <c r="DC14" s="41"/>
      <c r="DD14" s="42"/>
      <c r="DE14" s="42"/>
      <c r="DF14" s="41"/>
      <c r="DG14" s="41"/>
      <c r="DH14" s="42"/>
      <c r="DI14" s="42"/>
      <c r="DJ14" s="41"/>
      <c r="DK14" s="41"/>
      <c r="DL14" s="42"/>
      <c r="DM14" s="42"/>
      <c r="DN14" s="41"/>
      <c r="DO14" s="41"/>
      <c r="DP14" s="42"/>
      <c r="DQ14" s="42"/>
      <c r="DR14" s="41"/>
      <c r="DS14" s="41"/>
      <c r="DT14" s="42"/>
      <c r="DU14" s="42"/>
    </row>
    <row r="15" spans="1:125" ht="13.5">
      <c r="A15" s="41"/>
      <c r="B15" s="41"/>
      <c r="C15" s="41"/>
      <c r="D15" s="42"/>
      <c r="E15" s="42"/>
      <c r="F15" s="41"/>
      <c r="G15" s="41"/>
      <c r="H15" s="42"/>
      <c r="I15" s="42"/>
      <c r="J15" s="41"/>
      <c r="K15" s="41"/>
      <c r="L15" s="42"/>
      <c r="M15" s="42"/>
      <c r="N15" s="41"/>
      <c r="O15" s="41"/>
      <c r="P15" s="42"/>
      <c r="Q15" s="42"/>
      <c r="R15" s="41"/>
      <c r="S15" s="41"/>
      <c r="T15" s="42"/>
      <c r="U15" s="42"/>
      <c r="V15" s="41"/>
      <c r="W15" s="41"/>
      <c r="X15" s="42"/>
      <c r="Y15" s="42"/>
      <c r="Z15" s="41"/>
      <c r="AA15" s="41"/>
      <c r="AB15" s="42"/>
      <c r="AC15" s="42"/>
      <c r="AD15" s="41"/>
      <c r="AE15" s="41"/>
      <c r="AF15" s="42"/>
      <c r="AG15" s="42"/>
      <c r="AH15" s="41"/>
      <c r="AI15" s="41"/>
      <c r="AJ15" s="42"/>
      <c r="AK15" s="42"/>
      <c r="AL15" s="41"/>
      <c r="AM15" s="41"/>
      <c r="AN15" s="42"/>
      <c r="AO15" s="42"/>
      <c r="AP15" s="41"/>
      <c r="AQ15" s="41"/>
      <c r="AR15" s="42"/>
      <c r="AS15" s="42"/>
      <c r="AT15" s="41"/>
      <c r="AU15" s="41"/>
      <c r="AV15" s="42"/>
      <c r="AW15" s="42"/>
      <c r="AX15" s="41"/>
      <c r="AY15" s="41"/>
      <c r="AZ15" s="42"/>
      <c r="BA15" s="42"/>
      <c r="BB15" s="41"/>
      <c r="BC15" s="41"/>
      <c r="BD15" s="42"/>
      <c r="BE15" s="42"/>
      <c r="BF15" s="41"/>
      <c r="BG15" s="41"/>
      <c r="BH15" s="42"/>
      <c r="BI15" s="42"/>
      <c r="BJ15" s="41"/>
      <c r="BK15" s="41"/>
      <c r="BL15" s="42"/>
      <c r="BM15" s="42"/>
      <c r="BN15" s="41"/>
      <c r="BO15" s="41"/>
      <c r="BP15" s="42"/>
      <c r="BQ15" s="42"/>
      <c r="BR15" s="41"/>
      <c r="BS15" s="41"/>
      <c r="BT15" s="42"/>
      <c r="BU15" s="42"/>
      <c r="BV15" s="41"/>
      <c r="BW15" s="41"/>
      <c r="BX15" s="42"/>
      <c r="BY15" s="42"/>
      <c r="BZ15" s="41"/>
      <c r="CA15" s="41"/>
      <c r="CB15" s="42"/>
      <c r="CC15" s="42"/>
      <c r="CD15" s="41"/>
      <c r="CE15" s="41"/>
      <c r="CF15" s="42"/>
      <c r="CG15" s="42"/>
      <c r="CH15" s="41"/>
      <c r="CI15" s="41"/>
      <c r="CJ15" s="42"/>
      <c r="CK15" s="42"/>
      <c r="CL15" s="41"/>
      <c r="CM15" s="41"/>
      <c r="CN15" s="42"/>
      <c r="CO15" s="42"/>
      <c r="CP15" s="41"/>
      <c r="CQ15" s="41"/>
      <c r="CR15" s="42"/>
      <c r="CS15" s="42"/>
      <c r="CT15" s="41"/>
      <c r="CU15" s="41"/>
      <c r="CV15" s="42"/>
      <c r="CW15" s="42"/>
      <c r="CX15" s="41"/>
      <c r="CY15" s="41"/>
      <c r="CZ15" s="42"/>
      <c r="DA15" s="42"/>
      <c r="DB15" s="41"/>
      <c r="DC15" s="41"/>
      <c r="DD15" s="42"/>
      <c r="DE15" s="42"/>
      <c r="DF15" s="41"/>
      <c r="DG15" s="41"/>
      <c r="DH15" s="42"/>
      <c r="DI15" s="42"/>
      <c r="DJ15" s="41"/>
      <c r="DK15" s="41"/>
      <c r="DL15" s="42"/>
      <c r="DM15" s="42"/>
      <c r="DN15" s="41"/>
      <c r="DO15" s="41"/>
      <c r="DP15" s="42"/>
      <c r="DQ15" s="42"/>
      <c r="DR15" s="41"/>
      <c r="DS15" s="41"/>
      <c r="DT15" s="42"/>
      <c r="DU15" s="42"/>
    </row>
    <row r="16" spans="1:125" ht="13.5">
      <c r="A16" s="41"/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  <c r="M16" s="42"/>
      <c r="N16" s="41"/>
      <c r="O16" s="41"/>
      <c r="P16" s="42"/>
      <c r="Q16" s="42"/>
      <c r="R16" s="41"/>
      <c r="S16" s="41"/>
      <c r="T16" s="42"/>
      <c r="U16" s="42"/>
      <c r="V16" s="41"/>
      <c r="W16" s="41"/>
      <c r="X16" s="42"/>
      <c r="Y16" s="42"/>
      <c r="Z16" s="41"/>
      <c r="AA16" s="41"/>
      <c r="AB16" s="42"/>
      <c r="AC16" s="42"/>
      <c r="AD16" s="41"/>
      <c r="AE16" s="41"/>
      <c r="AF16" s="42"/>
      <c r="AG16" s="42"/>
      <c r="AH16" s="41"/>
      <c r="AI16" s="41"/>
      <c r="AJ16" s="42"/>
      <c r="AK16" s="42"/>
      <c r="AL16" s="41"/>
      <c r="AM16" s="41"/>
      <c r="AN16" s="42"/>
      <c r="AO16" s="42"/>
      <c r="AP16" s="41"/>
      <c r="AQ16" s="41"/>
      <c r="AR16" s="42"/>
      <c r="AS16" s="42"/>
      <c r="AT16" s="41"/>
      <c r="AU16" s="41"/>
      <c r="AV16" s="42"/>
      <c r="AW16" s="42"/>
      <c r="AX16" s="41"/>
      <c r="AY16" s="41"/>
      <c r="AZ16" s="42"/>
      <c r="BA16" s="42"/>
      <c r="BB16" s="41"/>
      <c r="BC16" s="41"/>
      <c r="BD16" s="42"/>
      <c r="BE16" s="42"/>
      <c r="BF16" s="41"/>
      <c r="BG16" s="41"/>
      <c r="BH16" s="42"/>
      <c r="BI16" s="42"/>
      <c r="BJ16" s="41"/>
      <c r="BK16" s="41"/>
      <c r="BL16" s="42"/>
      <c r="BM16" s="42"/>
      <c r="BN16" s="41"/>
      <c r="BO16" s="41"/>
      <c r="BP16" s="42"/>
      <c r="BQ16" s="42"/>
      <c r="BR16" s="41"/>
      <c r="BS16" s="41"/>
      <c r="BT16" s="42"/>
      <c r="BU16" s="42"/>
      <c r="BV16" s="41"/>
      <c r="BW16" s="41"/>
      <c r="BX16" s="42"/>
      <c r="BY16" s="42"/>
      <c r="BZ16" s="41"/>
      <c r="CA16" s="41"/>
      <c r="CB16" s="42"/>
      <c r="CC16" s="42"/>
      <c r="CD16" s="41"/>
      <c r="CE16" s="41"/>
      <c r="CF16" s="42"/>
      <c r="CG16" s="42"/>
      <c r="CH16" s="41"/>
      <c r="CI16" s="41"/>
      <c r="CJ16" s="42"/>
      <c r="CK16" s="42"/>
      <c r="CL16" s="41"/>
      <c r="CM16" s="41"/>
      <c r="CN16" s="42"/>
      <c r="CO16" s="42"/>
      <c r="CP16" s="41"/>
      <c r="CQ16" s="41"/>
      <c r="CR16" s="42"/>
      <c r="CS16" s="42"/>
      <c r="CT16" s="41"/>
      <c r="CU16" s="41"/>
      <c r="CV16" s="42"/>
      <c r="CW16" s="42"/>
      <c r="CX16" s="41"/>
      <c r="CY16" s="41"/>
      <c r="CZ16" s="42"/>
      <c r="DA16" s="42"/>
      <c r="DB16" s="41"/>
      <c r="DC16" s="41"/>
      <c r="DD16" s="42"/>
      <c r="DE16" s="42"/>
      <c r="DF16" s="41"/>
      <c r="DG16" s="41"/>
      <c r="DH16" s="42"/>
      <c r="DI16" s="42"/>
      <c r="DJ16" s="41"/>
      <c r="DK16" s="41"/>
      <c r="DL16" s="42"/>
      <c r="DM16" s="42"/>
      <c r="DN16" s="41"/>
      <c r="DO16" s="41"/>
      <c r="DP16" s="42"/>
      <c r="DQ16" s="42"/>
      <c r="DR16" s="41"/>
      <c r="DS16" s="41"/>
      <c r="DT16" s="42"/>
      <c r="DU16" s="4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31000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鳥取県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33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0</v>
      </c>
      <c r="E7" s="114">
        <f aca="true" t="shared" si="1" ref="E7:E12">AD14</f>
        <v>0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0</v>
      </c>
      <c r="AE7" s="137"/>
      <c r="AF7" s="136">
        <f>'廃棄物事業経費（歳入）'!B7</f>
        <v>31000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6431</v>
      </c>
      <c r="E8" s="114">
        <f t="shared" si="1"/>
        <v>0</v>
      </c>
      <c r="F8" s="110"/>
      <c r="G8" s="205"/>
      <c r="H8" s="205"/>
      <c r="I8" s="115" t="s">
        <v>116</v>
      </c>
      <c r="J8" s="114">
        <f t="shared" si="2"/>
        <v>48820</v>
      </c>
      <c r="K8" s="114">
        <f t="shared" si="3"/>
        <v>0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6431</v>
      </c>
      <c r="AE8" s="137"/>
      <c r="AF8" s="136">
        <f>'廃棄物事業経費（歳入）'!B8</f>
        <v>31201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0</v>
      </c>
      <c r="E9" s="114">
        <f t="shared" si="1"/>
        <v>0</v>
      </c>
      <c r="F9" s="110"/>
      <c r="G9" s="205"/>
      <c r="H9" s="205"/>
      <c r="I9" s="113" t="s">
        <v>118</v>
      </c>
      <c r="J9" s="114">
        <f t="shared" si="2"/>
        <v>460456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0</v>
      </c>
      <c r="AE9" s="137"/>
      <c r="AF9" s="136">
        <f>'廃棄物事業経費（歳入）'!B9</f>
        <v>31202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1149175</v>
      </c>
      <c r="E10" s="114">
        <f t="shared" si="1"/>
        <v>143707</v>
      </c>
      <c r="F10" s="110"/>
      <c r="G10" s="205"/>
      <c r="H10" s="206"/>
      <c r="I10" s="113" t="s">
        <v>120</v>
      </c>
      <c r="J10" s="114">
        <f t="shared" si="2"/>
        <v>0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1149175</v>
      </c>
      <c r="AE10" s="137"/>
      <c r="AF10" s="136">
        <f>'廃棄物事業経費（歳入）'!B10</f>
        <v>31203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2373960</v>
      </c>
      <c r="E11" s="114">
        <f t="shared" si="1"/>
        <v>904505</v>
      </c>
      <c r="F11" s="110"/>
      <c r="G11" s="205"/>
      <c r="H11" s="150" t="s">
        <v>122</v>
      </c>
      <c r="I11" s="150"/>
      <c r="J11" s="114">
        <f t="shared" si="2"/>
        <v>0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2373960</v>
      </c>
      <c r="AE11" s="137"/>
      <c r="AF11" s="136">
        <f>'廃棄物事業経費（歳入）'!B11</f>
        <v>31204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328824</v>
      </c>
      <c r="E12" s="114">
        <f t="shared" si="1"/>
        <v>75335</v>
      </c>
      <c r="F12" s="110"/>
      <c r="G12" s="205"/>
      <c r="H12" s="150" t="s">
        <v>123</v>
      </c>
      <c r="I12" s="150"/>
      <c r="J12" s="114">
        <f t="shared" si="2"/>
        <v>466155</v>
      </c>
      <c r="K12" s="114">
        <f t="shared" si="3"/>
        <v>0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328824</v>
      </c>
      <c r="AE12" s="137"/>
      <c r="AF12" s="136">
        <f>'廃棄物事業経費（歳入）'!B12</f>
        <v>31302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3858390</v>
      </c>
      <c r="E13" s="116">
        <f>SUM(E7:E12)</f>
        <v>1123547</v>
      </c>
      <c r="F13" s="110"/>
      <c r="G13" s="205"/>
      <c r="H13" s="147" t="s">
        <v>65</v>
      </c>
      <c r="I13" s="147"/>
      <c r="J13" s="117">
        <f>SUM(J7:J12)</f>
        <v>975431</v>
      </c>
      <c r="K13" s="117">
        <f>SUM(K7:K12)</f>
        <v>0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6610609</v>
      </c>
      <c r="AE13" s="137"/>
      <c r="AF13" s="136">
        <f>'廃棄物事業経費（歳入）'!B13</f>
        <v>31325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1484430</v>
      </c>
      <c r="E14" s="120">
        <f>E13-E11</f>
        <v>219042</v>
      </c>
      <c r="F14" s="110"/>
      <c r="G14" s="206"/>
      <c r="H14" s="118"/>
      <c r="I14" s="119" t="s">
        <v>125</v>
      </c>
      <c r="J14" s="121">
        <f>J13-J12</f>
        <v>509276</v>
      </c>
      <c r="K14" s="121">
        <f>K13-K12</f>
        <v>0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0</v>
      </c>
      <c r="AE14" s="137"/>
      <c r="AF14" s="136">
        <f>'廃棄物事業経費（歳入）'!B14</f>
        <v>31328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6610609</v>
      </c>
      <c r="E15" s="114">
        <f>AD20</f>
        <v>989913</v>
      </c>
      <c r="F15" s="110"/>
      <c r="G15" s="189" t="s">
        <v>127</v>
      </c>
      <c r="H15" s="150" t="s">
        <v>128</v>
      </c>
      <c r="I15" s="150"/>
      <c r="J15" s="114">
        <f>AD27</f>
        <v>1206721</v>
      </c>
      <c r="K15" s="114">
        <f>AD45</f>
        <v>253800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0</v>
      </c>
      <c r="AE15" s="137"/>
      <c r="AF15" s="136">
        <f>'廃棄物事業経費（歳入）'!B15</f>
        <v>31329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10468999</v>
      </c>
      <c r="E16" s="116">
        <f>SUM(E13,E15)</f>
        <v>2113460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204938</v>
      </c>
      <c r="K16" s="114">
        <f aca="true" t="shared" si="6" ref="K16:K25">AD46</f>
        <v>203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0</v>
      </c>
      <c r="AE16" s="137"/>
      <c r="AF16" s="136">
        <f>'廃棄物事業経費（歳入）'!B16</f>
        <v>31364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8095039</v>
      </c>
      <c r="E17" s="120">
        <f>SUM(E14:E15)</f>
        <v>1208955</v>
      </c>
      <c r="F17" s="110"/>
      <c r="G17" s="189"/>
      <c r="H17" s="192"/>
      <c r="I17" s="113" t="s">
        <v>131</v>
      </c>
      <c r="J17" s="114">
        <f t="shared" si="5"/>
        <v>1367769</v>
      </c>
      <c r="K17" s="114">
        <f t="shared" si="6"/>
        <v>524776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143707</v>
      </c>
      <c r="AE17" s="137"/>
      <c r="AF17" s="136">
        <f>'廃棄物事業経費（歳入）'!B17</f>
        <v>31370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30555</v>
      </c>
      <c r="K18" s="114">
        <f t="shared" si="6"/>
        <v>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904505</v>
      </c>
      <c r="AE18" s="137"/>
      <c r="AF18" s="136">
        <f>'廃棄物事業経費（歳入）'!B18</f>
        <v>31371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0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75335</v>
      </c>
      <c r="AE19" s="137"/>
      <c r="AF19" s="136">
        <f>'廃棄物事業経費（歳入）'!B19</f>
        <v>31372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2373960</v>
      </c>
      <c r="E20" s="123">
        <f>E11</f>
        <v>904505</v>
      </c>
      <c r="F20" s="110"/>
      <c r="G20" s="189"/>
      <c r="H20" s="193" t="s">
        <v>135</v>
      </c>
      <c r="I20" s="124" t="s">
        <v>130</v>
      </c>
      <c r="J20" s="114">
        <f t="shared" si="5"/>
        <v>2217417</v>
      </c>
      <c r="K20" s="114">
        <f t="shared" si="6"/>
        <v>168679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989913</v>
      </c>
      <c r="AE20" s="137"/>
      <c r="AF20" s="136">
        <f>'廃棄物事業経費（歳入）'!B20</f>
        <v>31384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2373960</v>
      </c>
      <c r="E21" s="123">
        <f>K12+K24</f>
        <v>904505</v>
      </c>
      <c r="F21" s="110"/>
      <c r="G21" s="189"/>
      <c r="H21" s="194"/>
      <c r="I21" s="124" t="s">
        <v>131</v>
      </c>
      <c r="J21" s="114">
        <f t="shared" si="5"/>
        <v>2081882</v>
      </c>
      <c r="K21" s="114">
        <f t="shared" si="6"/>
        <v>144566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31386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249766</v>
      </c>
      <c r="K22" s="114">
        <f t="shared" si="6"/>
        <v>0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48820</v>
      </c>
      <c r="AF22" s="136">
        <f>'廃棄物事業経費（歳入）'!B22</f>
        <v>31389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81153</v>
      </c>
      <c r="K23" s="114">
        <f t="shared" si="6"/>
        <v>88317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460456</v>
      </c>
      <c r="AF23" s="136">
        <f>'廃棄物事業経費（歳入）'!B23</f>
        <v>31390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1907805</v>
      </c>
      <c r="K24" s="114">
        <f t="shared" si="6"/>
        <v>904505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0</v>
      </c>
      <c r="AF24" s="136">
        <f>'廃棄物事業経費（歳入）'!B24</f>
        <v>31401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5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0</v>
      </c>
      <c r="AF25" s="136">
        <f>'廃棄物事業経費（歳入）'!B25</f>
        <v>31402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9348011</v>
      </c>
      <c r="K26" s="117">
        <f>SUM(K15:K25)</f>
        <v>2084846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466155</v>
      </c>
      <c r="AF26" s="136">
        <f>'廃棄物事業経費（歳入）'!B26</f>
        <v>31403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7440206</v>
      </c>
      <c r="K27" s="121">
        <f>K26-K24</f>
        <v>1180341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1206721</v>
      </c>
      <c r="AF27" s="136">
        <f>'廃棄物事業経費（歳入）'!B27</f>
        <v>31812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145557</v>
      </c>
      <c r="K28" s="114">
        <f>AD56</f>
        <v>28614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204938</v>
      </c>
      <c r="AF28" s="136">
        <f>'廃棄物事業経費（歳入）'!B28</f>
        <v>31825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10468999</v>
      </c>
      <c r="K29" s="117">
        <f>SUM(K13,K26,K28)</f>
        <v>2113460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1367769</v>
      </c>
      <c r="AF29" s="136">
        <f>'廃棄物事業経費（歳入）'!B29</f>
        <v>31827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8095039</v>
      </c>
      <c r="K30" s="121">
        <f>SUM(K14,K27:K28)</f>
        <v>1208955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30555</v>
      </c>
      <c r="AF30" s="136">
        <f>'廃棄物事業経費（歳入）'!B30</f>
        <v>31829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0</v>
      </c>
      <c r="AF31" s="136">
        <f>'廃棄物事業経費（歳入）'!B31</f>
        <v>31830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2217417</v>
      </c>
      <c r="AF32" s="136">
        <f>'廃棄物事業経費（歳入）'!B32</f>
        <v>31835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2081882</v>
      </c>
      <c r="AF33" s="136">
        <f>'廃棄物事業経費（歳入）'!B33</f>
        <v>0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249766</v>
      </c>
      <c r="AF34" s="136">
        <f>'廃棄物事業経費（歳入）'!B34</f>
        <v>0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81153</v>
      </c>
      <c r="AF35" s="136">
        <f>'廃棄物事業経費（歳入）'!B35</f>
        <v>0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1907805</v>
      </c>
      <c r="AF36" s="136">
        <f>'廃棄物事業経費（歳入）'!B36</f>
        <v>0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5</v>
      </c>
      <c r="AF37" s="136">
        <f>'廃棄物事業経費（歳入）'!B37</f>
        <v>0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145557</v>
      </c>
      <c r="AF38" s="136">
        <f>'廃棄物事業経費（歳入）'!B38</f>
        <v>0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0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0</v>
      </c>
      <c r="AF40" s="136">
        <f>'廃棄物事業経費（歳入）'!B40</f>
        <v>0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0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0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0</v>
      </c>
      <c r="AF44" s="136">
        <f>'廃棄物事業経費（歳入）'!B44</f>
        <v>0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253800</v>
      </c>
      <c r="AF45" s="136">
        <f>'廃棄物事業経費（歳入）'!B45</f>
        <v>0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203</v>
      </c>
      <c r="AF46" s="136">
        <f>'廃棄物事業経費（歳入）'!B46</f>
        <v>0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524776</v>
      </c>
      <c r="AF47" s="136">
        <f>'廃棄物事業経費（歳入）'!B47</f>
        <v>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0</v>
      </c>
      <c r="AF48" s="136">
        <f>'廃棄物事業経費（歳入）'!B48</f>
        <v>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0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168679</v>
      </c>
      <c r="AF50" s="136">
        <f>'廃棄物事業経費（歳入）'!B50</f>
        <v>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144566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0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88317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904505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28614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2008-09-16T08:44:16Z</dcterms:modified>
  <cp:category/>
  <cp:version/>
  <cp:contentType/>
  <cp:contentStatus/>
</cp:coreProperties>
</file>