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'し尿処理状況'!$A$7:$BF$37</definedName>
    <definedName name="_xlnm.Print_Area" localSheetId="0">'水洗化人口等'!$A$7:$Y$37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<sst xmlns="http://schemas.openxmlformats.org/spreadsheetml/2006/main" count="629" uniqueCount="253">
  <si>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</si>
  <si>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</si>
  <si>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</si>
  <si>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</si>
  <si>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</si>
  <si>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</si>
  <si>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</si>
  <si>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</si>
  <si>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</si>
  <si>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</si>
  <si>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</si>
  <si>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</si>
  <si>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</si>
  <si>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</si>
  <si>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</si>
  <si>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</si>
  <si>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</si>
  <si>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</si>
  <si>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</si>
  <si>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</si>
  <si>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</si>
  <si>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</si>
  <si>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</si>
  <si>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</si>
  <si>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</si>
  <si>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</si>
  <si>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</si>
  <si>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</si>
  <si>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</si>
  <si>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</si>
  <si>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</si>
  <si>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</si>
  <si>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</si>
  <si>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</si>
  <si>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</si>
  <si>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</si>
  <si>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</si>
  <si>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</si>
  <si>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</si>
  <si>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</si>
  <si>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</si>
  <si>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</si>
  <si>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</si>
  <si>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</si>
  <si>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</si>
  <si>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</si>
  <si>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</si>
  <si>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</si>
  <si>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</si>
  <si>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</si>
  <si>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</si>
  <si>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</si>
  <si>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</si>
  <si>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</si>
  <si>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</si>
  <si>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</si>
  <si>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</si>
  <si>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</si>
  <si>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</si>
  <si>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</si>
  <si>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</si>
  <si>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</si>
  <si>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</si>
  <si>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</si>
  <si>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</si>
  <si>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</si>
  <si>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</si>
  <si>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</si>
  <si>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</si>
  <si>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</si>
  <si>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</si>
  <si>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</si>
  <si>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</si>
  <si>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</si>
  <si>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</si>
  <si>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</si>
  <si>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</si>
  <si>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</si>
  <si>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</si>
  <si>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</si>
  <si>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</si>
  <si>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</si>
  <si>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</si>
  <si>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</si>
  <si>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</si>
  <si>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</si>
  <si>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</si>
  <si>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</si>
  <si>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</si>
  <si>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</si>
  <si>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</si>
  <si>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</si>
  <si>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</si>
  <si>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</si>
  <si>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</si>
  <si>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</si>
  <si>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</si>
  <si>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</si>
  <si>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</si>
  <si>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</si>
  <si>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</si>
  <si>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</si>
  <si>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</si>
  <si>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</si>
  <si>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</si>
  <si>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</si>
  <si>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</si>
  <si>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</si>
  <si>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</si>
  <si>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</si>
  <si>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</si>
  <si>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</si>
  <si>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</si>
  <si>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</si>
  <si>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</si>
  <si>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</si>
  <si>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</si>
  <si>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</si>
  <si>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</si>
  <si>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</si>
  <si>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</si>
  <si>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</si>
  <si>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</si>
  <si>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</si>
  <si>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</si>
  <si>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</si>
  <si>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</si>
  <si>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</si>
  <si>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</si>
  <si>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</si>
  <si>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</si>
  <si>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</si>
  <si>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</si>
  <si>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</si>
  <si>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</si>
  <si>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</si>
  <si>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</si>
  <si>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</si>
  <si>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</si>
  <si>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</si>
  <si>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</si>
  <si>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</si>
  <si>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</si>
  <si>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</si>
  <si>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</si>
  <si>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</si>
  <si>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</si>
  <si>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</si>
  <si>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</si>
  <si>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</si>
  <si>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</si>
  <si>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</si>
  <si>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</si>
  <si>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</si>
  <si>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</si>
  <si>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</si>
  <si>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</si>
  <si>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</si>
  <si>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</si>
  <si>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</si>
  <si>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</si>
  <si>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</si>
  <si>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</si>
  <si>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</si>
  <si>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</si>
  <si>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</si>
  <si>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</si>
  <si>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</si>
  <si>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</si>
  <si>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</si>
  <si>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</si>
  <si>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</si>
  <si>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</si>
  <si>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</si>
  <si>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</si>
  <si>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</si>
  <si>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</si>
  <si>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</si>
  <si>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</si>
  <si>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</si>
  <si>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</si>
  <si>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</si>
  <si>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</si>
  <si>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</si>
  <si>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</si>
  <si>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</si>
  <si>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</si>
  <si>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</si>
  <si>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</si>
  <si>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</si>
  <si>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</si>
  <si>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</si>
  <si>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</si>
  <si>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</si>
  <si>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</si>
  <si>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</si>
  <si>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</si>
  <si>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</si>
  <si>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</si>
  <si>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</si>
  <si>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</si>
  <si>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</si>
  <si>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</si>
  <si>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</si>
  <si>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</si>
  <si>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</si>
  <si>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</si>
  <si>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</si>
  <si>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</si>
  <si>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</si>
  <si>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</si>
  <si>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</si>
  <si>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</si>
  <si>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</si>
  <si>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</si>
  <si>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</si>
  <si>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</si>
  <si>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</si>
  <si>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</si>
  <si>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</si>
  <si>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</si>
  <si>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</si>
  <si>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和歌山市</t>
  </si>
  <si>
    <t>○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</si>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</sst>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37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和歌山県</v>
      </c>
      <c r="B7" s="103">
        <f>INT(B8/1000)*1000</f>
        <v>30000</v>
      </c>
      <c r="C7" s="98" t="s">
        <v>174</v>
      </c>
      <c r="D7" s="99">
        <f>SUM(E7,I7)</f>
        <v>1062927</v>
      </c>
      <c r="E7" s="100">
        <f>SUM(G7:H7)</f>
        <v>340585</v>
      </c>
      <c r="F7" s="101">
        <f>IF(D7&gt;0,E7/D7*100,0)</f>
        <v>32.042181636180096</v>
      </c>
      <c r="G7" s="99">
        <f>SUM(G8:G200)</f>
        <v>338154</v>
      </c>
      <c r="H7" s="99">
        <f>SUM(H8:H200)</f>
        <v>2431</v>
      </c>
      <c r="I7" s="100">
        <f>SUM(K7,M7,O7)</f>
        <v>722342</v>
      </c>
      <c r="J7" s="101">
        <f>IF($D7&gt;0,I7/$D7*100,0)</f>
        <v>67.9578183638199</v>
      </c>
      <c r="K7" s="99">
        <f>SUM(K8:K200)</f>
        <v>111939</v>
      </c>
      <c r="L7" s="101">
        <f>IF($D7&gt;0,K7/$D7*100,0)</f>
        <v>10.531202989480933</v>
      </c>
      <c r="M7" s="99">
        <f>SUM(M8:M200)</f>
        <v>0</v>
      </c>
      <c r="N7" s="101">
        <f>IF($D7&gt;0,M7/$D7*100,0)</f>
        <v>0</v>
      </c>
      <c r="O7" s="99">
        <f>SUM(O8:O200)</f>
        <v>610403</v>
      </c>
      <c r="P7" s="99">
        <f>SUM(P8:P200)</f>
        <v>264667</v>
      </c>
      <c r="Q7" s="101">
        <f>IF($D7&gt;0,O7/$D7*100,0)</f>
        <v>57.42661537433897</v>
      </c>
      <c r="R7" s="99">
        <f>COUNTA(R8:R200)</f>
        <v>26</v>
      </c>
      <c r="S7" s="99">
        <f aca="true" t="shared" si="0" ref="S7:Y7">COUNTA(S8:S200)</f>
        <v>3</v>
      </c>
      <c r="T7" s="99">
        <f t="shared" si="0"/>
        <v>0</v>
      </c>
      <c r="U7" s="99">
        <f t="shared" si="0"/>
        <v>1</v>
      </c>
      <c r="V7" s="99">
        <f t="shared" si="0"/>
        <v>16</v>
      </c>
      <c r="W7" s="99">
        <f t="shared" si="0"/>
        <v>10</v>
      </c>
      <c r="X7" s="99">
        <f t="shared" si="0"/>
        <v>1</v>
      </c>
      <c r="Y7" s="99">
        <f t="shared" si="0"/>
        <v>3</v>
      </c>
    </row>
    <row r="8" spans="1:25" s="20" customFormat="1" ht="13.5">
      <c r="A8" s="174" t="s">
        <v>192</v>
      </c>
      <c r="B8" s="174">
        <v>30201</v>
      </c>
      <c r="C8" s="174" t="s">
        <v>222</v>
      </c>
      <c r="D8" s="175">
        <f aca="true" t="shared" si="1" ref="D8:D37">SUM(E8,I8)</f>
        <v>388367</v>
      </c>
      <c r="E8" s="176">
        <f aca="true" t="shared" si="2" ref="E8:E37">SUM(G8:H8)</f>
        <v>76466</v>
      </c>
      <c r="F8" s="177">
        <f aca="true" t="shared" si="3" ref="F8:F37">IF(D8&gt;0,E8/D8*100,0)</f>
        <v>19.689108497889883</v>
      </c>
      <c r="G8" s="174">
        <v>74913</v>
      </c>
      <c r="H8" s="174">
        <v>1553</v>
      </c>
      <c r="I8" s="176">
        <f aca="true" t="shared" si="4" ref="I8:I37">SUM(K8,M8,O8)</f>
        <v>311901</v>
      </c>
      <c r="J8" s="177">
        <f aca="true" t="shared" si="5" ref="J8:J37">IF($D8&gt;0,I8/$D8*100,0)</f>
        <v>80.31089150211011</v>
      </c>
      <c r="K8" s="174">
        <v>82508</v>
      </c>
      <c r="L8" s="177">
        <f aca="true" t="shared" si="6" ref="L8:L37">IF($D8&gt;0,K8/$D8*100,0)</f>
        <v>21.244853450473393</v>
      </c>
      <c r="M8" s="174"/>
      <c r="N8" s="177">
        <f aca="true" t="shared" si="7" ref="N8:N37">IF($D8&gt;0,M8/$D8*100,0)</f>
        <v>0</v>
      </c>
      <c r="O8" s="174">
        <v>229393</v>
      </c>
      <c r="P8" s="174">
        <v>77958</v>
      </c>
      <c r="Q8" s="177">
        <f aca="true" t="shared" si="8" ref="Q8:Q37">IF($D8&gt;0,O8/$D8*100,0)</f>
        <v>59.066038051636724</v>
      </c>
      <c r="R8" s="178"/>
      <c r="S8" s="178" t="s">
        <v>223</v>
      </c>
      <c r="T8" s="178"/>
      <c r="U8" s="178"/>
      <c r="V8" s="178"/>
      <c r="W8" s="178" t="s">
        <v>223</v>
      </c>
      <c r="X8" s="178"/>
      <c r="Y8" s="178"/>
    </row>
    <row r="9" spans="1:25" s="20" customFormat="1" ht="13.5">
      <c r="A9" s="174" t="s">
        <v>192</v>
      </c>
      <c r="B9" s="174">
        <v>30202</v>
      </c>
      <c r="C9" s="174" t="s">
        <v>224</v>
      </c>
      <c r="D9" s="175">
        <f t="shared" si="1"/>
        <v>59397</v>
      </c>
      <c r="E9" s="176">
        <f t="shared" si="2"/>
        <v>30055</v>
      </c>
      <c r="F9" s="177">
        <f t="shared" si="3"/>
        <v>50.600198663232156</v>
      </c>
      <c r="G9" s="174">
        <v>30055</v>
      </c>
      <c r="H9" s="174"/>
      <c r="I9" s="176">
        <f t="shared" si="4"/>
        <v>29342</v>
      </c>
      <c r="J9" s="177">
        <f t="shared" si="5"/>
        <v>49.39980133676785</v>
      </c>
      <c r="K9" s="174"/>
      <c r="L9" s="177">
        <f t="shared" si="6"/>
        <v>0</v>
      </c>
      <c r="M9" s="174"/>
      <c r="N9" s="177">
        <f t="shared" si="7"/>
        <v>0</v>
      </c>
      <c r="O9" s="174">
        <v>29342</v>
      </c>
      <c r="P9" s="174">
        <v>8238</v>
      </c>
      <c r="Q9" s="177">
        <f t="shared" si="8"/>
        <v>49.39980133676785</v>
      </c>
      <c r="R9" s="178"/>
      <c r="S9" s="178" t="s">
        <v>223</v>
      </c>
      <c r="T9" s="178"/>
      <c r="U9" s="178"/>
      <c r="V9" s="178"/>
      <c r="W9" s="178" t="s">
        <v>223</v>
      </c>
      <c r="X9" s="178"/>
      <c r="Y9" s="178"/>
    </row>
    <row r="10" spans="1:25" s="20" customFormat="1" ht="13.5">
      <c r="A10" s="174" t="s">
        <v>192</v>
      </c>
      <c r="B10" s="174">
        <v>30203</v>
      </c>
      <c r="C10" s="174" t="s">
        <v>225</v>
      </c>
      <c r="D10" s="175">
        <f t="shared" si="1"/>
        <v>69968</v>
      </c>
      <c r="E10" s="176">
        <f t="shared" si="2"/>
        <v>18715</v>
      </c>
      <c r="F10" s="177">
        <f t="shared" si="3"/>
        <v>26.747941916304597</v>
      </c>
      <c r="G10" s="174">
        <v>18657</v>
      </c>
      <c r="H10" s="174">
        <v>58</v>
      </c>
      <c r="I10" s="176">
        <f t="shared" si="4"/>
        <v>51253</v>
      </c>
      <c r="J10" s="177">
        <f t="shared" si="5"/>
        <v>73.2520580836954</v>
      </c>
      <c r="K10" s="174">
        <v>9716</v>
      </c>
      <c r="L10" s="177">
        <f t="shared" si="6"/>
        <v>13.88634804482049</v>
      </c>
      <c r="M10" s="174"/>
      <c r="N10" s="177">
        <f t="shared" si="7"/>
        <v>0</v>
      </c>
      <c r="O10" s="174">
        <v>41537</v>
      </c>
      <c r="P10" s="174">
        <v>26577</v>
      </c>
      <c r="Q10" s="177">
        <f t="shared" si="8"/>
        <v>59.36571003887492</v>
      </c>
      <c r="R10" s="178" t="s">
        <v>223</v>
      </c>
      <c r="S10" s="178"/>
      <c r="T10" s="178"/>
      <c r="U10" s="178"/>
      <c r="V10" s="178"/>
      <c r="W10" s="178"/>
      <c r="X10" s="178"/>
      <c r="Y10" s="178" t="s">
        <v>223</v>
      </c>
    </row>
    <row r="11" spans="1:25" s="20" customFormat="1" ht="13.5">
      <c r="A11" s="174" t="s">
        <v>192</v>
      </c>
      <c r="B11" s="174">
        <v>30204</v>
      </c>
      <c r="C11" s="174" t="s">
        <v>226</v>
      </c>
      <c r="D11" s="175">
        <f t="shared" si="1"/>
        <v>33136</v>
      </c>
      <c r="E11" s="176">
        <f t="shared" si="2"/>
        <v>9917</v>
      </c>
      <c r="F11" s="177">
        <f t="shared" si="3"/>
        <v>29.92817479478513</v>
      </c>
      <c r="G11" s="174">
        <v>9779</v>
      </c>
      <c r="H11" s="174">
        <v>138</v>
      </c>
      <c r="I11" s="176">
        <f t="shared" si="4"/>
        <v>23219</v>
      </c>
      <c r="J11" s="177">
        <f t="shared" si="5"/>
        <v>70.07182520521488</v>
      </c>
      <c r="K11" s="174"/>
      <c r="L11" s="177">
        <f t="shared" si="6"/>
        <v>0</v>
      </c>
      <c r="M11" s="174"/>
      <c r="N11" s="177">
        <f t="shared" si="7"/>
        <v>0</v>
      </c>
      <c r="O11" s="174">
        <v>23219</v>
      </c>
      <c r="P11" s="174">
        <v>3841</v>
      </c>
      <c r="Q11" s="177">
        <f t="shared" si="8"/>
        <v>70.07182520521488</v>
      </c>
      <c r="R11" s="178" t="s">
        <v>223</v>
      </c>
      <c r="S11" s="178"/>
      <c r="T11" s="178"/>
      <c r="U11" s="178"/>
      <c r="V11" s="178"/>
      <c r="W11" s="178" t="s">
        <v>223</v>
      </c>
      <c r="X11" s="178"/>
      <c r="Y11" s="178"/>
    </row>
    <row r="12" spans="1:25" s="20" customFormat="1" ht="13.5">
      <c r="A12" s="174" t="s">
        <v>192</v>
      </c>
      <c r="B12" s="174">
        <v>30205</v>
      </c>
      <c r="C12" s="174" t="s">
        <v>227</v>
      </c>
      <c r="D12" s="175">
        <f t="shared" si="1"/>
        <v>26840</v>
      </c>
      <c r="E12" s="176">
        <f t="shared" si="2"/>
        <v>10467</v>
      </c>
      <c r="F12" s="177">
        <f t="shared" si="3"/>
        <v>38.997764530551414</v>
      </c>
      <c r="G12" s="174">
        <v>10467</v>
      </c>
      <c r="H12" s="174"/>
      <c r="I12" s="176">
        <f t="shared" si="4"/>
        <v>16373</v>
      </c>
      <c r="J12" s="177">
        <f t="shared" si="5"/>
        <v>61.002235469448586</v>
      </c>
      <c r="K12" s="174"/>
      <c r="L12" s="177">
        <f t="shared" si="6"/>
        <v>0</v>
      </c>
      <c r="M12" s="174"/>
      <c r="N12" s="177">
        <f t="shared" si="7"/>
        <v>0</v>
      </c>
      <c r="O12" s="174">
        <v>16373</v>
      </c>
      <c r="P12" s="174">
        <v>5271</v>
      </c>
      <c r="Q12" s="177">
        <f t="shared" si="8"/>
        <v>61.002235469448586</v>
      </c>
      <c r="R12" s="178" t="s">
        <v>223</v>
      </c>
      <c r="S12" s="178"/>
      <c r="T12" s="178"/>
      <c r="U12" s="178"/>
      <c r="V12" s="178"/>
      <c r="W12" s="178" t="s">
        <v>223</v>
      </c>
      <c r="X12" s="178"/>
      <c r="Y12" s="178"/>
    </row>
    <row r="13" spans="1:25" s="20" customFormat="1" ht="13.5">
      <c r="A13" s="174" t="s">
        <v>192</v>
      </c>
      <c r="B13" s="174">
        <v>30206</v>
      </c>
      <c r="C13" s="174" t="s">
        <v>228</v>
      </c>
      <c r="D13" s="175">
        <f t="shared" si="1"/>
        <v>85278</v>
      </c>
      <c r="E13" s="176">
        <f t="shared" si="2"/>
        <v>23731</v>
      </c>
      <c r="F13" s="177">
        <f t="shared" si="3"/>
        <v>27.82781022068998</v>
      </c>
      <c r="G13" s="174">
        <v>23536</v>
      </c>
      <c r="H13" s="174">
        <v>195</v>
      </c>
      <c r="I13" s="176">
        <f t="shared" si="4"/>
        <v>61547</v>
      </c>
      <c r="J13" s="177">
        <f t="shared" si="5"/>
        <v>72.17218977931003</v>
      </c>
      <c r="K13" s="174">
        <v>117</v>
      </c>
      <c r="L13" s="177">
        <f t="shared" si="6"/>
        <v>0.13719833954830085</v>
      </c>
      <c r="M13" s="174"/>
      <c r="N13" s="177">
        <f t="shared" si="7"/>
        <v>0</v>
      </c>
      <c r="O13" s="174">
        <v>61430</v>
      </c>
      <c r="P13" s="174">
        <v>36819</v>
      </c>
      <c r="Q13" s="177">
        <f t="shared" si="8"/>
        <v>72.03499143976173</v>
      </c>
      <c r="R13" s="178" t="s">
        <v>223</v>
      </c>
      <c r="S13" s="178"/>
      <c r="T13" s="178"/>
      <c r="U13" s="178"/>
      <c r="V13" s="178"/>
      <c r="W13" s="178" t="s">
        <v>223</v>
      </c>
      <c r="X13" s="178"/>
      <c r="Y13" s="178"/>
    </row>
    <row r="14" spans="1:25" s="20" customFormat="1" ht="13.5">
      <c r="A14" s="174" t="s">
        <v>192</v>
      </c>
      <c r="B14" s="174">
        <v>30207</v>
      </c>
      <c r="C14" s="174" t="s">
        <v>229</v>
      </c>
      <c r="D14" s="175">
        <f t="shared" si="1"/>
        <v>33904</v>
      </c>
      <c r="E14" s="176">
        <f t="shared" si="2"/>
        <v>9654</v>
      </c>
      <c r="F14" s="177">
        <f t="shared" si="3"/>
        <v>28.47451628126475</v>
      </c>
      <c r="G14" s="174">
        <v>9654</v>
      </c>
      <c r="H14" s="174"/>
      <c r="I14" s="176">
        <f t="shared" si="4"/>
        <v>24250</v>
      </c>
      <c r="J14" s="177">
        <f t="shared" si="5"/>
        <v>71.52548371873525</v>
      </c>
      <c r="K14" s="174"/>
      <c r="L14" s="177">
        <f t="shared" si="6"/>
        <v>0</v>
      </c>
      <c r="M14" s="174"/>
      <c r="N14" s="177">
        <f t="shared" si="7"/>
        <v>0</v>
      </c>
      <c r="O14" s="174">
        <v>24250</v>
      </c>
      <c r="P14" s="174">
        <v>5677</v>
      </c>
      <c r="Q14" s="177">
        <f t="shared" si="8"/>
        <v>71.52548371873525</v>
      </c>
      <c r="R14" s="178" t="s">
        <v>223</v>
      </c>
      <c r="S14" s="178"/>
      <c r="T14" s="178"/>
      <c r="U14" s="178"/>
      <c r="V14" s="178"/>
      <c r="W14" s="178"/>
      <c r="X14" s="178" t="s">
        <v>223</v>
      </c>
      <c r="Y14" s="178"/>
    </row>
    <row r="15" spans="1:25" s="20" customFormat="1" ht="13.5">
      <c r="A15" s="174" t="s">
        <v>192</v>
      </c>
      <c r="B15" s="174">
        <v>30208</v>
      </c>
      <c r="C15" s="174" t="s">
        <v>230</v>
      </c>
      <c r="D15" s="175">
        <f t="shared" si="1"/>
        <v>70098</v>
      </c>
      <c r="E15" s="176">
        <f t="shared" si="2"/>
        <v>36834</v>
      </c>
      <c r="F15" s="177">
        <f t="shared" si="3"/>
        <v>52.54643499101258</v>
      </c>
      <c r="G15" s="174">
        <v>36834</v>
      </c>
      <c r="H15" s="174"/>
      <c r="I15" s="176">
        <f t="shared" si="4"/>
        <v>33264</v>
      </c>
      <c r="J15" s="177">
        <f t="shared" si="5"/>
        <v>47.45356500898742</v>
      </c>
      <c r="K15" s="174">
        <v>2361</v>
      </c>
      <c r="L15" s="177">
        <f t="shared" si="6"/>
        <v>3.3681417444149617</v>
      </c>
      <c r="M15" s="174"/>
      <c r="N15" s="177">
        <f t="shared" si="7"/>
        <v>0</v>
      </c>
      <c r="O15" s="174">
        <v>30903</v>
      </c>
      <c r="P15" s="174">
        <v>20541</v>
      </c>
      <c r="Q15" s="177">
        <f t="shared" si="8"/>
        <v>44.085423264572455</v>
      </c>
      <c r="R15" s="178" t="s">
        <v>223</v>
      </c>
      <c r="S15" s="178"/>
      <c r="T15" s="178"/>
      <c r="U15" s="178"/>
      <c r="V15" s="178" t="s">
        <v>223</v>
      </c>
      <c r="W15" s="178"/>
      <c r="X15" s="178"/>
      <c r="Y15" s="178"/>
    </row>
    <row r="16" spans="1:25" s="20" customFormat="1" ht="13.5">
      <c r="A16" s="174" t="s">
        <v>192</v>
      </c>
      <c r="B16" s="174">
        <v>30209</v>
      </c>
      <c r="C16" s="174" t="s">
        <v>231</v>
      </c>
      <c r="D16" s="175">
        <f t="shared" si="1"/>
        <v>51337</v>
      </c>
      <c r="E16" s="176">
        <f t="shared" si="2"/>
        <v>28528</v>
      </c>
      <c r="F16" s="177">
        <f t="shared" si="3"/>
        <v>55.570056684262816</v>
      </c>
      <c r="G16" s="174">
        <v>28528</v>
      </c>
      <c r="H16" s="174"/>
      <c r="I16" s="176">
        <f t="shared" si="4"/>
        <v>22809</v>
      </c>
      <c r="J16" s="177">
        <f t="shared" si="5"/>
        <v>44.429943315737184</v>
      </c>
      <c r="K16" s="174"/>
      <c r="L16" s="177">
        <f t="shared" si="6"/>
        <v>0</v>
      </c>
      <c r="M16" s="174"/>
      <c r="N16" s="177">
        <f t="shared" si="7"/>
        <v>0</v>
      </c>
      <c r="O16" s="174">
        <v>22809</v>
      </c>
      <c r="P16" s="174">
        <v>16768</v>
      </c>
      <c r="Q16" s="177">
        <f t="shared" si="8"/>
        <v>44.429943315737184</v>
      </c>
      <c r="R16" s="178" t="s">
        <v>223</v>
      </c>
      <c r="S16" s="178"/>
      <c r="T16" s="178"/>
      <c r="U16" s="178"/>
      <c r="V16" s="178" t="s">
        <v>223</v>
      </c>
      <c r="W16" s="178"/>
      <c r="X16" s="178"/>
      <c r="Y16" s="178"/>
    </row>
    <row r="17" spans="1:25" s="20" customFormat="1" ht="13.5">
      <c r="A17" s="174" t="s">
        <v>192</v>
      </c>
      <c r="B17" s="174">
        <v>30304</v>
      </c>
      <c r="C17" s="174" t="s">
        <v>232</v>
      </c>
      <c r="D17" s="175">
        <f t="shared" si="1"/>
        <v>11844</v>
      </c>
      <c r="E17" s="176">
        <f t="shared" si="2"/>
        <v>5877</v>
      </c>
      <c r="F17" s="177">
        <f t="shared" si="3"/>
        <v>49.620060790273556</v>
      </c>
      <c r="G17" s="174">
        <v>5834</v>
      </c>
      <c r="H17" s="174">
        <v>43</v>
      </c>
      <c r="I17" s="176">
        <f t="shared" si="4"/>
        <v>5967</v>
      </c>
      <c r="J17" s="177">
        <f t="shared" si="5"/>
        <v>50.379939209726444</v>
      </c>
      <c r="K17" s="174"/>
      <c r="L17" s="177">
        <f t="shared" si="6"/>
        <v>0</v>
      </c>
      <c r="M17" s="174"/>
      <c r="N17" s="177">
        <f t="shared" si="7"/>
        <v>0</v>
      </c>
      <c r="O17" s="174">
        <v>5967</v>
      </c>
      <c r="P17" s="174">
        <v>3112</v>
      </c>
      <c r="Q17" s="177">
        <f t="shared" si="8"/>
        <v>50.379939209726444</v>
      </c>
      <c r="R17" s="178" t="s">
        <v>223</v>
      </c>
      <c r="S17" s="178"/>
      <c r="T17" s="178"/>
      <c r="U17" s="178"/>
      <c r="V17" s="178" t="s">
        <v>223</v>
      </c>
      <c r="W17" s="178"/>
      <c r="X17" s="178"/>
      <c r="Y17" s="178"/>
    </row>
    <row r="18" spans="1:25" s="20" customFormat="1" ht="13.5">
      <c r="A18" s="174" t="s">
        <v>192</v>
      </c>
      <c r="B18" s="174">
        <v>30341</v>
      </c>
      <c r="C18" s="174" t="s">
        <v>233</v>
      </c>
      <c r="D18" s="175">
        <f t="shared" si="1"/>
        <v>20181</v>
      </c>
      <c r="E18" s="176">
        <f t="shared" si="2"/>
        <v>8592</v>
      </c>
      <c r="F18" s="177">
        <f t="shared" si="3"/>
        <v>42.57469897428274</v>
      </c>
      <c r="G18" s="174">
        <v>8592</v>
      </c>
      <c r="H18" s="174"/>
      <c r="I18" s="176">
        <f t="shared" si="4"/>
        <v>11589</v>
      </c>
      <c r="J18" s="177">
        <f t="shared" si="5"/>
        <v>57.42530102571726</v>
      </c>
      <c r="K18" s="174">
        <v>3307</v>
      </c>
      <c r="L18" s="177">
        <f t="shared" si="6"/>
        <v>16.386700361726376</v>
      </c>
      <c r="M18" s="174"/>
      <c r="N18" s="177">
        <f t="shared" si="7"/>
        <v>0</v>
      </c>
      <c r="O18" s="174">
        <v>8282</v>
      </c>
      <c r="P18" s="174">
        <v>2939</v>
      </c>
      <c r="Q18" s="177">
        <f t="shared" si="8"/>
        <v>41.038600663990884</v>
      </c>
      <c r="R18" s="178" t="s">
        <v>223</v>
      </c>
      <c r="S18" s="178"/>
      <c r="T18" s="178"/>
      <c r="U18" s="178"/>
      <c r="V18" s="178" t="s">
        <v>223</v>
      </c>
      <c r="W18" s="178"/>
      <c r="X18" s="178"/>
      <c r="Y18" s="178"/>
    </row>
    <row r="19" spans="1:25" s="20" customFormat="1" ht="13.5">
      <c r="A19" s="174" t="s">
        <v>192</v>
      </c>
      <c r="B19" s="174">
        <v>30343</v>
      </c>
      <c r="C19" s="174" t="s">
        <v>234</v>
      </c>
      <c r="D19" s="175">
        <f t="shared" si="1"/>
        <v>5609</v>
      </c>
      <c r="E19" s="176">
        <f t="shared" si="2"/>
        <v>1078</v>
      </c>
      <c r="F19" s="177">
        <f t="shared" si="3"/>
        <v>19.21911214120164</v>
      </c>
      <c r="G19" s="174">
        <v>982</v>
      </c>
      <c r="H19" s="174">
        <v>96</v>
      </c>
      <c r="I19" s="176">
        <f t="shared" si="4"/>
        <v>4531</v>
      </c>
      <c r="J19" s="177">
        <f t="shared" si="5"/>
        <v>80.78088785879835</v>
      </c>
      <c r="K19" s="174">
        <v>2062</v>
      </c>
      <c r="L19" s="177">
        <f t="shared" si="6"/>
        <v>36.76234622927438</v>
      </c>
      <c r="M19" s="174"/>
      <c r="N19" s="177">
        <f t="shared" si="7"/>
        <v>0</v>
      </c>
      <c r="O19" s="174">
        <v>2469</v>
      </c>
      <c r="P19" s="174">
        <v>331</v>
      </c>
      <c r="Q19" s="177">
        <f t="shared" si="8"/>
        <v>44.01854162952398</v>
      </c>
      <c r="R19" s="178" t="s">
        <v>223</v>
      </c>
      <c r="S19" s="178"/>
      <c r="T19" s="178"/>
      <c r="U19" s="178"/>
      <c r="V19" s="178" t="s">
        <v>223</v>
      </c>
      <c r="W19" s="178"/>
      <c r="X19" s="178"/>
      <c r="Y19" s="178"/>
    </row>
    <row r="20" spans="1:25" s="20" customFormat="1" ht="13.5">
      <c r="A20" s="174" t="s">
        <v>192</v>
      </c>
      <c r="B20" s="174">
        <v>30344</v>
      </c>
      <c r="C20" s="174" t="s">
        <v>235</v>
      </c>
      <c r="D20" s="175">
        <f t="shared" si="1"/>
        <v>4184</v>
      </c>
      <c r="E20" s="176">
        <f t="shared" si="2"/>
        <v>656</v>
      </c>
      <c r="F20" s="177">
        <f t="shared" si="3"/>
        <v>15.678776290630974</v>
      </c>
      <c r="G20" s="174">
        <v>530</v>
      </c>
      <c r="H20" s="174">
        <v>126</v>
      </c>
      <c r="I20" s="176">
        <f t="shared" si="4"/>
        <v>3528</v>
      </c>
      <c r="J20" s="177">
        <f t="shared" si="5"/>
        <v>84.32122370936902</v>
      </c>
      <c r="K20" s="174">
        <v>3038</v>
      </c>
      <c r="L20" s="177">
        <f t="shared" si="6"/>
        <v>72.60994263862332</v>
      </c>
      <c r="M20" s="174"/>
      <c r="N20" s="177">
        <f t="shared" si="7"/>
        <v>0</v>
      </c>
      <c r="O20" s="174">
        <v>490</v>
      </c>
      <c r="P20" s="174">
        <v>371</v>
      </c>
      <c r="Q20" s="177">
        <f t="shared" si="8"/>
        <v>11.711281070745699</v>
      </c>
      <c r="R20" s="178" t="s">
        <v>223</v>
      </c>
      <c r="S20" s="178"/>
      <c r="T20" s="178"/>
      <c r="U20" s="178"/>
      <c r="V20" s="178"/>
      <c r="W20" s="178"/>
      <c r="X20" s="178"/>
      <c r="Y20" s="178" t="s">
        <v>223</v>
      </c>
    </row>
    <row r="21" spans="1:25" s="20" customFormat="1" ht="13.5">
      <c r="A21" s="174" t="s">
        <v>192</v>
      </c>
      <c r="B21" s="174">
        <v>30361</v>
      </c>
      <c r="C21" s="174" t="s">
        <v>236</v>
      </c>
      <c r="D21" s="175">
        <f t="shared" si="1"/>
        <v>14582</v>
      </c>
      <c r="E21" s="176">
        <f t="shared" si="2"/>
        <v>5013</v>
      </c>
      <c r="F21" s="177">
        <f t="shared" si="3"/>
        <v>34.37800027431079</v>
      </c>
      <c r="G21" s="174">
        <v>5013</v>
      </c>
      <c r="H21" s="174"/>
      <c r="I21" s="176">
        <f t="shared" si="4"/>
        <v>9569</v>
      </c>
      <c r="J21" s="177">
        <f t="shared" si="5"/>
        <v>65.62199972568921</v>
      </c>
      <c r="K21" s="174"/>
      <c r="L21" s="177">
        <f t="shared" si="6"/>
        <v>0</v>
      </c>
      <c r="M21" s="174"/>
      <c r="N21" s="177">
        <f t="shared" si="7"/>
        <v>0</v>
      </c>
      <c r="O21" s="174">
        <v>9569</v>
      </c>
      <c r="P21" s="174">
        <v>1589</v>
      </c>
      <c r="Q21" s="177">
        <f t="shared" si="8"/>
        <v>65.62199972568921</v>
      </c>
      <c r="R21" s="178" t="s">
        <v>223</v>
      </c>
      <c r="S21" s="178"/>
      <c r="T21" s="178"/>
      <c r="U21" s="178"/>
      <c r="V21" s="178" t="s">
        <v>223</v>
      </c>
      <c r="W21" s="178"/>
      <c r="X21" s="178"/>
      <c r="Y21" s="178"/>
    </row>
    <row r="22" spans="1:25" s="20" customFormat="1" ht="13.5">
      <c r="A22" s="174" t="s">
        <v>192</v>
      </c>
      <c r="B22" s="174">
        <v>30362</v>
      </c>
      <c r="C22" s="174" t="s">
        <v>237</v>
      </c>
      <c r="D22" s="175">
        <f t="shared" si="1"/>
        <v>8099</v>
      </c>
      <c r="E22" s="176">
        <f t="shared" si="2"/>
        <v>3820</v>
      </c>
      <c r="F22" s="177">
        <f t="shared" si="3"/>
        <v>47.16631682923818</v>
      </c>
      <c r="G22" s="174">
        <v>3820</v>
      </c>
      <c r="H22" s="174"/>
      <c r="I22" s="176">
        <f t="shared" si="4"/>
        <v>4279</v>
      </c>
      <c r="J22" s="177">
        <f t="shared" si="5"/>
        <v>52.83368317076182</v>
      </c>
      <c r="K22" s="174">
        <v>135</v>
      </c>
      <c r="L22" s="177">
        <f t="shared" si="6"/>
        <v>1.6668724533893076</v>
      </c>
      <c r="M22" s="174"/>
      <c r="N22" s="177">
        <f t="shared" si="7"/>
        <v>0</v>
      </c>
      <c r="O22" s="174">
        <v>4144</v>
      </c>
      <c r="P22" s="174"/>
      <c r="Q22" s="177">
        <f t="shared" si="8"/>
        <v>51.16681071737251</v>
      </c>
      <c r="R22" s="178" t="s">
        <v>223</v>
      </c>
      <c r="S22" s="178"/>
      <c r="T22" s="178"/>
      <c r="U22" s="178"/>
      <c r="V22" s="178" t="s">
        <v>223</v>
      </c>
      <c r="W22" s="178"/>
      <c r="X22" s="178"/>
      <c r="Y22" s="178"/>
    </row>
    <row r="23" spans="1:25" s="20" customFormat="1" ht="13.5">
      <c r="A23" s="174" t="s">
        <v>192</v>
      </c>
      <c r="B23" s="174">
        <v>30366</v>
      </c>
      <c r="C23" s="174" t="s">
        <v>238</v>
      </c>
      <c r="D23" s="175">
        <f t="shared" si="1"/>
        <v>29012</v>
      </c>
      <c r="E23" s="176">
        <f t="shared" si="2"/>
        <v>16465</v>
      </c>
      <c r="F23" s="177">
        <f t="shared" si="3"/>
        <v>56.75237832620984</v>
      </c>
      <c r="G23" s="174">
        <v>16465</v>
      </c>
      <c r="H23" s="174"/>
      <c r="I23" s="176">
        <f t="shared" si="4"/>
        <v>12547</v>
      </c>
      <c r="J23" s="177">
        <f t="shared" si="5"/>
        <v>43.24762167379016</v>
      </c>
      <c r="K23" s="174"/>
      <c r="L23" s="177">
        <f t="shared" si="6"/>
        <v>0</v>
      </c>
      <c r="M23" s="174"/>
      <c r="N23" s="177">
        <f t="shared" si="7"/>
        <v>0</v>
      </c>
      <c r="O23" s="174">
        <v>12547</v>
      </c>
      <c r="P23" s="174">
        <v>6902</v>
      </c>
      <c r="Q23" s="177">
        <f t="shared" si="8"/>
        <v>43.24762167379016</v>
      </c>
      <c r="R23" s="178" t="s">
        <v>223</v>
      </c>
      <c r="S23" s="178"/>
      <c r="T23" s="178"/>
      <c r="U23" s="178"/>
      <c r="V23" s="178" t="s">
        <v>223</v>
      </c>
      <c r="W23" s="178"/>
      <c r="X23" s="178"/>
      <c r="Y23" s="178"/>
    </row>
    <row r="24" spans="1:25" s="20" customFormat="1" ht="13.5">
      <c r="A24" s="174" t="s">
        <v>192</v>
      </c>
      <c r="B24" s="174">
        <v>30381</v>
      </c>
      <c r="C24" s="174" t="s">
        <v>239</v>
      </c>
      <c r="D24" s="175">
        <f t="shared" si="1"/>
        <v>8461</v>
      </c>
      <c r="E24" s="176">
        <f t="shared" si="2"/>
        <v>2626</v>
      </c>
      <c r="F24" s="177">
        <f t="shared" si="3"/>
        <v>31.036520505850373</v>
      </c>
      <c r="G24" s="174">
        <v>2626</v>
      </c>
      <c r="H24" s="174"/>
      <c r="I24" s="176">
        <f t="shared" si="4"/>
        <v>5835</v>
      </c>
      <c r="J24" s="177">
        <f t="shared" si="5"/>
        <v>68.96347949414962</v>
      </c>
      <c r="K24" s="174">
        <v>1095</v>
      </c>
      <c r="L24" s="177">
        <f t="shared" si="6"/>
        <v>12.941732655714455</v>
      </c>
      <c r="M24" s="174"/>
      <c r="N24" s="177">
        <f t="shared" si="7"/>
        <v>0</v>
      </c>
      <c r="O24" s="174">
        <v>4740</v>
      </c>
      <c r="P24" s="174">
        <v>4257</v>
      </c>
      <c r="Q24" s="177">
        <f t="shared" si="8"/>
        <v>56.02174683843517</v>
      </c>
      <c r="R24" s="178" t="s">
        <v>223</v>
      </c>
      <c r="S24" s="178"/>
      <c r="T24" s="178"/>
      <c r="U24" s="178"/>
      <c r="V24" s="178"/>
      <c r="W24" s="178" t="s">
        <v>223</v>
      </c>
      <c r="X24" s="178"/>
      <c r="Y24" s="178"/>
    </row>
    <row r="25" spans="1:25" s="20" customFormat="1" ht="13.5">
      <c r="A25" s="174" t="s">
        <v>192</v>
      </c>
      <c r="B25" s="174">
        <v>30382</v>
      </c>
      <c r="C25" s="174" t="s">
        <v>240</v>
      </c>
      <c r="D25" s="175">
        <f t="shared" si="1"/>
        <v>7730</v>
      </c>
      <c r="E25" s="176">
        <f t="shared" si="2"/>
        <v>3495</v>
      </c>
      <c r="F25" s="177">
        <f t="shared" si="3"/>
        <v>45.21345407503234</v>
      </c>
      <c r="G25" s="174">
        <v>3495</v>
      </c>
      <c r="H25" s="174"/>
      <c r="I25" s="176">
        <f t="shared" si="4"/>
        <v>4235</v>
      </c>
      <c r="J25" s="177">
        <f t="shared" si="5"/>
        <v>54.786545924967655</v>
      </c>
      <c r="K25" s="174"/>
      <c r="L25" s="177">
        <f t="shared" si="6"/>
        <v>0</v>
      </c>
      <c r="M25" s="174"/>
      <c r="N25" s="177">
        <f t="shared" si="7"/>
        <v>0</v>
      </c>
      <c r="O25" s="174">
        <v>4235</v>
      </c>
      <c r="P25" s="174">
        <v>3938</v>
      </c>
      <c r="Q25" s="177">
        <f t="shared" si="8"/>
        <v>54.786545924967655</v>
      </c>
      <c r="R25" s="178" t="s">
        <v>223</v>
      </c>
      <c r="S25" s="178"/>
      <c r="T25" s="178"/>
      <c r="U25" s="178"/>
      <c r="V25" s="178"/>
      <c r="W25" s="178" t="s">
        <v>223</v>
      </c>
      <c r="X25" s="178"/>
      <c r="Y25" s="178"/>
    </row>
    <row r="26" spans="1:25" s="20" customFormat="1" ht="13.5">
      <c r="A26" s="174" t="s">
        <v>192</v>
      </c>
      <c r="B26" s="174">
        <v>30383</v>
      </c>
      <c r="C26" s="174" t="s">
        <v>241</v>
      </c>
      <c r="D26" s="175">
        <f t="shared" si="1"/>
        <v>7353</v>
      </c>
      <c r="E26" s="176">
        <f t="shared" si="2"/>
        <v>2535</v>
      </c>
      <c r="F26" s="177">
        <f t="shared" si="3"/>
        <v>34.47572419420645</v>
      </c>
      <c r="G26" s="174">
        <v>2535</v>
      </c>
      <c r="H26" s="174"/>
      <c r="I26" s="176">
        <f t="shared" si="4"/>
        <v>4818</v>
      </c>
      <c r="J26" s="177">
        <f t="shared" si="5"/>
        <v>65.52427580579355</v>
      </c>
      <c r="K26" s="174">
        <v>1433</v>
      </c>
      <c r="L26" s="177">
        <f t="shared" si="6"/>
        <v>19.488644090847274</v>
      </c>
      <c r="M26" s="174"/>
      <c r="N26" s="177">
        <f t="shared" si="7"/>
        <v>0</v>
      </c>
      <c r="O26" s="174">
        <v>3385</v>
      </c>
      <c r="P26" s="174">
        <v>1952</v>
      </c>
      <c r="Q26" s="177">
        <f t="shared" si="8"/>
        <v>46.03563171494628</v>
      </c>
      <c r="R26" s="178"/>
      <c r="S26" s="178" t="s">
        <v>223</v>
      </c>
      <c r="T26" s="178"/>
      <c r="U26" s="178"/>
      <c r="V26" s="178"/>
      <c r="W26" s="178" t="s">
        <v>223</v>
      </c>
      <c r="X26" s="178"/>
      <c r="Y26" s="178"/>
    </row>
    <row r="27" spans="1:25" s="20" customFormat="1" ht="13.5">
      <c r="A27" s="174" t="s">
        <v>192</v>
      </c>
      <c r="B27" s="174">
        <v>30390</v>
      </c>
      <c r="C27" s="174" t="s">
        <v>242</v>
      </c>
      <c r="D27" s="175">
        <f t="shared" si="1"/>
        <v>9647</v>
      </c>
      <c r="E27" s="176">
        <f t="shared" si="2"/>
        <v>4334</v>
      </c>
      <c r="F27" s="177">
        <f t="shared" si="3"/>
        <v>44.925883694412775</v>
      </c>
      <c r="G27" s="174">
        <v>4334</v>
      </c>
      <c r="H27" s="174"/>
      <c r="I27" s="176">
        <f t="shared" si="4"/>
        <v>5313</v>
      </c>
      <c r="J27" s="177">
        <f t="shared" si="5"/>
        <v>55.074116305587225</v>
      </c>
      <c r="K27" s="174"/>
      <c r="L27" s="177">
        <f t="shared" si="6"/>
        <v>0</v>
      </c>
      <c r="M27" s="174"/>
      <c r="N27" s="177">
        <f t="shared" si="7"/>
        <v>0</v>
      </c>
      <c r="O27" s="174">
        <v>5313</v>
      </c>
      <c r="P27" s="174">
        <v>2088</v>
      </c>
      <c r="Q27" s="177">
        <f t="shared" si="8"/>
        <v>55.074116305587225</v>
      </c>
      <c r="R27" s="178" t="s">
        <v>223</v>
      </c>
      <c r="S27" s="178"/>
      <c r="T27" s="178"/>
      <c r="U27" s="178"/>
      <c r="V27" s="178"/>
      <c r="W27" s="178" t="s">
        <v>223</v>
      </c>
      <c r="X27" s="178"/>
      <c r="Y27" s="178"/>
    </row>
    <row r="28" spans="1:25" s="20" customFormat="1" ht="13.5">
      <c r="A28" s="174" t="s">
        <v>192</v>
      </c>
      <c r="B28" s="174">
        <v>30391</v>
      </c>
      <c r="C28" s="174" t="s">
        <v>243</v>
      </c>
      <c r="D28" s="175">
        <f t="shared" si="1"/>
        <v>14861</v>
      </c>
      <c r="E28" s="176">
        <f t="shared" si="2"/>
        <v>3990</v>
      </c>
      <c r="F28" s="177">
        <f t="shared" si="3"/>
        <v>26.84879886952426</v>
      </c>
      <c r="G28" s="174">
        <v>3990</v>
      </c>
      <c r="H28" s="174"/>
      <c r="I28" s="176">
        <f t="shared" si="4"/>
        <v>10871</v>
      </c>
      <c r="J28" s="177">
        <f t="shared" si="5"/>
        <v>73.15120113047574</v>
      </c>
      <c r="K28" s="174">
        <v>1891</v>
      </c>
      <c r="L28" s="177">
        <f t="shared" si="6"/>
        <v>12.724581118363501</v>
      </c>
      <c r="M28" s="174"/>
      <c r="N28" s="177">
        <f t="shared" si="7"/>
        <v>0</v>
      </c>
      <c r="O28" s="174">
        <v>8980</v>
      </c>
      <c r="P28" s="174">
        <v>4418</v>
      </c>
      <c r="Q28" s="177">
        <f t="shared" si="8"/>
        <v>60.426620012112245</v>
      </c>
      <c r="R28" s="178" t="s">
        <v>223</v>
      </c>
      <c r="S28" s="178"/>
      <c r="T28" s="178"/>
      <c r="U28" s="178"/>
      <c r="V28" s="178" t="s">
        <v>223</v>
      </c>
      <c r="W28" s="178"/>
      <c r="X28" s="178"/>
      <c r="Y28" s="178"/>
    </row>
    <row r="29" spans="1:25" s="20" customFormat="1" ht="13.5">
      <c r="A29" s="174" t="s">
        <v>192</v>
      </c>
      <c r="B29" s="174">
        <v>30392</v>
      </c>
      <c r="C29" s="174" t="s">
        <v>244</v>
      </c>
      <c r="D29" s="175">
        <f t="shared" si="1"/>
        <v>11374</v>
      </c>
      <c r="E29" s="176">
        <f t="shared" si="2"/>
        <v>3215</v>
      </c>
      <c r="F29" s="177">
        <f t="shared" si="3"/>
        <v>28.26622120625989</v>
      </c>
      <c r="G29" s="174">
        <v>3215</v>
      </c>
      <c r="H29" s="174"/>
      <c r="I29" s="176">
        <f t="shared" si="4"/>
        <v>8159</v>
      </c>
      <c r="J29" s="177">
        <f t="shared" si="5"/>
        <v>71.73377879374011</v>
      </c>
      <c r="K29" s="174"/>
      <c r="L29" s="177">
        <f t="shared" si="6"/>
        <v>0</v>
      </c>
      <c r="M29" s="174"/>
      <c r="N29" s="177">
        <f t="shared" si="7"/>
        <v>0</v>
      </c>
      <c r="O29" s="174">
        <v>8159</v>
      </c>
      <c r="P29" s="174">
        <v>5218</v>
      </c>
      <c r="Q29" s="177">
        <f t="shared" si="8"/>
        <v>71.73377879374011</v>
      </c>
      <c r="R29" s="178" t="s">
        <v>223</v>
      </c>
      <c r="S29" s="178"/>
      <c r="T29" s="178"/>
      <c r="U29" s="178"/>
      <c r="V29" s="178"/>
      <c r="W29" s="178" t="s">
        <v>223</v>
      </c>
      <c r="X29" s="178"/>
      <c r="Y29" s="178"/>
    </row>
    <row r="30" spans="1:25" s="20" customFormat="1" ht="13.5">
      <c r="A30" s="174" t="s">
        <v>192</v>
      </c>
      <c r="B30" s="174">
        <v>30401</v>
      </c>
      <c r="C30" s="174" t="s">
        <v>245</v>
      </c>
      <c r="D30" s="175">
        <f t="shared" si="1"/>
        <v>24286</v>
      </c>
      <c r="E30" s="176">
        <f t="shared" si="2"/>
        <v>6955</v>
      </c>
      <c r="F30" s="177">
        <f t="shared" si="3"/>
        <v>28.637898377666144</v>
      </c>
      <c r="G30" s="174">
        <v>6955</v>
      </c>
      <c r="H30" s="174"/>
      <c r="I30" s="176">
        <f t="shared" si="4"/>
        <v>17331</v>
      </c>
      <c r="J30" s="177">
        <f t="shared" si="5"/>
        <v>71.36210162233385</v>
      </c>
      <c r="K30" s="174">
        <v>1609</v>
      </c>
      <c r="L30" s="177">
        <f t="shared" si="6"/>
        <v>6.625216173927366</v>
      </c>
      <c r="M30" s="174"/>
      <c r="N30" s="177">
        <f t="shared" si="7"/>
        <v>0</v>
      </c>
      <c r="O30" s="174">
        <v>15722</v>
      </c>
      <c r="P30" s="174">
        <v>8030</v>
      </c>
      <c r="Q30" s="177">
        <f t="shared" si="8"/>
        <v>64.73688544840648</v>
      </c>
      <c r="R30" s="178"/>
      <c r="S30" s="178"/>
      <c r="T30" s="178"/>
      <c r="U30" s="178" t="s">
        <v>223</v>
      </c>
      <c r="V30" s="178"/>
      <c r="W30" s="178"/>
      <c r="X30" s="178"/>
      <c r="Y30" s="178" t="s">
        <v>223</v>
      </c>
    </row>
    <row r="31" spans="1:25" s="20" customFormat="1" ht="13.5">
      <c r="A31" s="174" t="s">
        <v>192</v>
      </c>
      <c r="B31" s="174">
        <v>30404</v>
      </c>
      <c r="C31" s="174" t="s">
        <v>246</v>
      </c>
      <c r="D31" s="175">
        <f t="shared" si="1"/>
        <v>15312</v>
      </c>
      <c r="E31" s="176">
        <f t="shared" si="2"/>
        <v>5221</v>
      </c>
      <c r="F31" s="177">
        <f t="shared" si="3"/>
        <v>34.09743991640543</v>
      </c>
      <c r="G31" s="174">
        <v>5221</v>
      </c>
      <c r="H31" s="174"/>
      <c r="I31" s="176">
        <f t="shared" si="4"/>
        <v>10091</v>
      </c>
      <c r="J31" s="177">
        <f t="shared" si="5"/>
        <v>65.90256008359457</v>
      </c>
      <c r="K31" s="174"/>
      <c r="L31" s="177">
        <f t="shared" si="6"/>
        <v>0</v>
      </c>
      <c r="M31" s="174"/>
      <c r="N31" s="177">
        <f t="shared" si="7"/>
        <v>0</v>
      </c>
      <c r="O31" s="174">
        <v>10091</v>
      </c>
      <c r="P31" s="174">
        <v>7885</v>
      </c>
      <c r="Q31" s="177">
        <f t="shared" si="8"/>
        <v>65.90256008359457</v>
      </c>
      <c r="R31" s="178" t="s">
        <v>223</v>
      </c>
      <c r="S31" s="178"/>
      <c r="T31" s="178"/>
      <c r="U31" s="178"/>
      <c r="V31" s="178" t="s">
        <v>223</v>
      </c>
      <c r="W31" s="178"/>
      <c r="X31" s="178"/>
      <c r="Y31" s="178"/>
    </row>
    <row r="32" spans="1:25" s="20" customFormat="1" ht="13.5">
      <c r="A32" s="174" t="s">
        <v>192</v>
      </c>
      <c r="B32" s="174">
        <v>30406</v>
      </c>
      <c r="C32" s="174" t="s">
        <v>247</v>
      </c>
      <c r="D32" s="175">
        <f t="shared" si="1"/>
        <v>5339</v>
      </c>
      <c r="E32" s="176">
        <f t="shared" si="2"/>
        <v>2367</v>
      </c>
      <c r="F32" s="177">
        <f t="shared" si="3"/>
        <v>44.334144970968346</v>
      </c>
      <c r="G32" s="174">
        <v>2367</v>
      </c>
      <c r="H32" s="174"/>
      <c r="I32" s="176">
        <f t="shared" si="4"/>
        <v>2972</v>
      </c>
      <c r="J32" s="177">
        <f t="shared" si="5"/>
        <v>55.665855029031654</v>
      </c>
      <c r="K32" s="174"/>
      <c r="L32" s="177">
        <f t="shared" si="6"/>
        <v>0</v>
      </c>
      <c r="M32" s="174"/>
      <c r="N32" s="177">
        <f t="shared" si="7"/>
        <v>0</v>
      </c>
      <c r="O32" s="174">
        <v>2972</v>
      </c>
      <c r="P32" s="174">
        <v>1649</v>
      </c>
      <c r="Q32" s="177">
        <f t="shared" si="8"/>
        <v>55.665855029031654</v>
      </c>
      <c r="R32" s="178" t="s">
        <v>223</v>
      </c>
      <c r="S32" s="178"/>
      <c r="T32" s="178"/>
      <c r="U32" s="178"/>
      <c r="V32" s="178" t="s">
        <v>223</v>
      </c>
      <c r="W32" s="178"/>
      <c r="X32" s="178"/>
      <c r="Y32" s="178"/>
    </row>
    <row r="33" spans="1:25" s="20" customFormat="1" ht="13.5">
      <c r="A33" s="174" t="s">
        <v>192</v>
      </c>
      <c r="B33" s="174">
        <v>30421</v>
      </c>
      <c r="C33" s="174" t="s">
        <v>248</v>
      </c>
      <c r="D33" s="175">
        <f t="shared" si="1"/>
        <v>18628</v>
      </c>
      <c r="E33" s="176">
        <f t="shared" si="2"/>
        <v>8209</v>
      </c>
      <c r="F33" s="177">
        <f t="shared" si="3"/>
        <v>44.068069572686284</v>
      </c>
      <c r="G33" s="174">
        <v>8019</v>
      </c>
      <c r="H33" s="174">
        <v>190</v>
      </c>
      <c r="I33" s="176">
        <f t="shared" si="4"/>
        <v>10419</v>
      </c>
      <c r="J33" s="177">
        <f t="shared" si="5"/>
        <v>55.93193042731372</v>
      </c>
      <c r="K33" s="174">
        <v>162</v>
      </c>
      <c r="L33" s="177">
        <f t="shared" si="6"/>
        <v>0.8696585784840026</v>
      </c>
      <c r="M33" s="174"/>
      <c r="N33" s="177">
        <f t="shared" si="7"/>
        <v>0</v>
      </c>
      <c r="O33" s="174">
        <v>10257</v>
      </c>
      <c r="P33" s="174">
        <v>3201</v>
      </c>
      <c r="Q33" s="177">
        <f t="shared" si="8"/>
        <v>55.06227184882972</v>
      </c>
      <c r="R33" s="178" t="s">
        <v>223</v>
      </c>
      <c r="S33" s="178"/>
      <c r="T33" s="178"/>
      <c r="U33" s="178"/>
      <c r="V33" s="178" t="s">
        <v>223</v>
      </c>
      <c r="W33" s="178"/>
      <c r="X33" s="178"/>
      <c r="Y33" s="178"/>
    </row>
    <row r="34" spans="1:25" s="20" customFormat="1" ht="13.5">
      <c r="A34" s="174" t="s">
        <v>192</v>
      </c>
      <c r="B34" s="174">
        <v>30422</v>
      </c>
      <c r="C34" s="174" t="s">
        <v>249</v>
      </c>
      <c r="D34" s="175">
        <f t="shared" si="1"/>
        <v>3688</v>
      </c>
      <c r="E34" s="176">
        <f t="shared" si="2"/>
        <v>943</v>
      </c>
      <c r="F34" s="177">
        <f t="shared" si="3"/>
        <v>25.569414316702822</v>
      </c>
      <c r="G34" s="174">
        <v>943</v>
      </c>
      <c r="H34" s="174"/>
      <c r="I34" s="176">
        <f t="shared" si="4"/>
        <v>2745</v>
      </c>
      <c r="J34" s="177">
        <f t="shared" si="5"/>
        <v>74.43058568329718</v>
      </c>
      <c r="K34" s="174">
        <v>2078</v>
      </c>
      <c r="L34" s="177">
        <f t="shared" si="6"/>
        <v>56.344902386117134</v>
      </c>
      <c r="M34" s="174"/>
      <c r="N34" s="177">
        <f t="shared" si="7"/>
        <v>0</v>
      </c>
      <c r="O34" s="174">
        <v>667</v>
      </c>
      <c r="P34" s="174">
        <v>382</v>
      </c>
      <c r="Q34" s="177">
        <f t="shared" si="8"/>
        <v>18.085683297180044</v>
      </c>
      <c r="R34" s="178" t="s">
        <v>223</v>
      </c>
      <c r="S34" s="178"/>
      <c r="T34" s="178"/>
      <c r="U34" s="178"/>
      <c r="V34" s="178" t="s">
        <v>223</v>
      </c>
      <c r="W34" s="178"/>
      <c r="X34" s="178"/>
      <c r="Y34" s="178"/>
    </row>
    <row r="35" spans="1:25" s="20" customFormat="1" ht="13.5">
      <c r="A35" s="174" t="s">
        <v>192</v>
      </c>
      <c r="B35" s="174">
        <v>30424</v>
      </c>
      <c r="C35" s="174" t="s">
        <v>250</v>
      </c>
      <c r="D35" s="175">
        <f t="shared" si="1"/>
        <v>3528</v>
      </c>
      <c r="E35" s="176">
        <f t="shared" si="2"/>
        <v>2389</v>
      </c>
      <c r="F35" s="177">
        <f t="shared" si="3"/>
        <v>67.7154195011338</v>
      </c>
      <c r="G35" s="174">
        <v>2361</v>
      </c>
      <c r="H35" s="174">
        <v>28</v>
      </c>
      <c r="I35" s="176">
        <f t="shared" si="4"/>
        <v>1139</v>
      </c>
      <c r="J35" s="177">
        <f t="shared" si="5"/>
        <v>32.28458049886621</v>
      </c>
      <c r="K35" s="174"/>
      <c r="L35" s="177">
        <f t="shared" si="6"/>
        <v>0</v>
      </c>
      <c r="M35" s="174"/>
      <c r="N35" s="177">
        <f t="shared" si="7"/>
        <v>0</v>
      </c>
      <c r="O35" s="174">
        <v>1139</v>
      </c>
      <c r="P35" s="174">
        <v>904</v>
      </c>
      <c r="Q35" s="177">
        <f t="shared" si="8"/>
        <v>32.28458049886621</v>
      </c>
      <c r="R35" s="178" t="s">
        <v>223</v>
      </c>
      <c r="S35" s="178"/>
      <c r="T35" s="178"/>
      <c r="U35" s="178"/>
      <c r="V35" s="178" t="s">
        <v>223</v>
      </c>
      <c r="W35" s="178"/>
      <c r="X35" s="178"/>
      <c r="Y35" s="178"/>
    </row>
    <row r="36" spans="1:25" s="20" customFormat="1" ht="13.5">
      <c r="A36" s="174" t="s">
        <v>192</v>
      </c>
      <c r="B36" s="174">
        <v>30427</v>
      </c>
      <c r="C36" s="174" t="s">
        <v>251</v>
      </c>
      <c r="D36" s="175">
        <f t="shared" si="1"/>
        <v>520</v>
      </c>
      <c r="E36" s="176">
        <f t="shared" si="2"/>
        <v>118</v>
      </c>
      <c r="F36" s="177">
        <f t="shared" si="3"/>
        <v>22.692307692307693</v>
      </c>
      <c r="G36" s="174">
        <v>118</v>
      </c>
      <c r="H36" s="174"/>
      <c r="I36" s="176">
        <f t="shared" si="4"/>
        <v>402</v>
      </c>
      <c r="J36" s="177">
        <f t="shared" si="5"/>
        <v>77.3076923076923</v>
      </c>
      <c r="K36" s="174"/>
      <c r="L36" s="177">
        <f t="shared" si="6"/>
        <v>0</v>
      </c>
      <c r="M36" s="174"/>
      <c r="N36" s="177">
        <f t="shared" si="7"/>
        <v>0</v>
      </c>
      <c r="O36" s="174">
        <v>402</v>
      </c>
      <c r="P36" s="174">
        <v>182</v>
      </c>
      <c r="Q36" s="177">
        <f t="shared" si="8"/>
        <v>77.3076923076923</v>
      </c>
      <c r="R36" s="178" t="s">
        <v>223</v>
      </c>
      <c r="S36" s="178"/>
      <c r="T36" s="178"/>
      <c r="U36" s="178"/>
      <c r="V36" s="178" t="s">
        <v>223</v>
      </c>
      <c r="W36" s="178"/>
      <c r="X36" s="178"/>
      <c r="Y36" s="178"/>
    </row>
    <row r="37" spans="1:25" s="20" customFormat="1" ht="13.5">
      <c r="A37" s="174" t="s">
        <v>192</v>
      </c>
      <c r="B37" s="174">
        <v>30428</v>
      </c>
      <c r="C37" s="174" t="s">
        <v>252</v>
      </c>
      <c r="D37" s="175">
        <f t="shared" si="1"/>
        <v>20364</v>
      </c>
      <c r="E37" s="176">
        <f t="shared" si="2"/>
        <v>8320</v>
      </c>
      <c r="F37" s="177">
        <f t="shared" si="3"/>
        <v>40.856413278334315</v>
      </c>
      <c r="G37" s="174">
        <v>8316</v>
      </c>
      <c r="H37" s="174">
        <v>4</v>
      </c>
      <c r="I37" s="176">
        <f t="shared" si="4"/>
        <v>12044</v>
      </c>
      <c r="J37" s="177">
        <f t="shared" si="5"/>
        <v>59.143586721665685</v>
      </c>
      <c r="K37" s="174">
        <v>427</v>
      </c>
      <c r="L37" s="177">
        <f t="shared" si="6"/>
        <v>2.096837556472206</v>
      </c>
      <c r="M37" s="174"/>
      <c r="N37" s="177">
        <f t="shared" si="7"/>
        <v>0</v>
      </c>
      <c r="O37" s="174">
        <v>11617</v>
      </c>
      <c r="P37" s="174">
        <v>3629</v>
      </c>
      <c r="Q37" s="177">
        <f t="shared" si="8"/>
        <v>57.046749165193475</v>
      </c>
      <c r="R37" s="178" t="s">
        <v>223</v>
      </c>
      <c r="S37" s="178"/>
      <c r="T37" s="178"/>
      <c r="U37" s="178"/>
      <c r="V37" s="178" t="s">
        <v>223</v>
      </c>
      <c r="W37" s="178"/>
      <c r="X37" s="178"/>
      <c r="Y37" s="178"/>
    </row>
    <row r="38" spans="1:25" s="20" customFormat="1" ht="13.5">
      <c r="A38" s="95"/>
      <c r="B38" s="95"/>
      <c r="C38" s="95"/>
      <c r="D38" s="17"/>
      <c r="E38" s="18"/>
      <c r="F38" s="19"/>
      <c r="G38" s="17"/>
      <c r="H38" s="17"/>
      <c r="I38" s="18"/>
      <c r="J38" s="19"/>
      <c r="K38" s="17"/>
      <c r="L38" s="19"/>
      <c r="M38" s="17"/>
      <c r="N38" s="19"/>
      <c r="O38" s="17"/>
      <c r="P38" s="17"/>
      <c r="Q38" s="19"/>
      <c r="R38" s="96"/>
      <c r="S38" s="96"/>
      <c r="T38" s="96"/>
      <c r="U38" s="96"/>
      <c r="V38" s="97"/>
      <c r="W38" s="97"/>
      <c r="X38" s="97"/>
      <c r="Y38" s="97"/>
    </row>
    <row r="39" spans="1:25" s="20" customFormat="1" ht="13.5">
      <c r="A39" s="95"/>
      <c r="B39" s="95"/>
      <c r="C39" s="95"/>
      <c r="D39" s="17"/>
      <c r="E39" s="18"/>
      <c r="F39" s="19"/>
      <c r="G39" s="17"/>
      <c r="H39" s="17"/>
      <c r="I39" s="18"/>
      <c r="J39" s="19"/>
      <c r="K39" s="17"/>
      <c r="L39" s="19"/>
      <c r="M39" s="17"/>
      <c r="N39" s="19"/>
      <c r="O39" s="17"/>
      <c r="P39" s="17"/>
      <c r="Q39" s="19"/>
      <c r="R39" s="96"/>
      <c r="S39" s="96"/>
      <c r="T39" s="96"/>
      <c r="U39" s="96"/>
      <c r="V39" s="97"/>
      <c r="W39" s="97"/>
      <c r="X39" s="97"/>
      <c r="Y39" s="97"/>
    </row>
    <row r="40" spans="1:25" s="20" customFormat="1" ht="13.5">
      <c r="A40" s="95"/>
      <c r="B40" s="95"/>
      <c r="C40" s="95"/>
      <c r="D40" s="17"/>
      <c r="E40" s="18"/>
      <c r="F40" s="19"/>
      <c r="G40" s="17"/>
      <c r="H40" s="17"/>
      <c r="I40" s="18"/>
      <c r="J40" s="19"/>
      <c r="K40" s="17"/>
      <c r="L40" s="19"/>
      <c r="M40" s="17"/>
      <c r="N40" s="19"/>
      <c r="O40" s="17"/>
      <c r="P40" s="17"/>
      <c r="Q40" s="19"/>
      <c r="R40" s="96"/>
      <c r="S40" s="96"/>
      <c r="T40" s="96"/>
      <c r="U40" s="96"/>
      <c r="V40" s="97"/>
      <c r="W40" s="97"/>
      <c r="X40" s="97"/>
      <c r="Y40" s="97"/>
    </row>
    <row r="41" spans="1:25" s="20" customFormat="1" ht="13.5">
      <c r="A41" s="95"/>
      <c r="B41" s="95"/>
      <c r="C41" s="95"/>
      <c r="D41" s="17"/>
      <c r="E41" s="18"/>
      <c r="F41" s="19"/>
      <c r="G41" s="17"/>
      <c r="H41" s="17"/>
      <c r="I41" s="18"/>
      <c r="J41" s="19"/>
      <c r="K41" s="17"/>
      <c r="L41" s="19"/>
      <c r="M41" s="17"/>
      <c r="N41" s="19"/>
      <c r="O41" s="17"/>
      <c r="P41" s="17"/>
      <c r="Q41" s="19"/>
      <c r="R41" s="96"/>
      <c r="S41" s="96"/>
      <c r="T41" s="96"/>
      <c r="U41" s="96"/>
      <c r="V41" s="97"/>
      <c r="W41" s="97"/>
      <c r="X41" s="97"/>
      <c r="Y41" s="97"/>
    </row>
    <row r="42" spans="1:25" s="20" customFormat="1" ht="13.5">
      <c r="A42" s="95"/>
      <c r="B42" s="95"/>
      <c r="C42" s="95"/>
      <c r="D42" s="17"/>
      <c r="E42" s="18"/>
      <c r="F42" s="19"/>
      <c r="G42" s="17"/>
      <c r="H42" s="17"/>
      <c r="I42" s="18"/>
      <c r="J42" s="19"/>
      <c r="K42" s="17"/>
      <c r="L42" s="19"/>
      <c r="M42" s="17"/>
      <c r="N42" s="19"/>
      <c r="O42" s="17"/>
      <c r="P42" s="17"/>
      <c r="Q42" s="19"/>
      <c r="R42" s="96"/>
      <c r="S42" s="96"/>
      <c r="T42" s="96"/>
      <c r="U42" s="96"/>
      <c r="V42" s="97"/>
      <c r="W42" s="97"/>
      <c r="X42" s="97"/>
      <c r="Y42" s="97"/>
    </row>
    <row r="43" spans="1:25" s="20" customFormat="1" ht="13.5">
      <c r="A43" s="95"/>
      <c r="B43" s="95"/>
      <c r="C43" s="95"/>
      <c r="D43" s="17"/>
      <c r="E43" s="18"/>
      <c r="F43" s="19"/>
      <c r="G43" s="17"/>
      <c r="H43" s="17"/>
      <c r="I43" s="18"/>
      <c r="J43" s="19"/>
      <c r="K43" s="17"/>
      <c r="L43" s="19"/>
      <c r="M43" s="17"/>
      <c r="N43" s="19"/>
      <c r="O43" s="17"/>
      <c r="P43" s="17"/>
      <c r="Q43" s="19"/>
      <c r="R43" s="96"/>
      <c r="S43" s="96"/>
      <c r="T43" s="96"/>
      <c r="U43" s="96"/>
      <c r="V43" s="97"/>
      <c r="W43" s="97"/>
      <c r="X43" s="97"/>
      <c r="Y43" s="97"/>
    </row>
    <row r="44" spans="1:25" s="20" customFormat="1" ht="13.5">
      <c r="A44" s="95"/>
      <c r="B44" s="95"/>
      <c r="C44" s="95"/>
      <c r="D44" s="17"/>
      <c r="E44" s="18"/>
      <c r="F44" s="19"/>
      <c r="G44" s="17"/>
      <c r="H44" s="17"/>
      <c r="I44" s="18"/>
      <c r="J44" s="19"/>
      <c r="K44" s="17"/>
      <c r="L44" s="19"/>
      <c r="M44" s="17"/>
      <c r="N44" s="19"/>
      <c r="O44" s="17"/>
      <c r="P44" s="17"/>
      <c r="Q44" s="19"/>
      <c r="R44" s="96"/>
      <c r="S44" s="96"/>
      <c r="T44" s="96"/>
      <c r="U44" s="96"/>
      <c r="V44" s="97"/>
      <c r="W44" s="97"/>
      <c r="X44" s="97"/>
      <c r="Y44" s="97"/>
    </row>
    <row r="45" spans="1:25" s="20" customFormat="1" ht="13.5">
      <c r="A45" s="95"/>
      <c r="B45" s="95"/>
      <c r="C45" s="95"/>
      <c r="D45" s="17"/>
      <c r="E45" s="18"/>
      <c r="F45" s="19"/>
      <c r="G45" s="17"/>
      <c r="H45" s="17"/>
      <c r="I45" s="18"/>
      <c r="J45" s="19"/>
      <c r="K45" s="17"/>
      <c r="L45" s="19"/>
      <c r="M45" s="17"/>
      <c r="N45" s="19"/>
      <c r="O45" s="17"/>
      <c r="P45" s="17"/>
      <c r="Q45" s="19"/>
      <c r="R45" s="96"/>
      <c r="S45" s="96"/>
      <c r="T45" s="96"/>
      <c r="U45" s="96"/>
      <c r="V45" s="97"/>
      <c r="W45" s="97"/>
      <c r="X45" s="97"/>
      <c r="Y45" s="97"/>
    </row>
    <row r="46" spans="1:25" s="20" customFormat="1" ht="13.5">
      <c r="A46" s="95"/>
      <c r="B46" s="95"/>
      <c r="C46" s="95"/>
      <c r="D46" s="17"/>
      <c r="E46" s="18"/>
      <c r="F46" s="19"/>
      <c r="G46" s="17"/>
      <c r="H46" s="17"/>
      <c r="I46" s="18"/>
      <c r="J46" s="19"/>
      <c r="K46" s="17"/>
      <c r="L46" s="19"/>
      <c r="M46" s="17"/>
      <c r="N46" s="19"/>
      <c r="O46" s="17"/>
      <c r="P46" s="17"/>
      <c r="Q46" s="19"/>
      <c r="R46" s="96"/>
      <c r="S46" s="96"/>
      <c r="T46" s="96"/>
      <c r="U46" s="96"/>
      <c r="V46" s="97"/>
      <c r="W46" s="97"/>
      <c r="X46" s="97"/>
      <c r="Y46" s="97"/>
    </row>
    <row r="47" spans="1:25" s="20" customFormat="1" ht="13.5">
      <c r="A47" s="95"/>
      <c r="B47" s="95"/>
      <c r="C47" s="95"/>
      <c r="D47" s="17"/>
      <c r="E47" s="18"/>
      <c r="F47" s="19"/>
      <c r="G47" s="17"/>
      <c r="H47" s="17"/>
      <c r="I47" s="18"/>
      <c r="J47" s="19"/>
      <c r="K47" s="17"/>
      <c r="L47" s="19"/>
      <c r="M47" s="17"/>
      <c r="N47" s="19"/>
      <c r="O47" s="17"/>
      <c r="P47" s="17"/>
      <c r="Q47" s="19"/>
      <c r="R47" s="96"/>
      <c r="S47" s="96"/>
      <c r="T47" s="96"/>
      <c r="U47" s="96"/>
      <c r="V47" s="97"/>
      <c r="W47" s="97"/>
      <c r="X47" s="97"/>
      <c r="Y47" s="97"/>
    </row>
    <row r="48" spans="1:25" s="20" customFormat="1" ht="13.5">
      <c r="A48" s="95"/>
      <c r="B48" s="95"/>
      <c r="C48" s="95"/>
      <c r="D48" s="17"/>
      <c r="E48" s="18"/>
      <c r="F48" s="19"/>
      <c r="G48" s="17"/>
      <c r="H48" s="17"/>
      <c r="I48" s="18"/>
      <c r="J48" s="19"/>
      <c r="K48" s="17"/>
      <c r="L48" s="19"/>
      <c r="M48" s="17"/>
      <c r="N48" s="19"/>
      <c r="O48" s="17"/>
      <c r="P48" s="17"/>
      <c r="Q48" s="19"/>
      <c r="R48" s="96"/>
      <c r="S48" s="96"/>
      <c r="T48" s="96"/>
      <c r="U48" s="96"/>
      <c r="V48" s="97"/>
      <c r="W48" s="97"/>
      <c r="X48" s="97"/>
      <c r="Y48" s="97"/>
    </row>
    <row r="49" spans="1:25" s="20" customFormat="1" ht="13.5">
      <c r="A49" s="95"/>
      <c r="B49" s="95"/>
      <c r="C49" s="95"/>
      <c r="D49" s="17"/>
      <c r="E49" s="18"/>
      <c r="F49" s="19"/>
      <c r="G49" s="17"/>
      <c r="H49" s="17"/>
      <c r="I49" s="18"/>
      <c r="J49" s="19"/>
      <c r="K49" s="17"/>
      <c r="L49" s="19"/>
      <c r="M49" s="17"/>
      <c r="N49" s="19"/>
      <c r="O49" s="17"/>
      <c r="P49" s="17"/>
      <c r="Q49" s="19"/>
      <c r="R49" s="96"/>
      <c r="S49" s="96"/>
      <c r="T49" s="96"/>
      <c r="U49" s="96"/>
      <c r="V49" s="97"/>
      <c r="W49" s="97"/>
      <c r="X49" s="97"/>
      <c r="Y49" s="97"/>
    </row>
    <row r="50" spans="1:25" s="20" customFormat="1" ht="13.5">
      <c r="A50" s="95"/>
      <c r="B50" s="95"/>
      <c r="C50" s="95"/>
      <c r="D50" s="17"/>
      <c r="E50" s="18"/>
      <c r="F50" s="19"/>
      <c r="G50" s="17"/>
      <c r="H50" s="17"/>
      <c r="I50" s="18"/>
      <c r="J50" s="19"/>
      <c r="K50" s="17"/>
      <c r="L50" s="19"/>
      <c r="M50" s="17"/>
      <c r="N50" s="19"/>
      <c r="O50" s="17"/>
      <c r="P50" s="17"/>
      <c r="Q50" s="19"/>
      <c r="R50" s="96"/>
      <c r="S50" s="96"/>
      <c r="T50" s="96"/>
      <c r="U50" s="96"/>
      <c r="V50" s="97"/>
      <c r="W50" s="97"/>
      <c r="X50" s="97"/>
      <c r="Y50" s="97"/>
    </row>
    <row r="51" spans="1:25" s="20" customFormat="1" ht="13.5">
      <c r="A51" s="95"/>
      <c r="B51" s="95"/>
      <c r="C51" s="95"/>
      <c r="D51" s="17"/>
      <c r="E51" s="18"/>
      <c r="F51" s="19"/>
      <c r="G51" s="17"/>
      <c r="H51" s="17"/>
      <c r="I51" s="18"/>
      <c r="J51" s="19"/>
      <c r="K51" s="17"/>
      <c r="L51" s="19"/>
      <c r="M51" s="17"/>
      <c r="N51" s="19"/>
      <c r="O51" s="17"/>
      <c r="P51" s="17"/>
      <c r="Q51" s="19"/>
      <c r="R51" s="96"/>
      <c r="S51" s="96"/>
      <c r="T51" s="96"/>
      <c r="U51" s="96"/>
      <c r="V51" s="97"/>
      <c r="W51" s="97"/>
      <c r="X51" s="97"/>
      <c r="Y51" s="97"/>
    </row>
    <row r="52" spans="1:25" s="20" customFormat="1" ht="13.5">
      <c r="A52" s="95"/>
      <c r="B52" s="95"/>
      <c r="C52" s="95"/>
      <c r="D52" s="17"/>
      <c r="E52" s="18"/>
      <c r="F52" s="19"/>
      <c r="G52" s="17"/>
      <c r="H52" s="17"/>
      <c r="I52" s="18"/>
      <c r="J52" s="19"/>
      <c r="K52" s="17"/>
      <c r="L52" s="19"/>
      <c r="M52" s="17"/>
      <c r="N52" s="19"/>
      <c r="O52" s="17"/>
      <c r="P52" s="17"/>
      <c r="Q52" s="19"/>
      <c r="R52" s="96"/>
      <c r="S52" s="96"/>
      <c r="T52" s="96"/>
      <c r="U52" s="96"/>
      <c r="V52" s="97"/>
      <c r="W52" s="97"/>
      <c r="X52" s="97"/>
      <c r="Y52" s="97"/>
    </row>
    <row r="53" spans="1:25" s="20" customFormat="1" ht="13.5">
      <c r="A53" s="95"/>
      <c r="B53" s="95"/>
      <c r="C53" s="95"/>
      <c r="D53" s="17"/>
      <c r="E53" s="18"/>
      <c r="F53" s="19"/>
      <c r="G53" s="17"/>
      <c r="H53" s="17"/>
      <c r="I53" s="18"/>
      <c r="J53" s="19"/>
      <c r="K53" s="17"/>
      <c r="L53" s="19"/>
      <c r="M53" s="17"/>
      <c r="N53" s="19"/>
      <c r="O53" s="17"/>
      <c r="P53" s="17"/>
      <c r="Q53" s="19"/>
      <c r="R53" s="96"/>
      <c r="S53" s="96"/>
      <c r="T53" s="96"/>
      <c r="U53" s="96"/>
      <c r="V53" s="97"/>
      <c r="W53" s="97"/>
      <c r="X53" s="97"/>
      <c r="Y53" s="97"/>
    </row>
    <row r="54" spans="1:25" s="20" customFormat="1" ht="13.5">
      <c r="A54" s="95"/>
      <c r="B54" s="95"/>
      <c r="C54" s="95"/>
      <c r="D54" s="17"/>
      <c r="E54" s="18"/>
      <c r="F54" s="19"/>
      <c r="G54" s="17"/>
      <c r="H54" s="17"/>
      <c r="I54" s="18"/>
      <c r="J54" s="19"/>
      <c r="K54" s="17"/>
      <c r="L54" s="19"/>
      <c r="M54" s="17"/>
      <c r="N54" s="19"/>
      <c r="O54" s="17"/>
      <c r="P54" s="17"/>
      <c r="Q54" s="19"/>
      <c r="R54" s="96"/>
      <c r="S54" s="96"/>
      <c r="T54" s="96"/>
      <c r="U54" s="96"/>
      <c r="V54" s="97"/>
      <c r="W54" s="97"/>
      <c r="X54" s="97"/>
      <c r="Y54" s="97"/>
    </row>
    <row r="55" spans="1:25" s="20" customFormat="1" ht="13.5">
      <c r="A55" s="95"/>
      <c r="B55" s="95"/>
      <c r="C55" s="95"/>
      <c r="D55" s="17"/>
      <c r="E55" s="18"/>
      <c r="F55" s="19"/>
      <c r="G55" s="17"/>
      <c r="H55" s="17"/>
      <c r="I55" s="18"/>
      <c r="J55" s="19"/>
      <c r="K55" s="17"/>
      <c r="L55" s="19"/>
      <c r="M55" s="17"/>
      <c r="N55" s="19"/>
      <c r="O55" s="17"/>
      <c r="P55" s="17"/>
      <c r="Q55" s="19"/>
      <c r="R55" s="96"/>
      <c r="S55" s="96"/>
      <c r="T55" s="96"/>
      <c r="U55" s="96"/>
      <c r="V55" s="97"/>
      <c r="W55" s="97"/>
      <c r="X55" s="97"/>
      <c r="Y55" s="97"/>
    </row>
    <row r="56" spans="1:25" s="20" customFormat="1" ht="13.5">
      <c r="A56" s="95"/>
      <c r="B56" s="95"/>
      <c r="C56" s="95"/>
      <c r="D56" s="17"/>
      <c r="E56" s="18"/>
      <c r="F56" s="19"/>
      <c r="G56" s="17"/>
      <c r="H56" s="17"/>
      <c r="I56" s="18"/>
      <c r="J56" s="19"/>
      <c r="K56" s="17"/>
      <c r="L56" s="19"/>
      <c r="M56" s="17"/>
      <c r="N56" s="19"/>
      <c r="O56" s="17"/>
      <c r="P56" s="17"/>
      <c r="Q56" s="19"/>
      <c r="R56" s="96"/>
      <c r="S56" s="96"/>
      <c r="T56" s="96"/>
      <c r="U56" s="96"/>
      <c r="V56" s="97"/>
      <c r="W56" s="97"/>
      <c r="X56" s="97"/>
      <c r="Y56" s="97"/>
    </row>
    <row r="57" spans="1:25" s="20" customFormat="1" ht="13.5">
      <c r="A57" s="95"/>
      <c r="B57" s="95"/>
      <c r="C57" s="95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6"/>
      <c r="S57" s="96"/>
      <c r="T57" s="96"/>
      <c r="U57" s="96"/>
      <c r="V57" s="97"/>
      <c r="W57" s="97"/>
      <c r="X57" s="97"/>
      <c r="Y57" s="97"/>
    </row>
    <row r="58" spans="1:25" s="20" customFormat="1" ht="13.5">
      <c r="A58" s="95"/>
      <c r="B58" s="95"/>
      <c r="C58" s="95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6"/>
      <c r="S58" s="96"/>
      <c r="T58" s="96"/>
      <c r="U58" s="96"/>
      <c r="V58" s="97"/>
      <c r="W58" s="97"/>
      <c r="X58" s="97"/>
      <c r="Y58" s="97"/>
    </row>
    <row r="59" spans="1:25" s="20" customFormat="1" ht="13.5">
      <c r="A59" s="95"/>
      <c r="B59" s="95"/>
      <c r="C59" s="95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6"/>
      <c r="S59" s="96"/>
      <c r="T59" s="96"/>
      <c r="U59" s="96"/>
      <c r="V59" s="97"/>
      <c r="W59" s="97"/>
      <c r="X59" s="97"/>
      <c r="Y59" s="97"/>
    </row>
    <row r="60" spans="1:25" s="20" customFormat="1" ht="13.5">
      <c r="A60" s="95"/>
      <c r="B60" s="95"/>
      <c r="C60" s="95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6"/>
      <c r="S60" s="96"/>
      <c r="T60" s="96"/>
      <c r="U60" s="96"/>
      <c r="V60" s="97"/>
      <c r="W60" s="97"/>
      <c r="X60" s="97"/>
      <c r="Y60" s="97"/>
    </row>
    <row r="61" spans="1:25" s="20" customFormat="1" ht="13.5">
      <c r="A61" s="95"/>
      <c r="B61" s="95"/>
      <c r="C61" s="95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6"/>
      <c r="S61" s="96"/>
      <c r="T61" s="96"/>
      <c r="U61" s="96"/>
      <c r="V61" s="97"/>
      <c r="W61" s="97"/>
      <c r="X61" s="97"/>
      <c r="Y61" s="97"/>
    </row>
    <row r="62" spans="1:25" s="20" customFormat="1" ht="13.5">
      <c r="A62" s="95"/>
      <c r="B62" s="95"/>
      <c r="C62" s="95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6"/>
      <c r="S62" s="96"/>
      <c r="T62" s="96"/>
      <c r="U62" s="96"/>
      <c r="V62" s="97"/>
      <c r="W62" s="97"/>
      <c r="X62" s="97"/>
      <c r="Y62" s="97"/>
    </row>
    <row r="63" spans="1:25" s="20" customFormat="1" ht="13.5">
      <c r="A63" s="95"/>
      <c r="B63" s="95"/>
      <c r="C63" s="95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6"/>
      <c r="S63" s="96"/>
      <c r="T63" s="96"/>
      <c r="U63" s="96"/>
      <c r="V63" s="97"/>
      <c r="W63" s="97"/>
      <c r="X63" s="97"/>
      <c r="Y63" s="97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37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和歌山県</v>
      </c>
      <c r="B7" s="103">
        <f>INT(B8/1000)*1000</f>
        <v>30000</v>
      </c>
      <c r="C7" s="98" t="s">
        <v>174</v>
      </c>
      <c r="D7" s="99">
        <f aca="true" t="shared" si="0" ref="D7:AI7">SUM(D8:D200)</f>
        <v>535994</v>
      </c>
      <c r="E7" s="99">
        <f t="shared" si="0"/>
        <v>4735</v>
      </c>
      <c r="F7" s="99">
        <f t="shared" si="0"/>
        <v>4263</v>
      </c>
      <c r="G7" s="99">
        <f t="shared" si="0"/>
        <v>472</v>
      </c>
      <c r="H7" s="99">
        <f t="shared" si="0"/>
        <v>0</v>
      </c>
      <c r="I7" s="99">
        <f t="shared" si="0"/>
        <v>0</v>
      </c>
      <c r="J7" s="99">
        <f t="shared" si="0"/>
        <v>0</v>
      </c>
      <c r="K7" s="99">
        <f t="shared" si="0"/>
        <v>531259</v>
      </c>
      <c r="L7" s="99">
        <f t="shared" si="0"/>
        <v>201541</v>
      </c>
      <c r="M7" s="99">
        <f t="shared" si="0"/>
        <v>329718</v>
      </c>
      <c r="N7" s="99">
        <f t="shared" si="0"/>
        <v>537571</v>
      </c>
      <c r="O7" s="99">
        <f t="shared" si="0"/>
        <v>205947</v>
      </c>
      <c r="P7" s="99">
        <f t="shared" si="0"/>
        <v>203573</v>
      </c>
      <c r="Q7" s="99">
        <f t="shared" si="0"/>
        <v>0</v>
      </c>
      <c r="R7" s="99">
        <f t="shared" si="0"/>
        <v>0</v>
      </c>
      <c r="S7" s="99">
        <f t="shared" si="0"/>
        <v>2231</v>
      </c>
      <c r="T7" s="99">
        <f t="shared" si="0"/>
        <v>143</v>
      </c>
      <c r="U7" s="99">
        <f t="shared" si="0"/>
        <v>0</v>
      </c>
      <c r="V7" s="99">
        <f t="shared" si="0"/>
        <v>0</v>
      </c>
      <c r="W7" s="99">
        <f t="shared" si="0"/>
        <v>330358</v>
      </c>
      <c r="X7" s="99">
        <f t="shared" si="0"/>
        <v>329558</v>
      </c>
      <c r="Y7" s="99">
        <f t="shared" si="0"/>
        <v>70</v>
      </c>
      <c r="Z7" s="99">
        <f t="shared" si="0"/>
        <v>0</v>
      </c>
      <c r="AA7" s="99">
        <f t="shared" si="0"/>
        <v>172</v>
      </c>
      <c r="AB7" s="99">
        <f t="shared" si="0"/>
        <v>558</v>
      </c>
      <c r="AC7" s="99">
        <f t="shared" si="0"/>
        <v>0</v>
      </c>
      <c r="AD7" s="99">
        <f t="shared" si="0"/>
        <v>0</v>
      </c>
      <c r="AE7" s="99">
        <f t="shared" si="0"/>
        <v>1266</v>
      </c>
      <c r="AF7" s="99">
        <f t="shared" si="0"/>
        <v>1231</v>
      </c>
      <c r="AG7" s="99">
        <f t="shared" si="0"/>
        <v>35</v>
      </c>
      <c r="AH7" s="99">
        <f t="shared" si="0"/>
        <v>5304</v>
      </c>
      <c r="AI7" s="99">
        <f t="shared" si="0"/>
        <v>5304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14874</v>
      </c>
      <c r="AM7" s="99">
        <f t="shared" si="1"/>
        <v>10266</v>
      </c>
      <c r="AN7" s="99">
        <f t="shared" si="1"/>
        <v>97</v>
      </c>
      <c r="AO7" s="99">
        <f t="shared" si="1"/>
        <v>2680</v>
      </c>
      <c r="AP7" s="99">
        <f t="shared" si="1"/>
        <v>0</v>
      </c>
      <c r="AQ7" s="99">
        <f t="shared" si="1"/>
        <v>0</v>
      </c>
      <c r="AR7" s="99">
        <f t="shared" si="1"/>
        <v>0</v>
      </c>
      <c r="AS7" s="99">
        <f t="shared" si="1"/>
        <v>1013</v>
      </c>
      <c r="AT7" s="99">
        <f t="shared" si="1"/>
        <v>703</v>
      </c>
      <c r="AU7" s="99">
        <f t="shared" si="1"/>
        <v>0</v>
      </c>
      <c r="AV7" s="99">
        <f t="shared" si="1"/>
        <v>115</v>
      </c>
      <c r="AW7" s="99">
        <f t="shared" si="1"/>
        <v>1069</v>
      </c>
      <c r="AX7" s="99">
        <f t="shared" si="1"/>
        <v>793</v>
      </c>
      <c r="AY7" s="99">
        <f t="shared" si="1"/>
        <v>0</v>
      </c>
      <c r="AZ7" s="99">
        <f t="shared" si="1"/>
        <v>276</v>
      </c>
      <c r="BA7" s="99">
        <f t="shared" si="1"/>
        <v>0</v>
      </c>
      <c r="BB7" s="99">
        <f t="shared" si="1"/>
        <v>0</v>
      </c>
      <c r="BC7" s="99">
        <f t="shared" si="1"/>
        <v>800</v>
      </c>
      <c r="BD7" s="99">
        <f t="shared" si="1"/>
        <v>800</v>
      </c>
      <c r="BE7" s="99">
        <f t="shared" si="1"/>
        <v>0</v>
      </c>
      <c r="BF7" s="99">
        <f t="shared" si="1"/>
        <v>0</v>
      </c>
    </row>
    <row r="8" spans="1:58" s="20" customFormat="1" ht="13.5">
      <c r="A8" s="174" t="s">
        <v>192</v>
      </c>
      <c r="B8" s="174">
        <v>30201</v>
      </c>
      <c r="C8" s="174" t="s">
        <v>222</v>
      </c>
      <c r="D8" s="179">
        <f aca="true" t="shared" si="2" ref="D8:D37">SUM(E8,H8,K8)</f>
        <v>173135</v>
      </c>
      <c r="E8" s="179">
        <f aca="true" t="shared" si="3" ref="E8:E37">SUM(F8:G8)</f>
        <v>0</v>
      </c>
      <c r="F8" s="180"/>
      <c r="G8" s="180"/>
      <c r="H8" s="179">
        <f aca="true" t="shared" si="4" ref="H8:H37">SUM(I8:J8)</f>
        <v>0</v>
      </c>
      <c r="I8" s="180"/>
      <c r="J8" s="180"/>
      <c r="K8" s="179">
        <f aca="true" t="shared" si="5" ref="K8:K37">SUM(L8:M8)</f>
        <v>173135</v>
      </c>
      <c r="L8" s="180">
        <v>41552</v>
      </c>
      <c r="M8" s="180">
        <v>131583</v>
      </c>
      <c r="N8" s="179">
        <f aca="true" t="shared" si="6" ref="N8:N37">SUM(O8,W8,AE8)</f>
        <v>173956</v>
      </c>
      <c r="O8" s="179">
        <f aca="true" t="shared" si="7" ref="O8:O37">SUM(P8:V8)</f>
        <v>41552</v>
      </c>
      <c r="P8" s="180">
        <v>41552</v>
      </c>
      <c r="Q8" s="180"/>
      <c r="R8" s="180"/>
      <c r="S8" s="180"/>
      <c r="T8" s="180"/>
      <c r="U8" s="180"/>
      <c r="V8" s="180"/>
      <c r="W8" s="179">
        <f aca="true" t="shared" si="8" ref="W8:W37">SUM(X8:AD8)</f>
        <v>131583</v>
      </c>
      <c r="X8" s="180">
        <v>131583</v>
      </c>
      <c r="Y8" s="180"/>
      <c r="Z8" s="180"/>
      <c r="AA8" s="180"/>
      <c r="AB8" s="180"/>
      <c r="AC8" s="180"/>
      <c r="AD8" s="180"/>
      <c r="AE8" s="179">
        <f aca="true" t="shared" si="9" ref="AE8:AE37">SUM(AF8:AG8)</f>
        <v>821</v>
      </c>
      <c r="AF8" s="180">
        <v>821</v>
      </c>
      <c r="AG8" s="180"/>
      <c r="AH8" s="179">
        <f aca="true" t="shared" si="10" ref="AH8:AH37">SUM(AI8:AK8)</f>
        <v>1804</v>
      </c>
      <c r="AI8" s="180">
        <v>1804</v>
      </c>
      <c r="AJ8" s="180"/>
      <c r="AK8" s="180"/>
      <c r="AL8" s="179">
        <f aca="true" t="shared" si="11" ref="AL8:AL37">SUM(AM8:AV8)</f>
        <v>1804</v>
      </c>
      <c r="AM8" s="180"/>
      <c r="AN8" s="180"/>
      <c r="AO8" s="180">
        <v>861</v>
      </c>
      <c r="AP8" s="180"/>
      <c r="AQ8" s="180"/>
      <c r="AR8" s="180"/>
      <c r="AS8" s="180">
        <v>240</v>
      </c>
      <c r="AT8" s="180">
        <v>703</v>
      </c>
      <c r="AU8" s="180"/>
      <c r="AV8" s="180"/>
      <c r="AW8" s="179">
        <f aca="true" t="shared" si="12" ref="AW8:AW37">SUM(AX8:BB8)</f>
        <v>118</v>
      </c>
      <c r="AX8" s="180"/>
      <c r="AY8" s="180"/>
      <c r="AZ8" s="180">
        <v>118</v>
      </c>
      <c r="BA8" s="180"/>
      <c r="BB8" s="180"/>
      <c r="BC8" s="179">
        <f aca="true" t="shared" si="13" ref="BC8:BC37">SUM(BD8:BF8)</f>
        <v>703</v>
      </c>
      <c r="BD8" s="180">
        <v>703</v>
      </c>
      <c r="BE8" s="180"/>
      <c r="BF8" s="180"/>
    </row>
    <row r="9" spans="1:58" s="20" customFormat="1" ht="13.5">
      <c r="A9" s="174" t="s">
        <v>192</v>
      </c>
      <c r="B9" s="174">
        <v>30202</v>
      </c>
      <c r="C9" s="174" t="s">
        <v>224</v>
      </c>
      <c r="D9" s="179">
        <f t="shared" si="2"/>
        <v>35905</v>
      </c>
      <c r="E9" s="179">
        <f t="shared" si="3"/>
        <v>0</v>
      </c>
      <c r="F9" s="180"/>
      <c r="G9" s="180"/>
      <c r="H9" s="179">
        <f t="shared" si="4"/>
        <v>0</v>
      </c>
      <c r="I9" s="180"/>
      <c r="J9" s="180"/>
      <c r="K9" s="179">
        <f t="shared" si="5"/>
        <v>35905</v>
      </c>
      <c r="L9" s="180">
        <v>17822</v>
      </c>
      <c r="M9" s="180">
        <v>18083</v>
      </c>
      <c r="N9" s="179">
        <f t="shared" si="6"/>
        <v>35905</v>
      </c>
      <c r="O9" s="179">
        <f t="shared" si="7"/>
        <v>17822</v>
      </c>
      <c r="P9" s="180">
        <v>17822</v>
      </c>
      <c r="Q9" s="180"/>
      <c r="R9" s="180"/>
      <c r="S9" s="180"/>
      <c r="T9" s="180"/>
      <c r="U9" s="180"/>
      <c r="V9" s="180"/>
      <c r="W9" s="179">
        <f t="shared" si="8"/>
        <v>18083</v>
      </c>
      <c r="X9" s="180">
        <v>18083</v>
      </c>
      <c r="Y9" s="180"/>
      <c r="Z9" s="180"/>
      <c r="AA9" s="180"/>
      <c r="AB9" s="180"/>
      <c r="AC9" s="180"/>
      <c r="AD9" s="180"/>
      <c r="AE9" s="179">
        <f t="shared" si="9"/>
        <v>0</v>
      </c>
      <c r="AF9" s="180"/>
      <c r="AG9" s="180"/>
      <c r="AH9" s="179">
        <f t="shared" si="10"/>
        <v>0</v>
      </c>
      <c r="AI9" s="180"/>
      <c r="AJ9" s="180"/>
      <c r="AK9" s="180"/>
      <c r="AL9" s="179">
        <f t="shared" si="11"/>
        <v>0</v>
      </c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79">
        <f t="shared" si="12"/>
        <v>0</v>
      </c>
      <c r="AX9" s="180"/>
      <c r="AY9" s="180"/>
      <c r="AZ9" s="180"/>
      <c r="BA9" s="180"/>
      <c r="BB9" s="180"/>
      <c r="BC9" s="179">
        <f t="shared" si="13"/>
        <v>0</v>
      </c>
      <c r="BD9" s="180"/>
      <c r="BE9" s="180"/>
      <c r="BF9" s="180"/>
    </row>
    <row r="10" spans="1:58" s="20" customFormat="1" ht="13.5">
      <c r="A10" s="174" t="s">
        <v>192</v>
      </c>
      <c r="B10" s="174">
        <v>30203</v>
      </c>
      <c r="C10" s="174" t="s">
        <v>225</v>
      </c>
      <c r="D10" s="179">
        <f t="shared" si="2"/>
        <v>26092</v>
      </c>
      <c r="E10" s="179">
        <f t="shared" si="3"/>
        <v>146</v>
      </c>
      <c r="F10" s="180">
        <v>146</v>
      </c>
      <c r="G10" s="180"/>
      <c r="H10" s="179">
        <f t="shared" si="4"/>
        <v>0</v>
      </c>
      <c r="I10" s="180"/>
      <c r="J10" s="180"/>
      <c r="K10" s="179">
        <f t="shared" si="5"/>
        <v>25946</v>
      </c>
      <c r="L10" s="180">
        <v>11077</v>
      </c>
      <c r="M10" s="180">
        <v>14869</v>
      </c>
      <c r="N10" s="179">
        <f t="shared" si="6"/>
        <v>26122</v>
      </c>
      <c r="O10" s="179">
        <f t="shared" si="7"/>
        <v>11223</v>
      </c>
      <c r="P10" s="180">
        <v>11223</v>
      </c>
      <c r="Q10" s="180"/>
      <c r="R10" s="180"/>
      <c r="S10" s="180"/>
      <c r="T10" s="180"/>
      <c r="U10" s="180"/>
      <c r="V10" s="180"/>
      <c r="W10" s="179">
        <f t="shared" si="8"/>
        <v>14869</v>
      </c>
      <c r="X10" s="180">
        <v>14409</v>
      </c>
      <c r="Y10" s="180">
        <v>70</v>
      </c>
      <c r="Z10" s="180"/>
      <c r="AA10" s="180"/>
      <c r="AB10" s="180">
        <v>390</v>
      </c>
      <c r="AC10" s="180"/>
      <c r="AD10" s="180"/>
      <c r="AE10" s="179">
        <f t="shared" si="9"/>
        <v>30</v>
      </c>
      <c r="AF10" s="180">
        <v>30</v>
      </c>
      <c r="AG10" s="180"/>
      <c r="AH10" s="179">
        <f t="shared" si="10"/>
        <v>72</v>
      </c>
      <c r="AI10" s="180">
        <v>72</v>
      </c>
      <c r="AJ10" s="180"/>
      <c r="AK10" s="180"/>
      <c r="AL10" s="179">
        <f t="shared" si="11"/>
        <v>0</v>
      </c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79">
        <f t="shared" si="12"/>
        <v>72</v>
      </c>
      <c r="AX10" s="180">
        <v>72</v>
      </c>
      <c r="AY10" s="180"/>
      <c r="AZ10" s="180"/>
      <c r="BA10" s="180"/>
      <c r="BB10" s="180"/>
      <c r="BC10" s="179">
        <f t="shared" si="13"/>
        <v>0</v>
      </c>
      <c r="BD10" s="180"/>
      <c r="BE10" s="180"/>
      <c r="BF10" s="180"/>
    </row>
    <row r="11" spans="1:58" s="20" customFormat="1" ht="13.5">
      <c r="A11" s="174" t="s">
        <v>192</v>
      </c>
      <c r="B11" s="174">
        <v>30204</v>
      </c>
      <c r="C11" s="174" t="s">
        <v>226</v>
      </c>
      <c r="D11" s="179">
        <f t="shared" si="2"/>
        <v>19897</v>
      </c>
      <c r="E11" s="179">
        <f t="shared" si="3"/>
        <v>0</v>
      </c>
      <c r="F11" s="180"/>
      <c r="G11" s="180"/>
      <c r="H11" s="179">
        <f t="shared" si="4"/>
        <v>0</v>
      </c>
      <c r="I11" s="180"/>
      <c r="J11" s="180"/>
      <c r="K11" s="179">
        <f t="shared" si="5"/>
        <v>19897</v>
      </c>
      <c r="L11" s="180">
        <v>5319</v>
      </c>
      <c r="M11" s="180">
        <v>14578</v>
      </c>
      <c r="N11" s="179">
        <f t="shared" si="6"/>
        <v>19967</v>
      </c>
      <c r="O11" s="179">
        <f t="shared" si="7"/>
        <v>5319</v>
      </c>
      <c r="P11" s="180">
        <v>5319</v>
      </c>
      <c r="Q11" s="180"/>
      <c r="R11" s="180"/>
      <c r="S11" s="180"/>
      <c r="T11" s="180"/>
      <c r="U11" s="180"/>
      <c r="V11" s="180"/>
      <c r="W11" s="179">
        <f t="shared" si="8"/>
        <v>14578</v>
      </c>
      <c r="X11" s="180">
        <v>14578</v>
      </c>
      <c r="Y11" s="180"/>
      <c r="Z11" s="180"/>
      <c r="AA11" s="180"/>
      <c r="AB11" s="180"/>
      <c r="AC11" s="180"/>
      <c r="AD11" s="180"/>
      <c r="AE11" s="179">
        <f t="shared" si="9"/>
        <v>70</v>
      </c>
      <c r="AF11" s="180">
        <v>35</v>
      </c>
      <c r="AG11" s="180">
        <v>35</v>
      </c>
      <c r="AH11" s="179">
        <f t="shared" si="10"/>
        <v>0</v>
      </c>
      <c r="AI11" s="180"/>
      <c r="AJ11" s="180"/>
      <c r="AK11" s="180"/>
      <c r="AL11" s="179">
        <f t="shared" si="11"/>
        <v>0</v>
      </c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79">
        <f t="shared" si="12"/>
        <v>0</v>
      </c>
      <c r="AX11" s="180"/>
      <c r="AY11" s="180"/>
      <c r="AZ11" s="180"/>
      <c r="BA11" s="180"/>
      <c r="BB11" s="180"/>
      <c r="BC11" s="179">
        <f t="shared" si="13"/>
        <v>0</v>
      </c>
      <c r="BD11" s="180"/>
      <c r="BE11" s="180"/>
      <c r="BF11" s="180"/>
    </row>
    <row r="12" spans="1:58" s="20" customFormat="1" ht="13.5">
      <c r="A12" s="174" t="s">
        <v>192</v>
      </c>
      <c r="B12" s="174">
        <v>30205</v>
      </c>
      <c r="C12" s="174" t="s">
        <v>227</v>
      </c>
      <c r="D12" s="179">
        <f t="shared" si="2"/>
        <v>18466</v>
      </c>
      <c r="E12" s="179">
        <f t="shared" si="3"/>
        <v>0</v>
      </c>
      <c r="F12" s="180"/>
      <c r="G12" s="180"/>
      <c r="H12" s="179">
        <f t="shared" si="4"/>
        <v>0</v>
      </c>
      <c r="I12" s="180"/>
      <c r="J12" s="180"/>
      <c r="K12" s="179">
        <f t="shared" si="5"/>
        <v>18466</v>
      </c>
      <c r="L12" s="180">
        <v>7835</v>
      </c>
      <c r="M12" s="180">
        <v>10631</v>
      </c>
      <c r="N12" s="179">
        <f t="shared" si="6"/>
        <v>18466</v>
      </c>
      <c r="O12" s="179">
        <f t="shared" si="7"/>
        <v>7835</v>
      </c>
      <c r="P12" s="180">
        <v>7835</v>
      </c>
      <c r="Q12" s="180"/>
      <c r="R12" s="180"/>
      <c r="S12" s="180"/>
      <c r="T12" s="180"/>
      <c r="U12" s="180"/>
      <c r="V12" s="180"/>
      <c r="W12" s="179">
        <f t="shared" si="8"/>
        <v>10631</v>
      </c>
      <c r="X12" s="180">
        <v>10631</v>
      </c>
      <c r="Y12" s="180"/>
      <c r="Z12" s="180"/>
      <c r="AA12" s="180"/>
      <c r="AB12" s="180"/>
      <c r="AC12" s="180"/>
      <c r="AD12" s="180"/>
      <c r="AE12" s="179">
        <f t="shared" si="9"/>
        <v>0</v>
      </c>
      <c r="AF12" s="180"/>
      <c r="AG12" s="180"/>
      <c r="AH12" s="179">
        <f t="shared" si="10"/>
        <v>740</v>
      </c>
      <c r="AI12" s="180">
        <v>740</v>
      </c>
      <c r="AJ12" s="180"/>
      <c r="AK12" s="180"/>
      <c r="AL12" s="179">
        <f t="shared" si="11"/>
        <v>740</v>
      </c>
      <c r="AM12" s="180"/>
      <c r="AN12" s="180"/>
      <c r="AO12" s="180">
        <v>740</v>
      </c>
      <c r="AP12" s="180"/>
      <c r="AQ12" s="180"/>
      <c r="AR12" s="180"/>
      <c r="AS12" s="180"/>
      <c r="AT12" s="180"/>
      <c r="AU12" s="180"/>
      <c r="AV12" s="180"/>
      <c r="AW12" s="179">
        <f t="shared" si="12"/>
        <v>64</v>
      </c>
      <c r="AX12" s="180"/>
      <c r="AY12" s="180"/>
      <c r="AZ12" s="180">
        <v>64</v>
      </c>
      <c r="BA12" s="180"/>
      <c r="BB12" s="180"/>
      <c r="BC12" s="179">
        <f t="shared" si="13"/>
        <v>0</v>
      </c>
      <c r="BD12" s="180"/>
      <c r="BE12" s="180"/>
      <c r="BF12" s="180"/>
    </row>
    <row r="13" spans="1:58" s="20" customFormat="1" ht="13.5">
      <c r="A13" s="174" t="s">
        <v>192</v>
      </c>
      <c r="B13" s="174">
        <v>30206</v>
      </c>
      <c r="C13" s="174" t="s">
        <v>228</v>
      </c>
      <c r="D13" s="179">
        <f t="shared" si="2"/>
        <v>39013</v>
      </c>
      <c r="E13" s="179">
        <f t="shared" si="3"/>
        <v>0</v>
      </c>
      <c r="F13" s="180"/>
      <c r="G13" s="180"/>
      <c r="H13" s="179">
        <f t="shared" si="4"/>
        <v>0</v>
      </c>
      <c r="I13" s="180"/>
      <c r="J13" s="180"/>
      <c r="K13" s="179">
        <f t="shared" si="5"/>
        <v>39013</v>
      </c>
      <c r="L13" s="180">
        <v>14243</v>
      </c>
      <c r="M13" s="180">
        <v>24770</v>
      </c>
      <c r="N13" s="179">
        <f t="shared" si="6"/>
        <v>39113</v>
      </c>
      <c r="O13" s="179">
        <f t="shared" si="7"/>
        <v>14243</v>
      </c>
      <c r="P13" s="180">
        <v>14243</v>
      </c>
      <c r="Q13" s="180"/>
      <c r="R13" s="180"/>
      <c r="S13" s="180"/>
      <c r="T13" s="180"/>
      <c r="U13" s="180"/>
      <c r="V13" s="180"/>
      <c r="W13" s="179">
        <f t="shared" si="8"/>
        <v>24770</v>
      </c>
      <c r="X13" s="180">
        <v>24770</v>
      </c>
      <c r="Y13" s="180"/>
      <c r="Z13" s="180"/>
      <c r="AA13" s="180"/>
      <c r="AB13" s="180"/>
      <c r="AC13" s="180"/>
      <c r="AD13" s="180"/>
      <c r="AE13" s="179">
        <f t="shared" si="9"/>
        <v>100</v>
      </c>
      <c r="AF13" s="180">
        <v>100</v>
      </c>
      <c r="AG13" s="180"/>
      <c r="AH13" s="179">
        <f t="shared" si="10"/>
        <v>107</v>
      </c>
      <c r="AI13" s="180">
        <v>107</v>
      </c>
      <c r="AJ13" s="180"/>
      <c r="AK13" s="180"/>
      <c r="AL13" s="179">
        <f t="shared" si="11"/>
        <v>0</v>
      </c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79">
        <f t="shared" si="12"/>
        <v>107</v>
      </c>
      <c r="AX13" s="180">
        <v>107</v>
      </c>
      <c r="AY13" s="180"/>
      <c r="AZ13" s="180"/>
      <c r="BA13" s="180"/>
      <c r="BB13" s="180"/>
      <c r="BC13" s="179">
        <f t="shared" si="13"/>
        <v>0</v>
      </c>
      <c r="BD13" s="180"/>
      <c r="BE13" s="180"/>
      <c r="BF13" s="180"/>
    </row>
    <row r="14" spans="1:58" s="20" customFormat="1" ht="13.5">
      <c r="A14" s="174" t="s">
        <v>192</v>
      </c>
      <c r="B14" s="174">
        <v>30207</v>
      </c>
      <c r="C14" s="174" t="s">
        <v>229</v>
      </c>
      <c r="D14" s="179">
        <f t="shared" si="2"/>
        <v>18719</v>
      </c>
      <c r="E14" s="179">
        <f t="shared" si="3"/>
        <v>0</v>
      </c>
      <c r="F14" s="180"/>
      <c r="G14" s="180"/>
      <c r="H14" s="179">
        <f t="shared" si="4"/>
        <v>0</v>
      </c>
      <c r="I14" s="180"/>
      <c r="J14" s="180"/>
      <c r="K14" s="179">
        <f t="shared" si="5"/>
        <v>18719</v>
      </c>
      <c r="L14" s="180">
        <v>5056</v>
      </c>
      <c r="M14" s="180">
        <v>13663</v>
      </c>
      <c r="N14" s="179">
        <f t="shared" si="6"/>
        <v>18719</v>
      </c>
      <c r="O14" s="179">
        <f t="shared" si="7"/>
        <v>5056</v>
      </c>
      <c r="P14" s="180">
        <v>5056</v>
      </c>
      <c r="Q14" s="180"/>
      <c r="R14" s="180"/>
      <c r="S14" s="180"/>
      <c r="T14" s="180"/>
      <c r="U14" s="180"/>
      <c r="V14" s="180"/>
      <c r="W14" s="179">
        <f t="shared" si="8"/>
        <v>13663</v>
      </c>
      <c r="X14" s="180">
        <v>13663</v>
      </c>
      <c r="Y14" s="180"/>
      <c r="Z14" s="180"/>
      <c r="AA14" s="180"/>
      <c r="AB14" s="180"/>
      <c r="AC14" s="180"/>
      <c r="AD14" s="180"/>
      <c r="AE14" s="179">
        <f t="shared" si="9"/>
        <v>0</v>
      </c>
      <c r="AF14" s="180"/>
      <c r="AG14" s="180"/>
      <c r="AH14" s="179">
        <f t="shared" si="10"/>
        <v>107</v>
      </c>
      <c r="AI14" s="180">
        <v>107</v>
      </c>
      <c r="AJ14" s="180"/>
      <c r="AK14" s="180"/>
      <c r="AL14" s="179">
        <f t="shared" si="11"/>
        <v>1053</v>
      </c>
      <c r="AM14" s="180">
        <v>1053</v>
      </c>
      <c r="AN14" s="180"/>
      <c r="AO14" s="180"/>
      <c r="AP14" s="180"/>
      <c r="AQ14" s="180"/>
      <c r="AR14" s="180"/>
      <c r="AS14" s="180"/>
      <c r="AT14" s="180"/>
      <c r="AU14" s="180"/>
      <c r="AV14" s="180"/>
      <c r="AW14" s="179">
        <f t="shared" si="12"/>
        <v>107</v>
      </c>
      <c r="AX14" s="180">
        <v>107</v>
      </c>
      <c r="AY14" s="180"/>
      <c r="AZ14" s="180"/>
      <c r="BA14" s="180"/>
      <c r="BB14" s="180"/>
      <c r="BC14" s="179">
        <f t="shared" si="13"/>
        <v>0</v>
      </c>
      <c r="BD14" s="180"/>
      <c r="BE14" s="180"/>
      <c r="BF14" s="180"/>
    </row>
    <row r="15" spans="1:58" s="20" customFormat="1" ht="13.5">
      <c r="A15" s="174" t="s">
        <v>192</v>
      </c>
      <c r="B15" s="174">
        <v>30208</v>
      </c>
      <c r="C15" s="174" t="s">
        <v>230</v>
      </c>
      <c r="D15" s="179">
        <f t="shared" si="2"/>
        <v>42617</v>
      </c>
      <c r="E15" s="179">
        <f t="shared" si="3"/>
        <v>3506</v>
      </c>
      <c r="F15" s="180">
        <v>3034</v>
      </c>
      <c r="G15" s="180">
        <v>472</v>
      </c>
      <c r="H15" s="179">
        <f t="shared" si="4"/>
        <v>0</v>
      </c>
      <c r="I15" s="180"/>
      <c r="J15" s="180"/>
      <c r="K15" s="179">
        <f t="shared" si="5"/>
        <v>39111</v>
      </c>
      <c r="L15" s="180">
        <v>22141</v>
      </c>
      <c r="M15" s="180">
        <v>16970</v>
      </c>
      <c r="N15" s="179">
        <f t="shared" si="6"/>
        <v>42617</v>
      </c>
      <c r="O15" s="179">
        <f t="shared" si="7"/>
        <v>25175</v>
      </c>
      <c r="P15" s="180">
        <v>25175</v>
      </c>
      <c r="Q15" s="180"/>
      <c r="R15" s="180"/>
      <c r="S15" s="180"/>
      <c r="T15" s="180"/>
      <c r="U15" s="180"/>
      <c r="V15" s="180"/>
      <c r="W15" s="179">
        <f t="shared" si="8"/>
        <v>17442</v>
      </c>
      <c r="X15" s="180">
        <v>17442</v>
      </c>
      <c r="Y15" s="180"/>
      <c r="Z15" s="180"/>
      <c r="AA15" s="180"/>
      <c r="AB15" s="180"/>
      <c r="AC15" s="180"/>
      <c r="AD15" s="180"/>
      <c r="AE15" s="179">
        <f t="shared" si="9"/>
        <v>0</v>
      </c>
      <c r="AF15" s="180"/>
      <c r="AG15" s="180"/>
      <c r="AH15" s="179">
        <f t="shared" si="10"/>
        <v>135</v>
      </c>
      <c r="AI15" s="180">
        <v>135</v>
      </c>
      <c r="AJ15" s="180"/>
      <c r="AK15" s="180"/>
      <c r="AL15" s="179">
        <f t="shared" si="11"/>
        <v>0</v>
      </c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79">
        <f t="shared" si="12"/>
        <v>135</v>
      </c>
      <c r="AX15" s="180">
        <v>135</v>
      </c>
      <c r="AY15" s="180"/>
      <c r="AZ15" s="180"/>
      <c r="BA15" s="180"/>
      <c r="BB15" s="180"/>
      <c r="BC15" s="179">
        <f t="shared" si="13"/>
        <v>0</v>
      </c>
      <c r="BD15" s="180"/>
      <c r="BE15" s="180"/>
      <c r="BF15" s="180"/>
    </row>
    <row r="16" spans="1:58" s="20" customFormat="1" ht="13.5">
      <c r="A16" s="174" t="s">
        <v>192</v>
      </c>
      <c r="B16" s="174">
        <v>30209</v>
      </c>
      <c r="C16" s="174" t="s">
        <v>231</v>
      </c>
      <c r="D16" s="179">
        <f t="shared" si="2"/>
        <v>29911</v>
      </c>
      <c r="E16" s="179">
        <f t="shared" si="3"/>
        <v>0</v>
      </c>
      <c r="F16" s="180"/>
      <c r="G16" s="180"/>
      <c r="H16" s="179">
        <f t="shared" si="4"/>
        <v>0</v>
      </c>
      <c r="I16" s="180"/>
      <c r="J16" s="180"/>
      <c r="K16" s="179">
        <f t="shared" si="5"/>
        <v>29911</v>
      </c>
      <c r="L16" s="180">
        <v>17456</v>
      </c>
      <c r="M16" s="180">
        <v>12455</v>
      </c>
      <c r="N16" s="179">
        <f t="shared" si="6"/>
        <v>29911</v>
      </c>
      <c r="O16" s="179">
        <f t="shared" si="7"/>
        <v>17456</v>
      </c>
      <c r="P16" s="180">
        <v>17456</v>
      </c>
      <c r="Q16" s="180"/>
      <c r="R16" s="180"/>
      <c r="S16" s="180"/>
      <c r="T16" s="180"/>
      <c r="U16" s="180"/>
      <c r="V16" s="180"/>
      <c r="W16" s="179">
        <f t="shared" si="8"/>
        <v>12455</v>
      </c>
      <c r="X16" s="180">
        <v>12455</v>
      </c>
      <c r="Y16" s="180"/>
      <c r="Z16" s="180"/>
      <c r="AA16" s="180"/>
      <c r="AB16" s="180"/>
      <c r="AC16" s="180"/>
      <c r="AD16" s="180"/>
      <c r="AE16" s="179">
        <f t="shared" si="9"/>
        <v>0</v>
      </c>
      <c r="AF16" s="180"/>
      <c r="AG16" s="180"/>
      <c r="AH16" s="179">
        <f t="shared" si="10"/>
        <v>95</v>
      </c>
      <c r="AI16" s="180">
        <v>95</v>
      </c>
      <c r="AJ16" s="180"/>
      <c r="AK16" s="180"/>
      <c r="AL16" s="179">
        <f t="shared" si="11"/>
        <v>0</v>
      </c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79">
        <f t="shared" si="12"/>
        <v>95</v>
      </c>
      <c r="AX16" s="180">
        <v>95</v>
      </c>
      <c r="AY16" s="180"/>
      <c r="AZ16" s="180"/>
      <c r="BA16" s="180"/>
      <c r="BB16" s="180"/>
      <c r="BC16" s="179">
        <f t="shared" si="13"/>
        <v>0</v>
      </c>
      <c r="BD16" s="180"/>
      <c r="BE16" s="180"/>
      <c r="BF16" s="180"/>
    </row>
    <row r="17" spans="1:58" s="20" customFormat="1" ht="13.5">
      <c r="A17" s="174" t="s">
        <v>192</v>
      </c>
      <c r="B17" s="174">
        <v>30304</v>
      </c>
      <c r="C17" s="174" t="s">
        <v>232</v>
      </c>
      <c r="D17" s="179">
        <f t="shared" si="2"/>
        <v>7740</v>
      </c>
      <c r="E17" s="179">
        <f t="shared" si="3"/>
        <v>0</v>
      </c>
      <c r="F17" s="180"/>
      <c r="G17" s="180"/>
      <c r="H17" s="179">
        <f t="shared" si="4"/>
        <v>0</v>
      </c>
      <c r="I17" s="180"/>
      <c r="J17" s="180"/>
      <c r="K17" s="179">
        <f t="shared" si="5"/>
        <v>7740</v>
      </c>
      <c r="L17" s="180">
        <v>4621</v>
      </c>
      <c r="M17" s="180">
        <v>3119</v>
      </c>
      <c r="N17" s="179">
        <f t="shared" si="6"/>
        <v>7774</v>
      </c>
      <c r="O17" s="179">
        <f t="shared" si="7"/>
        <v>4621</v>
      </c>
      <c r="P17" s="180">
        <v>4621</v>
      </c>
      <c r="Q17" s="180"/>
      <c r="R17" s="180"/>
      <c r="S17" s="180"/>
      <c r="T17" s="180"/>
      <c r="U17" s="180"/>
      <c r="V17" s="180"/>
      <c r="W17" s="179">
        <f t="shared" si="8"/>
        <v>3119</v>
      </c>
      <c r="X17" s="180">
        <v>3119</v>
      </c>
      <c r="Y17" s="180"/>
      <c r="Z17" s="180"/>
      <c r="AA17" s="180"/>
      <c r="AB17" s="180"/>
      <c r="AC17" s="180"/>
      <c r="AD17" s="180"/>
      <c r="AE17" s="179">
        <f t="shared" si="9"/>
        <v>34</v>
      </c>
      <c r="AF17" s="180">
        <v>34</v>
      </c>
      <c r="AG17" s="180"/>
      <c r="AH17" s="179">
        <f t="shared" si="10"/>
        <v>0</v>
      </c>
      <c r="AI17" s="180"/>
      <c r="AJ17" s="180"/>
      <c r="AK17" s="180"/>
      <c r="AL17" s="179">
        <f t="shared" si="11"/>
        <v>0</v>
      </c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79">
        <f t="shared" si="12"/>
        <v>0</v>
      </c>
      <c r="AX17" s="180"/>
      <c r="AY17" s="180"/>
      <c r="AZ17" s="180"/>
      <c r="BA17" s="180"/>
      <c r="BB17" s="180"/>
      <c r="BC17" s="179">
        <f t="shared" si="13"/>
        <v>0</v>
      </c>
      <c r="BD17" s="180"/>
      <c r="BE17" s="180"/>
      <c r="BF17" s="180"/>
    </row>
    <row r="18" spans="1:58" s="20" customFormat="1" ht="13.5">
      <c r="A18" s="174" t="s">
        <v>192</v>
      </c>
      <c r="B18" s="174">
        <v>30341</v>
      </c>
      <c r="C18" s="174" t="s">
        <v>233</v>
      </c>
      <c r="D18" s="179">
        <f t="shared" si="2"/>
        <v>9092</v>
      </c>
      <c r="E18" s="179">
        <f t="shared" si="3"/>
        <v>0</v>
      </c>
      <c r="F18" s="180"/>
      <c r="G18" s="180"/>
      <c r="H18" s="179">
        <f t="shared" si="4"/>
        <v>0</v>
      </c>
      <c r="I18" s="180"/>
      <c r="J18" s="180"/>
      <c r="K18" s="179">
        <f t="shared" si="5"/>
        <v>9092</v>
      </c>
      <c r="L18" s="180">
        <v>7169</v>
      </c>
      <c r="M18" s="180">
        <v>1923</v>
      </c>
      <c r="N18" s="179">
        <f t="shared" si="6"/>
        <v>9092</v>
      </c>
      <c r="O18" s="179">
        <f t="shared" si="7"/>
        <v>7169</v>
      </c>
      <c r="P18" s="180">
        <v>5019</v>
      </c>
      <c r="Q18" s="180"/>
      <c r="R18" s="180"/>
      <c r="S18" s="180">
        <v>2150</v>
      </c>
      <c r="T18" s="180"/>
      <c r="U18" s="180"/>
      <c r="V18" s="180"/>
      <c r="W18" s="179">
        <f t="shared" si="8"/>
        <v>1923</v>
      </c>
      <c r="X18" s="180">
        <v>1923</v>
      </c>
      <c r="Y18" s="180"/>
      <c r="Z18" s="180"/>
      <c r="AA18" s="180"/>
      <c r="AB18" s="180"/>
      <c r="AC18" s="180"/>
      <c r="AD18" s="180"/>
      <c r="AE18" s="179">
        <f t="shared" si="9"/>
        <v>0</v>
      </c>
      <c r="AF18" s="180"/>
      <c r="AG18" s="180"/>
      <c r="AH18" s="179">
        <f t="shared" si="10"/>
        <v>26</v>
      </c>
      <c r="AI18" s="180">
        <v>26</v>
      </c>
      <c r="AJ18" s="180"/>
      <c r="AK18" s="180"/>
      <c r="AL18" s="179">
        <f t="shared" si="11"/>
        <v>9092</v>
      </c>
      <c r="AM18" s="180">
        <v>9092</v>
      </c>
      <c r="AN18" s="180"/>
      <c r="AO18" s="180"/>
      <c r="AP18" s="180"/>
      <c r="AQ18" s="180"/>
      <c r="AR18" s="180"/>
      <c r="AS18" s="180"/>
      <c r="AT18" s="180"/>
      <c r="AU18" s="180"/>
      <c r="AV18" s="180"/>
      <c r="AW18" s="179">
        <f t="shared" si="12"/>
        <v>26</v>
      </c>
      <c r="AX18" s="180">
        <v>26</v>
      </c>
      <c r="AY18" s="180"/>
      <c r="AZ18" s="180"/>
      <c r="BA18" s="180"/>
      <c r="BB18" s="180"/>
      <c r="BC18" s="179">
        <f t="shared" si="13"/>
        <v>0</v>
      </c>
      <c r="BD18" s="180"/>
      <c r="BE18" s="180"/>
      <c r="BF18" s="180"/>
    </row>
    <row r="19" spans="1:58" s="20" customFormat="1" ht="13.5">
      <c r="A19" s="174" t="s">
        <v>192</v>
      </c>
      <c r="B19" s="174">
        <v>30343</v>
      </c>
      <c r="C19" s="174" t="s">
        <v>234</v>
      </c>
      <c r="D19" s="179">
        <f t="shared" si="2"/>
        <v>2479</v>
      </c>
      <c r="E19" s="179">
        <f t="shared" si="3"/>
        <v>1083</v>
      </c>
      <c r="F19" s="180">
        <v>1083</v>
      </c>
      <c r="G19" s="180"/>
      <c r="H19" s="179">
        <f t="shared" si="4"/>
        <v>0</v>
      </c>
      <c r="I19" s="180"/>
      <c r="J19" s="180"/>
      <c r="K19" s="179">
        <f t="shared" si="5"/>
        <v>1396</v>
      </c>
      <c r="L19" s="180">
        <v>409</v>
      </c>
      <c r="M19" s="180">
        <v>987</v>
      </c>
      <c r="N19" s="179">
        <f t="shared" si="6"/>
        <v>2522</v>
      </c>
      <c r="O19" s="179">
        <f t="shared" si="7"/>
        <v>1492</v>
      </c>
      <c r="P19" s="180">
        <v>1492</v>
      </c>
      <c r="Q19" s="180"/>
      <c r="R19" s="180"/>
      <c r="S19" s="180"/>
      <c r="T19" s="180"/>
      <c r="U19" s="180"/>
      <c r="V19" s="180"/>
      <c r="W19" s="179">
        <f t="shared" si="8"/>
        <v>987</v>
      </c>
      <c r="X19" s="180">
        <v>987</v>
      </c>
      <c r="Y19" s="180"/>
      <c r="Z19" s="180"/>
      <c r="AA19" s="180"/>
      <c r="AB19" s="180"/>
      <c r="AC19" s="180"/>
      <c r="AD19" s="180"/>
      <c r="AE19" s="179">
        <f t="shared" si="9"/>
        <v>43</v>
      </c>
      <c r="AF19" s="180">
        <v>43</v>
      </c>
      <c r="AG19" s="180"/>
      <c r="AH19" s="179">
        <f t="shared" si="10"/>
        <v>7</v>
      </c>
      <c r="AI19" s="180">
        <v>7</v>
      </c>
      <c r="AJ19" s="180"/>
      <c r="AK19" s="180"/>
      <c r="AL19" s="179">
        <f t="shared" si="11"/>
        <v>7</v>
      </c>
      <c r="AM19" s="180">
        <v>7</v>
      </c>
      <c r="AN19" s="180"/>
      <c r="AO19" s="180"/>
      <c r="AP19" s="180"/>
      <c r="AQ19" s="180"/>
      <c r="AR19" s="180"/>
      <c r="AS19" s="180"/>
      <c r="AT19" s="180"/>
      <c r="AU19" s="180"/>
      <c r="AV19" s="180"/>
      <c r="AW19" s="179">
        <f t="shared" si="12"/>
        <v>7</v>
      </c>
      <c r="AX19" s="180">
        <v>7</v>
      </c>
      <c r="AY19" s="180"/>
      <c r="AZ19" s="180"/>
      <c r="BA19" s="180"/>
      <c r="BB19" s="180"/>
      <c r="BC19" s="179">
        <f t="shared" si="13"/>
        <v>0</v>
      </c>
      <c r="BD19" s="180"/>
      <c r="BE19" s="180"/>
      <c r="BF19" s="180"/>
    </row>
    <row r="20" spans="1:58" s="20" customFormat="1" ht="13.5">
      <c r="A20" s="174" t="s">
        <v>192</v>
      </c>
      <c r="B20" s="174">
        <v>30344</v>
      </c>
      <c r="C20" s="174" t="s">
        <v>235</v>
      </c>
      <c r="D20" s="179">
        <f t="shared" si="2"/>
        <v>253</v>
      </c>
      <c r="E20" s="179">
        <f t="shared" si="3"/>
        <v>0</v>
      </c>
      <c r="F20" s="180"/>
      <c r="G20" s="180"/>
      <c r="H20" s="179">
        <f t="shared" si="4"/>
        <v>0</v>
      </c>
      <c r="I20" s="180"/>
      <c r="J20" s="180"/>
      <c r="K20" s="179">
        <f t="shared" si="5"/>
        <v>253</v>
      </c>
      <c r="L20" s="180">
        <v>81</v>
      </c>
      <c r="M20" s="180">
        <v>172</v>
      </c>
      <c r="N20" s="179">
        <f t="shared" si="6"/>
        <v>299</v>
      </c>
      <c r="O20" s="179">
        <f t="shared" si="7"/>
        <v>81</v>
      </c>
      <c r="P20" s="180"/>
      <c r="Q20" s="180"/>
      <c r="R20" s="180"/>
      <c r="S20" s="180">
        <v>81</v>
      </c>
      <c r="T20" s="180"/>
      <c r="U20" s="180"/>
      <c r="V20" s="180"/>
      <c r="W20" s="179">
        <f t="shared" si="8"/>
        <v>172</v>
      </c>
      <c r="X20" s="180"/>
      <c r="Y20" s="180"/>
      <c r="Z20" s="180"/>
      <c r="AA20" s="180">
        <v>172</v>
      </c>
      <c r="AB20" s="180"/>
      <c r="AC20" s="180"/>
      <c r="AD20" s="180"/>
      <c r="AE20" s="179">
        <f t="shared" si="9"/>
        <v>46</v>
      </c>
      <c r="AF20" s="180">
        <v>46</v>
      </c>
      <c r="AG20" s="180"/>
      <c r="AH20" s="179">
        <f t="shared" si="10"/>
        <v>108</v>
      </c>
      <c r="AI20" s="180">
        <v>108</v>
      </c>
      <c r="AJ20" s="180"/>
      <c r="AK20" s="180"/>
      <c r="AL20" s="179">
        <f t="shared" si="11"/>
        <v>108</v>
      </c>
      <c r="AM20" s="180"/>
      <c r="AN20" s="180"/>
      <c r="AO20" s="180"/>
      <c r="AP20" s="180"/>
      <c r="AQ20" s="180"/>
      <c r="AR20" s="180"/>
      <c r="AS20" s="180"/>
      <c r="AT20" s="180"/>
      <c r="AU20" s="180"/>
      <c r="AV20" s="180">
        <v>108</v>
      </c>
      <c r="AW20" s="179">
        <f t="shared" si="12"/>
        <v>0</v>
      </c>
      <c r="AX20" s="180"/>
      <c r="AY20" s="180"/>
      <c r="AZ20" s="180"/>
      <c r="BA20" s="180"/>
      <c r="BB20" s="180"/>
      <c r="BC20" s="179">
        <f t="shared" si="13"/>
        <v>0</v>
      </c>
      <c r="BD20" s="180"/>
      <c r="BE20" s="180"/>
      <c r="BF20" s="180"/>
    </row>
    <row r="21" spans="1:58" s="20" customFormat="1" ht="13.5">
      <c r="A21" s="174" t="s">
        <v>192</v>
      </c>
      <c r="B21" s="174">
        <v>30361</v>
      </c>
      <c r="C21" s="174" t="s">
        <v>236</v>
      </c>
      <c r="D21" s="179">
        <f t="shared" si="2"/>
        <v>7197</v>
      </c>
      <c r="E21" s="179">
        <f t="shared" si="3"/>
        <v>0</v>
      </c>
      <c r="F21" s="180"/>
      <c r="G21" s="180"/>
      <c r="H21" s="179">
        <f t="shared" si="4"/>
        <v>0</v>
      </c>
      <c r="I21" s="180"/>
      <c r="J21" s="180"/>
      <c r="K21" s="179">
        <f t="shared" si="5"/>
        <v>7197</v>
      </c>
      <c r="L21" s="180">
        <v>3067</v>
      </c>
      <c r="M21" s="180">
        <v>4130</v>
      </c>
      <c r="N21" s="179">
        <f t="shared" si="6"/>
        <v>7197</v>
      </c>
      <c r="O21" s="179">
        <f t="shared" si="7"/>
        <v>3067</v>
      </c>
      <c r="P21" s="180">
        <v>3067</v>
      </c>
      <c r="Q21" s="180"/>
      <c r="R21" s="180"/>
      <c r="S21" s="180"/>
      <c r="T21" s="180"/>
      <c r="U21" s="180"/>
      <c r="V21" s="180"/>
      <c r="W21" s="179">
        <f t="shared" si="8"/>
        <v>4130</v>
      </c>
      <c r="X21" s="180">
        <v>4130</v>
      </c>
      <c r="Y21" s="180"/>
      <c r="Z21" s="180"/>
      <c r="AA21" s="180"/>
      <c r="AB21" s="180"/>
      <c r="AC21" s="180"/>
      <c r="AD21" s="180"/>
      <c r="AE21" s="179">
        <f t="shared" si="9"/>
        <v>0</v>
      </c>
      <c r="AF21" s="180"/>
      <c r="AG21" s="180"/>
      <c r="AH21" s="179">
        <f t="shared" si="10"/>
        <v>4</v>
      </c>
      <c r="AI21" s="180">
        <v>4</v>
      </c>
      <c r="AJ21" s="180"/>
      <c r="AK21" s="180"/>
      <c r="AL21" s="179">
        <f t="shared" si="11"/>
        <v>64</v>
      </c>
      <c r="AM21" s="180"/>
      <c r="AN21" s="180">
        <v>60</v>
      </c>
      <c r="AO21" s="180"/>
      <c r="AP21" s="180"/>
      <c r="AQ21" s="180"/>
      <c r="AR21" s="180"/>
      <c r="AS21" s="180"/>
      <c r="AT21" s="180"/>
      <c r="AU21" s="180"/>
      <c r="AV21" s="180">
        <v>4</v>
      </c>
      <c r="AW21" s="179">
        <f t="shared" si="12"/>
        <v>0</v>
      </c>
      <c r="AX21" s="180"/>
      <c r="AY21" s="180"/>
      <c r="AZ21" s="180"/>
      <c r="BA21" s="180"/>
      <c r="BB21" s="180"/>
      <c r="BC21" s="179">
        <f t="shared" si="13"/>
        <v>60</v>
      </c>
      <c r="BD21" s="180">
        <v>60</v>
      </c>
      <c r="BE21" s="180"/>
      <c r="BF21" s="180"/>
    </row>
    <row r="22" spans="1:58" s="20" customFormat="1" ht="13.5">
      <c r="A22" s="174" t="s">
        <v>192</v>
      </c>
      <c r="B22" s="174">
        <v>30362</v>
      </c>
      <c r="C22" s="174" t="s">
        <v>237</v>
      </c>
      <c r="D22" s="179">
        <f t="shared" si="2"/>
        <v>4440</v>
      </c>
      <c r="E22" s="179">
        <f t="shared" si="3"/>
        <v>0</v>
      </c>
      <c r="F22" s="180"/>
      <c r="G22" s="180"/>
      <c r="H22" s="179">
        <f t="shared" si="4"/>
        <v>0</v>
      </c>
      <c r="I22" s="180"/>
      <c r="J22" s="180"/>
      <c r="K22" s="179">
        <f t="shared" si="5"/>
        <v>4440</v>
      </c>
      <c r="L22" s="180">
        <v>2468</v>
      </c>
      <c r="M22" s="180">
        <v>1972</v>
      </c>
      <c r="N22" s="179">
        <f t="shared" si="6"/>
        <v>4440</v>
      </c>
      <c r="O22" s="179">
        <f t="shared" si="7"/>
        <v>2468</v>
      </c>
      <c r="P22" s="180">
        <v>2468</v>
      </c>
      <c r="Q22" s="180"/>
      <c r="R22" s="180"/>
      <c r="S22" s="180"/>
      <c r="T22" s="180"/>
      <c r="U22" s="180"/>
      <c r="V22" s="180"/>
      <c r="W22" s="179">
        <f t="shared" si="8"/>
        <v>1972</v>
      </c>
      <c r="X22" s="180">
        <v>1972</v>
      </c>
      <c r="Y22" s="180"/>
      <c r="Z22" s="180"/>
      <c r="AA22" s="180"/>
      <c r="AB22" s="180"/>
      <c r="AC22" s="180"/>
      <c r="AD22" s="180"/>
      <c r="AE22" s="179">
        <f t="shared" si="9"/>
        <v>0</v>
      </c>
      <c r="AF22" s="180"/>
      <c r="AG22" s="180"/>
      <c r="AH22" s="179">
        <f t="shared" si="10"/>
        <v>3</v>
      </c>
      <c r="AI22" s="180">
        <v>3</v>
      </c>
      <c r="AJ22" s="180"/>
      <c r="AK22" s="180"/>
      <c r="AL22" s="179">
        <f t="shared" si="11"/>
        <v>40</v>
      </c>
      <c r="AM22" s="180"/>
      <c r="AN22" s="180">
        <v>37</v>
      </c>
      <c r="AO22" s="180"/>
      <c r="AP22" s="180"/>
      <c r="AQ22" s="180"/>
      <c r="AR22" s="180"/>
      <c r="AS22" s="180"/>
      <c r="AT22" s="180"/>
      <c r="AU22" s="180"/>
      <c r="AV22" s="180">
        <v>3</v>
      </c>
      <c r="AW22" s="179">
        <f t="shared" si="12"/>
        <v>0</v>
      </c>
      <c r="AX22" s="180"/>
      <c r="AY22" s="180"/>
      <c r="AZ22" s="180"/>
      <c r="BA22" s="180"/>
      <c r="BB22" s="180"/>
      <c r="BC22" s="179">
        <f t="shared" si="13"/>
        <v>37</v>
      </c>
      <c r="BD22" s="180">
        <v>37</v>
      </c>
      <c r="BE22" s="180"/>
      <c r="BF22" s="180"/>
    </row>
    <row r="23" spans="1:58" s="20" customFormat="1" ht="13.5">
      <c r="A23" s="174" t="s">
        <v>192</v>
      </c>
      <c r="B23" s="174">
        <v>30366</v>
      </c>
      <c r="C23" s="174" t="s">
        <v>238</v>
      </c>
      <c r="D23" s="179">
        <f t="shared" si="2"/>
        <v>17330</v>
      </c>
      <c r="E23" s="179">
        <f t="shared" si="3"/>
        <v>0</v>
      </c>
      <c r="F23" s="180"/>
      <c r="G23" s="180"/>
      <c r="H23" s="179">
        <f t="shared" si="4"/>
        <v>0</v>
      </c>
      <c r="I23" s="180"/>
      <c r="J23" s="180"/>
      <c r="K23" s="179">
        <f t="shared" si="5"/>
        <v>17330</v>
      </c>
      <c r="L23" s="180">
        <v>9694</v>
      </c>
      <c r="M23" s="180">
        <v>7636</v>
      </c>
      <c r="N23" s="179">
        <f t="shared" si="6"/>
        <v>17330</v>
      </c>
      <c r="O23" s="179">
        <f t="shared" si="7"/>
        <v>9694</v>
      </c>
      <c r="P23" s="180">
        <v>9694</v>
      </c>
      <c r="Q23" s="180"/>
      <c r="R23" s="180"/>
      <c r="S23" s="180"/>
      <c r="T23" s="180"/>
      <c r="U23" s="180"/>
      <c r="V23" s="180"/>
      <c r="W23" s="179">
        <f t="shared" si="8"/>
        <v>7636</v>
      </c>
      <c r="X23" s="180">
        <v>7636</v>
      </c>
      <c r="Y23" s="180"/>
      <c r="Z23" s="180"/>
      <c r="AA23" s="180"/>
      <c r="AB23" s="180"/>
      <c r="AC23" s="180"/>
      <c r="AD23" s="180"/>
      <c r="AE23" s="179">
        <f t="shared" si="9"/>
        <v>0</v>
      </c>
      <c r="AF23" s="180"/>
      <c r="AG23" s="180"/>
      <c r="AH23" s="179">
        <f t="shared" si="10"/>
        <v>0</v>
      </c>
      <c r="AI23" s="180"/>
      <c r="AJ23" s="180"/>
      <c r="AK23" s="180"/>
      <c r="AL23" s="179">
        <f t="shared" si="11"/>
        <v>0</v>
      </c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79">
        <f t="shared" si="12"/>
        <v>0</v>
      </c>
      <c r="AX23" s="180"/>
      <c r="AY23" s="180"/>
      <c r="AZ23" s="180"/>
      <c r="BA23" s="180"/>
      <c r="BB23" s="180"/>
      <c r="BC23" s="179">
        <f t="shared" si="13"/>
        <v>0</v>
      </c>
      <c r="BD23" s="180"/>
      <c r="BE23" s="180"/>
      <c r="BF23" s="180"/>
    </row>
    <row r="24" spans="1:58" s="20" customFormat="1" ht="13.5">
      <c r="A24" s="174" t="s">
        <v>192</v>
      </c>
      <c r="B24" s="174">
        <v>30381</v>
      </c>
      <c r="C24" s="174" t="s">
        <v>239</v>
      </c>
      <c r="D24" s="179">
        <f t="shared" si="2"/>
        <v>3654</v>
      </c>
      <c r="E24" s="179">
        <f t="shared" si="3"/>
        <v>0</v>
      </c>
      <c r="F24" s="180"/>
      <c r="G24" s="180"/>
      <c r="H24" s="179">
        <f t="shared" si="4"/>
        <v>0</v>
      </c>
      <c r="I24" s="180"/>
      <c r="J24" s="180"/>
      <c r="K24" s="179">
        <f t="shared" si="5"/>
        <v>3654</v>
      </c>
      <c r="L24" s="180">
        <v>1643</v>
      </c>
      <c r="M24" s="180">
        <v>2011</v>
      </c>
      <c r="N24" s="179">
        <f t="shared" si="6"/>
        <v>3654</v>
      </c>
      <c r="O24" s="179">
        <f t="shared" si="7"/>
        <v>1643</v>
      </c>
      <c r="P24" s="180">
        <v>1643</v>
      </c>
      <c r="Q24" s="180"/>
      <c r="R24" s="180"/>
      <c r="S24" s="180"/>
      <c r="T24" s="180"/>
      <c r="U24" s="180"/>
      <c r="V24" s="180"/>
      <c r="W24" s="179">
        <f t="shared" si="8"/>
        <v>2011</v>
      </c>
      <c r="X24" s="180">
        <v>2011</v>
      </c>
      <c r="Y24" s="180"/>
      <c r="Z24" s="180"/>
      <c r="AA24" s="180"/>
      <c r="AB24" s="180"/>
      <c r="AC24" s="180"/>
      <c r="AD24" s="180"/>
      <c r="AE24" s="179">
        <f t="shared" si="9"/>
        <v>0</v>
      </c>
      <c r="AF24" s="180"/>
      <c r="AG24" s="180"/>
      <c r="AH24" s="179">
        <f t="shared" si="10"/>
        <v>147</v>
      </c>
      <c r="AI24" s="180">
        <v>147</v>
      </c>
      <c r="AJ24" s="180"/>
      <c r="AK24" s="180"/>
      <c r="AL24" s="179">
        <f t="shared" si="11"/>
        <v>147</v>
      </c>
      <c r="AM24" s="180"/>
      <c r="AN24" s="180"/>
      <c r="AO24" s="180">
        <v>147</v>
      </c>
      <c r="AP24" s="180"/>
      <c r="AQ24" s="180"/>
      <c r="AR24" s="180"/>
      <c r="AS24" s="180"/>
      <c r="AT24" s="180"/>
      <c r="AU24" s="180"/>
      <c r="AV24" s="180"/>
      <c r="AW24" s="179">
        <f t="shared" si="12"/>
        <v>13</v>
      </c>
      <c r="AX24" s="180"/>
      <c r="AY24" s="180"/>
      <c r="AZ24" s="180">
        <v>13</v>
      </c>
      <c r="BA24" s="180"/>
      <c r="BB24" s="180"/>
      <c r="BC24" s="179">
        <f t="shared" si="13"/>
        <v>0</v>
      </c>
      <c r="BD24" s="180"/>
      <c r="BE24" s="180"/>
      <c r="BF24" s="180"/>
    </row>
    <row r="25" spans="1:58" s="20" customFormat="1" ht="13.5">
      <c r="A25" s="174" t="s">
        <v>192</v>
      </c>
      <c r="B25" s="174">
        <v>30382</v>
      </c>
      <c r="C25" s="174" t="s">
        <v>240</v>
      </c>
      <c r="D25" s="179">
        <f t="shared" si="2"/>
        <v>4967</v>
      </c>
      <c r="E25" s="179">
        <f t="shared" si="3"/>
        <v>0</v>
      </c>
      <c r="F25" s="180"/>
      <c r="G25" s="180"/>
      <c r="H25" s="179">
        <f t="shared" si="4"/>
        <v>0</v>
      </c>
      <c r="I25" s="180"/>
      <c r="J25" s="180"/>
      <c r="K25" s="179">
        <f t="shared" si="5"/>
        <v>4967</v>
      </c>
      <c r="L25" s="180">
        <v>1771</v>
      </c>
      <c r="M25" s="180">
        <v>3196</v>
      </c>
      <c r="N25" s="179">
        <f t="shared" si="6"/>
        <v>4967</v>
      </c>
      <c r="O25" s="179">
        <f t="shared" si="7"/>
        <v>1771</v>
      </c>
      <c r="P25" s="180">
        <v>1771</v>
      </c>
      <c r="Q25" s="180"/>
      <c r="R25" s="180"/>
      <c r="S25" s="180"/>
      <c r="T25" s="180"/>
      <c r="U25" s="180"/>
      <c r="V25" s="180"/>
      <c r="W25" s="179">
        <f t="shared" si="8"/>
        <v>3196</v>
      </c>
      <c r="X25" s="180">
        <v>3196</v>
      </c>
      <c r="Y25" s="180"/>
      <c r="Z25" s="180"/>
      <c r="AA25" s="180"/>
      <c r="AB25" s="180"/>
      <c r="AC25" s="180"/>
      <c r="AD25" s="180"/>
      <c r="AE25" s="179">
        <f t="shared" si="9"/>
        <v>0</v>
      </c>
      <c r="AF25" s="180"/>
      <c r="AG25" s="180"/>
      <c r="AH25" s="179">
        <f t="shared" si="10"/>
        <v>199</v>
      </c>
      <c r="AI25" s="180">
        <v>199</v>
      </c>
      <c r="AJ25" s="180"/>
      <c r="AK25" s="180"/>
      <c r="AL25" s="179">
        <f t="shared" si="11"/>
        <v>199</v>
      </c>
      <c r="AM25" s="180"/>
      <c r="AN25" s="180"/>
      <c r="AO25" s="180">
        <v>199</v>
      </c>
      <c r="AP25" s="180"/>
      <c r="AQ25" s="180"/>
      <c r="AR25" s="180"/>
      <c r="AS25" s="180"/>
      <c r="AT25" s="180"/>
      <c r="AU25" s="180"/>
      <c r="AV25" s="180"/>
      <c r="AW25" s="179">
        <f t="shared" si="12"/>
        <v>17</v>
      </c>
      <c r="AX25" s="180"/>
      <c r="AY25" s="180"/>
      <c r="AZ25" s="180">
        <v>17</v>
      </c>
      <c r="BA25" s="180"/>
      <c r="BB25" s="180"/>
      <c r="BC25" s="179">
        <f t="shared" si="13"/>
        <v>0</v>
      </c>
      <c r="BD25" s="180"/>
      <c r="BE25" s="180"/>
      <c r="BF25" s="180"/>
    </row>
    <row r="26" spans="1:58" s="20" customFormat="1" ht="13.5">
      <c r="A26" s="174" t="s">
        <v>192</v>
      </c>
      <c r="B26" s="174">
        <v>30383</v>
      </c>
      <c r="C26" s="174" t="s">
        <v>241</v>
      </c>
      <c r="D26" s="179">
        <f t="shared" si="2"/>
        <v>4352</v>
      </c>
      <c r="E26" s="179">
        <f t="shared" si="3"/>
        <v>0</v>
      </c>
      <c r="F26" s="180"/>
      <c r="G26" s="180"/>
      <c r="H26" s="179">
        <f t="shared" si="4"/>
        <v>0</v>
      </c>
      <c r="I26" s="180"/>
      <c r="J26" s="180"/>
      <c r="K26" s="179">
        <f t="shared" si="5"/>
        <v>4352</v>
      </c>
      <c r="L26" s="180">
        <v>1078</v>
      </c>
      <c r="M26" s="180">
        <v>3274</v>
      </c>
      <c r="N26" s="179">
        <f t="shared" si="6"/>
        <v>4352</v>
      </c>
      <c r="O26" s="179">
        <f t="shared" si="7"/>
        <v>1078</v>
      </c>
      <c r="P26" s="180">
        <v>1078</v>
      </c>
      <c r="Q26" s="180"/>
      <c r="R26" s="180"/>
      <c r="S26" s="180"/>
      <c r="T26" s="180"/>
      <c r="U26" s="180"/>
      <c r="V26" s="180"/>
      <c r="W26" s="179">
        <f t="shared" si="8"/>
        <v>3274</v>
      </c>
      <c r="X26" s="180">
        <v>3274</v>
      </c>
      <c r="Y26" s="180"/>
      <c r="Z26" s="180"/>
      <c r="AA26" s="180"/>
      <c r="AB26" s="180"/>
      <c r="AC26" s="180"/>
      <c r="AD26" s="180"/>
      <c r="AE26" s="179">
        <f t="shared" si="9"/>
        <v>0</v>
      </c>
      <c r="AF26" s="180"/>
      <c r="AG26" s="180"/>
      <c r="AH26" s="179">
        <f t="shared" si="10"/>
        <v>174</v>
      </c>
      <c r="AI26" s="180">
        <v>174</v>
      </c>
      <c r="AJ26" s="180"/>
      <c r="AK26" s="180"/>
      <c r="AL26" s="179">
        <f t="shared" si="11"/>
        <v>174</v>
      </c>
      <c r="AM26" s="180"/>
      <c r="AN26" s="180"/>
      <c r="AO26" s="180">
        <v>174</v>
      </c>
      <c r="AP26" s="180"/>
      <c r="AQ26" s="180"/>
      <c r="AR26" s="180"/>
      <c r="AS26" s="180"/>
      <c r="AT26" s="180"/>
      <c r="AU26" s="180"/>
      <c r="AV26" s="180"/>
      <c r="AW26" s="179">
        <f t="shared" si="12"/>
        <v>15</v>
      </c>
      <c r="AX26" s="180"/>
      <c r="AY26" s="180"/>
      <c r="AZ26" s="180">
        <v>15</v>
      </c>
      <c r="BA26" s="180"/>
      <c r="BB26" s="180"/>
      <c r="BC26" s="179">
        <f t="shared" si="13"/>
        <v>0</v>
      </c>
      <c r="BD26" s="180"/>
      <c r="BE26" s="180"/>
      <c r="BF26" s="180"/>
    </row>
    <row r="27" spans="1:58" s="20" customFormat="1" ht="13.5">
      <c r="A27" s="174" t="s">
        <v>192</v>
      </c>
      <c r="B27" s="174">
        <v>30390</v>
      </c>
      <c r="C27" s="174" t="s">
        <v>242</v>
      </c>
      <c r="D27" s="179">
        <f t="shared" si="2"/>
        <v>6521</v>
      </c>
      <c r="E27" s="179">
        <f t="shared" si="3"/>
        <v>0</v>
      </c>
      <c r="F27" s="180"/>
      <c r="G27" s="180"/>
      <c r="H27" s="179">
        <f t="shared" si="4"/>
        <v>0</v>
      </c>
      <c r="I27" s="180"/>
      <c r="J27" s="180"/>
      <c r="K27" s="179">
        <f t="shared" si="5"/>
        <v>6521</v>
      </c>
      <c r="L27" s="180">
        <v>2631</v>
      </c>
      <c r="M27" s="180">
        <v>3890</v>
      </c>
      <c r="N27" s="179">
        <f t="shared" si="6"/>
        <v>6521</v>
      </c>
      <c r="O27" s="179">
        <f t="shared" si="7"/>
        <v>2631</v>
      </c>
      <c r="P27" s="180">
        <v>2631</v>
      </c>
      <c r="Q27" s="180"/>
      <c r="R27" s="180"/>
      <c r="S27" s="180"/>
      <c r="T27" s="180"/>
      <c r="U27" s="180"/>
      <c r="V27" s="180"/>
      <c r="W27" s="179">
        <f t="shared" si="8"/>
        <v>3890</v>
      </c>
      <c r="X27" s="180">
        <v>3890</v>
      </c>
      <c r="Y27" s="180"/>
      <c r="Z27" s="180"/>
      <c r="AA27" s="180"/>
      <c r="AB27" s="180"/>
      <c r="AC27" s="180"/>
      <c r="AD27" s="180"/>
      <c r="AE27" s="179">
        <f t="shared" si="9"/>
        <v>0</v>
      </c>
      <c r="AF27" s="180"/>
      <c r="AG27" s="180"/>
      <c r="AH27" s="179">
        <f t="shared" si="10"/>
        <v>261</v>
      </c>
      <c r="AI27" s="180">
        <v>261</v>
      </c>
      <c r="AJ27" s="180"/>
      <c r="AK27" s="180"/>
      <c r="AL27" s="179">
        <f t="shared" si="11"/>
        <v>261</v>
      </c>
      <c r="AM27" s="180"/>
      <c r="AN27" s="180"/>
      <c r="AO27" s="180">
        <v>261</v>
      </c>
      <c r="AP27" s="180"/>
      <c r="AQ27" s="180"/>
      <c r="AR27" s="180"/>
      <c r="AS27" s="180"/>
      <c r="AT27" s="180"/>
      <c r="AU27" s="180"/>
      <c r="AV27" s="180"/>
      <c r="AW27" s="179">
        <f t="shared" si="12"/>
        <v>23</v>
      </c>
      <c r="AX27" s="180"/>
      <c r="AY27" s="180"/>
      <c r="AZ27" s="180">
        <v>23</v>
      </c>
      <c r="BA27" s="180"/>
      <c r="BB27" s="180"/>
      <c r="BC27" s="179">
        <f t="shared" si="13"/>
        <v>0</v>
      </c>
      <c r="BD27" s="180"/>
      <c r="BE27" s="180"/>
      <c r="BF27" s="180"/>
    </row>
    <row r="28" spans="1:58" s="20" customFormat="1" ht="13.5">
      <c r="A28" s="174" t="s">
        <v>192</v>
      </c>
      <c r="B28" s="174">
        <v>30391</v>
      </c>
      <c r="C28" s="174" t="s">
        <v>243</v>
      </c>
      <c r="D28" s="179">
        <f t="shared" si="2"/>
        <v>7796</v>
      </c>
      <c r="E28" s="179">
        <f t="shared" si="3"/>
        <v>0</v>
      </c>
      <c r="F28" s="180"/>
      <c r="G28" s="180"/>
      <c r="H28" s="179">
        <f t="shared" si="4"/>
        <v>0</v>
      </c>
      <c r="I28" s="180"/>
      <c r="J28" s="180"/>
      <c r="K28" s="179">
        <f t="shared" si="5"/>
        <v>7796</v>
      </c>
      <c r="L28" s="180">
        <v>2638</v>
      </c>
      <c r="M28" s="180">
        <v>5158</v>
      </c>
      <c r="N28" s="179">
        <f t="shared" si="6"/>
        <v>7796</v>
      </c>
      <c r="O28" s="179">
        <f t="shared" si="7"/>
        <v>2638</v>
      </c>
      <c r="P28" s="180">
        <v>2638</v>
      </c>
      <c r="Q28" s="180"/>
      <c r="R28" s="180"/>
      <c r="S28" s="180"/>
      <c r="T28" s="180"/>
      <c r="U28" s="180"/>
      <c r="V28" s="180"/>
      <c r="W28" s="179">
        <f t="shared" si="8"/>
        <v>5158</v>
      </c>
      <c r="X28" s="180">
        <v>5158</v>
      </c>
      <c r="Y28" s="180"/>
      <c r="Z28" s="180"/>
      <c r="AA28" s="180"/>
      <c r="AB28" s="180"/>
      <c r="AC28" s="180"/>
      <c r="AD28" s="180"/>
      <c r="AE28" s="179">
        <f t="shared" si="9"/>
        <v>0</v>
      </c>
      <c r="AF28" s="180"/>
      <c r="AG28" s="180"/>
      <c r="AH28" s="179">
        <f t="shared" si="10"/>
        <v>26</v>
      </c>
      <c r="AI28" s="180">
        <v>26</v>
      </c>
      <c r="AJ28" s="180"/>
      <c r="AK28" s="180"/>
      <c r="AL28" s="179">
        <f t="shared" si="11"/>
        <v>0</v>
      </c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79">
        <f t="shared" si="12"/>
        <v>26</v>
      </c>
      <c r="AX28" s="180">
        <v>26</v>
      </c>
      <c r="AY28" s="180"/>
      <c r="AZ28" s="180"/>
      <c r="BA28" s="180"/>
      <c r="BB28" s="180"/>
      <c r="BC28" s="179">
        <f t="shared" si="13"/>
        <v>0</v>
      </c>
      <c r="BD28" s="180"/>
      <c r="BE28" s="180"/>
      <c r="BF28" s="180"/>
    </row>
    <row r="29" spans="1:58" s="20" customFormat="1" ht="13.5">
      <c r="A29" s="174" t="s">
        <v>192</v>
      </c>
      <c r="B29" s="174">
        <v>30392</v>
      </c>
      <c r="C29" s="174" t="s">
        <v>244</v>
      </c>
      <c r="D29" s="179">
        <f t="shared" si="2"/>
        <v>7447</v>
      </c>
      <c r="E29" s="179">
        <f t="shared" si="3"/>
        <v>0</v>
      </c>
      <c r="F29" s="180"/>
      <c r="G29" s="180"/>
      <c r="H29" s="179">
        <f t="shared" si="4"/>
        <v>0</v>
      </c>
      <c r="I29" s="180"/>
      <c r="J29" s="180"/>
      <c r="K29" s="179">
        <f t="shared" si="5"/>
        <v>7447</v>
      </c>
      <c r="L29" s="180">
        <v>2253</v>
      </c>
      <c r="M29" s="180">
        <v>5194</v>
      </c>
      <c r="N29" s="179">
        <f t="shared" si="6"/>
        <v>7447</v>
      </c>
      <c r="O29" s="179">
        <f t="shared" si="7"/>
        <v>2253</v>
      </c>
      <c r="P29" s="180">
        <v>2253</v>
      </c>
      <c r="Q29" s="180"/>
      <c r="R29" s="180"/>
      <c r="S29" s="180"/>
      <c r="T29" s="180"/>
      <c r="U29" s="180"/>
      <c r="V29" s="180"/>
      <c r="W29" s="179">
        <f t="shared" si="8"/>
        <v>5194</v>
      </c>
      <c r="X29" s="180">
        <v>5194</v>
      </c>
      <c r="Y29" s="180"/>
      <c r="Z29" s="180"/>
      <c r="AA29" s="180"/>
      <c r="AB29" s="180"/>
      <c r="AC29" s="180"/>
      <c r="AD29" s="180"/>
      <c r="AE29" s="179">
        <f t="shared" si="9"/>
        <v>0</v>
      </c>
      <c r="AF29" s="180"/>
      <c r="AG29" s="180"/>
      <c r="AH29" s="179">
        <f t="shared" si="10"/>
        <v>298</v>
      </c>
      <c r="AI29" s="180">
        <v>298</v>
      </c>
      <c r="AJ29" s="180"/>
      <c r="AK29" s="180"/>
      <c r="AL29" s="179">
        <f t="shared" si="11"/>
        <v>298</v>
      </c>
      <c r="AM29" s="180"/>
      <c r="AN29" s="180"/>
      <c r="AO29" s="180">
        <v>298</v>
      </c>
      <c r="AP29" s="180"/>
      <c r="AQ29" s="180"/>
      <c r="AR29" s="180"/>
      <c r="AS29" s="180"/>
      <c r="AT29" s="180"/>
      <c r="AU29" s="180"/>
      <c r="AV29" s="180"/>
      <c r="AW29" s="179">
        <f t="shared" si="12"/>
        <v>26</v>
      </c>
      <c r="AX29" s="180"/>
      <c r="AY29" s="180"/>
      <c r="AZ29" s="180">
        <v>26</v>
      </c>
      <c r="BA29" s="180"/>
      <c r="BB29" s="180"/>
      <c r="BC29" s="179">
        <f t="shared" si="13"/>
        <v>0</v>
      </c>
      <c r="BD29" s="180"/>
      <c r="BE29" s="180"/>
      <c r="BF29" s="180"/>
    </row>
    <row r="30" spans="1:58" s="20" customFormat="1" ht="13.5">
      <c r="A30" s="174" t="s">
        <v>192</v>
      </c>
      <c r="B30" s="174">
        <v>30401</v>
      </c>
      <c r="C30" s="174" t="s">
        <v>245</v>
      </c>
      <c r="D30" s="179">
        <f t="shared" si="2"/>
        <v>12046</v>
      </c>
      <c r="E30" s="179">
        <f t="shared" si="3"/>
        <v>0</v>
      </c>
      <c r="F30" s="180"/>
      <c r="G30" s="180"/>
      <c r="H30" s="179">
        <f t="shared" si="4"/>
        <v>0</v>
      </c>
      <c r="I30" s="180"/>
      <c r="J30" s="180"/>
      <c r="K30" s="179">
        <f t="shared" si="5"/>
        <v>12046</v>
      </c>
      <c r="L30" s="180">
        <v>3973</v>
      </c>
      <c r="M30" s="180">
        <v>8073</v>
      </c>
      <c r="N30" s="179">
        <f t="shared" si="6"/>
        <v>12046</v>
      </c>
      <c r="O30" s="179">
        <f t="shared" si="7"/>
        <v>3973</v>
      </c>
      <c r="P30" s="180">
        <v>3973</v>
      </c>
      <c r="Q30" s="180"/>
      <c r="R30" s="180"/>
      <c r="S30" s="180"/>
      <c r="T30" s="180"/>
      <c r="U30" s="180"/>
      <c r="V30" s="180"/>
      <c r="W30" s="179">
        <f t="shared" si="8"/>
        <v>8073</v>
      </c>
      <c r="X30" s="180">
        <v>8073</v>
      </c>
      <c r="Y30" s="180"/>
      <c r="Z30" s="180"/>
      <c r="AA30" s="180"/>
      <c r="AB30" s="180"/>
      <c r="AC30" s="180"/>
      <c r="AD30" s="180"/>
      <c r="AE30" s="179">
        <f t="shared" si="9"/>
        <v>0</v>
      </c>
      <c r="AF30" s="180"/>
      <c r="AG30" s="180"/>
      <c r="AH30" s="179">
        <f t="shared" si="10"/>
        <v>819</v>
      </c>
      <c r="AI30" s="180">
        <v>819</v>
      </c>
      <c r="AJ30" s="180"/>
      <c r="AK30" s="180"/>
      <c r="AL30" s="179">
        <f t="shared" si="11"/>
        <v>772</v>
      </c>
      <c r="AM30" s="180"/>
      <c r="AN30" s="180"/>
      <c r="AO30" s="180"/>
      <c r="AP30" s="180"/>
      <c r="AQ30" s="180"/>
      <c r="AR30" s="180"/>
      <c r="AS30" s="180">
        <v>772</v>
      </c>
      <c r="AT30" s="180"/>
      <c r="AU30" s="180"/>
      <c r="AV30" s="180"/>
      <c r="AW30" s="179">
        <f t="shared" si="12"/>
        <v>47</v>
      </c>
      <c r="AX30" s="180">
        <v>47</v>
      </c>
      <c r="AY30" s="180"/>
      <c r="AZ30" s="180"/>
      <c r="BA30" s="180"/>
      <c r="BB30" s="180"/>
      <c r="BC30" s="179">
        <f t="shared" si="13"/>
        <v>0</v>
      </c>
      <c r="BD30" s="180"/>
      <c r="BE30" s="180"/>
      <c r="BF30" s="180"/>
    </row>
    <row r="31" spans="1:58" s="20" customFormat="1" ht="13.5">
      <c r="A31" s="174" t="s">
        <v>192</v>
      </c>
      <c r="B31" s="174">
        <v>30404</v>
      </c>
      <c r="C31" s="174" t="s">
        <v>246</v>
      </c>
      <c r="D31" s="179">
        <f t="shared" si="2"/>
        <v>6262</v>
      </c>
      <c r="E31" s="179">
        <f t="shared" si="3"/>
        <v>0</v>
      </c>
      <c r="F31" s="180"/>
      <c r="G31" s="180"/>
      <c r="H31" s="179">
        <f t="shared" si="4"/>
        <v>0</v>
      </c>
      <c r="I31" s="180"/>
      <c r="J31" s="180"/>
      <c r="K31" s="179">
        <f t="shared" si="5"/>
        <v>6262</v>
      </c>
      <c r="L31" s="180">
        <v>2637</v>
      </c>
      <c r="M31" s="180">
        <v>3625</v>
      </c>
      <c r="N31" s="179">
        <f t="shared" si="6"/>
        <v>6262</v>
      </c>
      <c r="O31" s="179">
        <f t="shared" si="7"/>
        <v>2637</v>
      </c>
      <c r="P31" s="180">
        <v>2637</v>
      </c>
      <c r="Q31" s="180"/>
      <c r="R31" s="180"/>
      <c r="S31" s="180"/>
      <c r="T31" s="180"/>
      <c r="U31" s="180"/>
      <c r="V31" s="180"/>
      <c r="W31" s="179">
        <f t="shared" si="8"/>
        <v>3625</v>
      </c>
      <c r="X31" s="180">
        <v>3625</v>
      </c>
      <c r="Y31" s="180"/>
      <c r="Z31" s="180"/>
      <c r="AA31" s="180"/>
      <c r="AB31" s="180"/>
      <c r="AC31" s="180"/>
      <c r="AD31" s="180"/>
      <c r="AE31" s="179">
        <f t="shared" si="9"/>
        <v>0</v>
      </c>
      <c r="AF31" s="180"/>
      <c r="AG31" s="180"/>
      <c r="AH31" s="179">
        <f t="shared" si="10"/>
        <v>28</v>
      </c>
      <c r="AI31" s="180">
        <v>28</v>
      </c>
      <c r="AJ31" s="180"/>
      <c r="AK31" s="180"/>
      <c r="AL31" s="179">
        <f t="shared" si="11"/>
        <v>0</v>
      </c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79">
        <f t="shared" si="12"/>
        <v>28</v>
      </c>
      <c r="AX31" s="180">
        <v>28</v>
      </c>
      <c r="AY31" s="180"/>
      <c r="AZ31" s="180"/>
      <c r="BA31" s="180"/>
      <c r="BB31" s="180"/>
      <c r="BC31" s="179">
        <f t="shared" si="13"/>
        <v>0</v>
      </c>
      <c r="BD31" s="180"/>
      <c r="BE31" s="180"/>
      <c r="BF31" s="180"/>
    </row>
    <row r="32" spans="1:58" s="20" customFormat="1" ht="13.5">
      <c r="A32" s="174" t="s">
        <v>192</v>
      </c>
      <c r="B32" s="174">
        <v>30406</v>
      </c>
      <c r="C32" s="174" t="s">
        <v>247</v>
      </c>
      <c r="D32" s="179">
        <f t="shared" si="2"/>
        <v>3397</v>
      </c>
      <c r="E32" s="179">
        <f t="shared" si="3"/>
        <v>0</v>
      </c>
      <c r="F32" s="180"/>
      <c r="G32" s="180"/>
      <c r="H32" s="179">
        <f t="shared" si="4"/>
        <v>0</v>
      </c>
      <c r="I32" s="180"/>
      <c r="J32" s="180"/>
      <c r="K32" s="179">
        <f t="shared" si="5"/>
        <v>3397</v>
      </c>
      <c r="L32" s="180">
        <v>1561</v>
      </c>
      <c r="M32" s="180">
        <v>1836</v>
      </c>
      <c r="N32" s="179">
        <f t="shared" si="6"/>
        <v>3708</v>
      </c>
      <c r="O32" s="179">
        <f t="shared" si="7"/>
        <v>1704</v>
      </c>
      <c r="P32" s="180">
        <v>1561</v>
      </c>
      <c r="Q32" s="180"/>
      <c r="R32" s="180"/>
      <c r="S32" s="180"/>
      <c r="T32" s="180">
        <v>143</v>
      </c>
      <c r="U32" s="180"/>
      <c r="V32" s="180"/>
      <c r="W32" s="179">
        <f t="shared" si="8"/>
        <v>2004</v>
      </c>
      <c r="X32" s="180">
        <v>1836</v>
      </c>
      <c r="Y32" s="180"/>
      <c r="Z32" s="180"/>
      <c r="AA32" s="180"/>
      <c r="AB32" s="180">
        <v>168</v>
      </c>
      <c r="AC32" s="180"/>
      <c r="AD32" s="180"/>
      <c r="AE32" s="179">
        <f t="shared" si="9"/>
        <v>0</v>
      </c>
      <c r="AF32" s="180"/>
      <c r="AG32" s="180"/>
      <c r="AH32" s="179">
        <f t="shared" si="10"/>
        <v>5</v>
      </c>
      <c r="AI32" s="180">
        <v>5</v>
      </c>
      <c r="AJ32" s="180"/>
      <c r="AK32" s="180"/>
      <c r="AL32" s="179">
        <f t="shared" si="11"/>
        <v>0</v>
      </c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79">
        <f t="shared" si="12"/>
        <v>5</v>
      </c>
      <c r="AX32" s="180">
        <v>5</v>
      </c>
      <c r="AY32" s="180"/>
      <c r="AZ32" s="180"/>
      <c r="BA32" s="180"/>
      <c r="BB32" s="180"/>
      <c r="BC32" s="179">
        <f t="shared" si="13"/>
        <v>0</v>
      </c>
      <c r="BD32" s="180"/>
      <c r="BE32" s="180"/>
      <c r="BF32" s="180"/>
    </row>
    <row r="33" spans="1:58" s="20" customFormat="1" ht="13.5">
      <c r="A33" s="174" t="s">
        <v>192</v>
      </c>
      <c r="B33" s="174">
        <v>30421</v>
      </c>
      <c r="C33" s="174" t="s">
        <v>248</v>
      </c>
      <c r="D33" s="179">
        <f t="shared" si="2"/>
        <v>10595</v>
      </c>
      <c r="E33" s="179">
        <f t="shared" si="3"/>
        <v>0</v>
      </c>
      <c r="F33" s="180"/>
      <c r="G33" s="180"/>
      <c r="H33" s="179">
        <f t="shared" si="4"/>
        <v>0</v>
      </c>
      <c r="I33" s="180"/>
      <c r="J33" s="180"/>
      <c r="K33" s="179">
        <f t="shared" si="5"/>
        <v>10595</v>
      </c>
      <c r="L33" s="180">
        <v>3858</v>
      </c>
      <c r="M33" s="180">
        <v>6737</v>
      </c>
      <c r="N33" s="179">
        <f t="shared" si="6"/>
        <v>10686</v>
      </c>
      <c r="O33" s="179">
        <f t="shared" si="7"/>
        <v>3858</v>
      </c>
      <c r="P33" s="180">
        <v>3858</v>
      </c>
      <c r="Q33" s="180"/>
      <c r="R33" s="180"/>
      <c r="S33" s="180"/>
      <c r="T33" s="180"/>
      <c r="U33" s="180"/>
      <c r="V33" s="180"/>
      <c r="W33" s="179">
        <f t="shared" si="8"/>
        <v>6737</v>
      </c>
      <c r="X33" s="180">
        <v>6737</v>
      </c>
      <c r="Y33" s="180"/>
      <c r="Z33" s="180"/>
      <c r="AA33" s="180"/>
      <c r="AB33" s="180"/>
      <c r="AC33" s="180"/>
      <c r="AD33" s="180"/>
      <c r="AE33" s="179">
        <f t="shared" si="9"/>
        <v>91</v>
      </c>
      <c r="AF33" s="180">
        <v>91</v>
      </c>
      <c r="AG33" s="180"/>
      <c r="AH33" s="179">
        <f t="shared" si="10"/>
        <v>23</v>
      </c>
      <c r="AI33" s="180">
        <v>23</v>
      </c>
      <c r="AJ33" s="180"/>
      <c r="AK33" s="180"/>
      <c r="AL33" s="179">
        <f t="shared" si="11"/>
        <v>0</v>
      </c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79">
        <f t="shared" si="12"/>
        <v>23</v>
      </c>
      <c r="AX33" s="180">
        <v>23</v>
      </c>
      <c r="AY33" s="180"/>
      <c r="AZ33" s="180"/>
      <c r="BA33" s="180"/>
      <c r="BB33" s="180"/>
      <c r="BC33" s="179">
        <f t="shared" si="13"/>
        <v>0</v>
      </c>
      <c r="BD33" s="180"/>
      <c r="BE33" s="180"/>
      <c r="BF33" s="180"/>
    </row>
    <row r="34" spans="1:58" s="20" customFormat="1" ht="13.5">
      <c r="A34" s="174" t="s">
        <v>192</v>
      </c>
      <c r="B34" s="174">
        <v>30422</v>
      </c>
      <c r="C34" s="174" t="s">
        <v>249</v>
      </c>
      <c r="D34" s="179">
        <f t="shared" si="2"/>
        <v>1006</v>
      </c>
      <c r="E34" s="179">
        <f t="shared" si="3"/>
        <v>0</v>
      </c>
      <c r="F34" s="180"/>
      <c r="G34" s="180"/>
      <c r="H34" s="179">
        <f t="shared" si="4"/>
        <v>0</v>
      </c>
      <c r="I34" s="180"/>
      <c r="J34" s="180"/>
      <c r="K34" s="179">
        <f t="shared" si="5"/>
        <v>1006</v>
      </c>
      <c r="L34" s="180">
        <v>195</v>
      </c>
      <c r="M34" s="180">
        <v>811</v>
      </c>
      <c r="N34" s="179">
        <f t="shared" si="6"/>
        <v>1006</v>
      </c>
      <c r="O34" s="179">
        <f t="shared" si="7"/>
        <v>195</v>
      </c>
      <c r="P34" s="180">
        <v>195</v>
      </c>
      <c r="Q34" s="180"/>
      <c r="R34" s="180"/>
      <c r="S34" s="180"/>
      <c r="T34" s="180"/>
      <c r="U34" s="180"/>
      <c r="V34" s="180"/>
      <c r="W34" s="179">
        <f t="shared" si="8"/>
        <v>811</v>
      </c>
      <c r="X34" s="180">
        <v>811</v>
      </c>
      <c r="Y34" s="180"/>
      <c r="Z34" s="180"/>
      <c r="AA34" s="180"/>
      <c r="AB34" s="180"/>
      <c r="AC34" s="180"/>
      <c r="AD34" s="180"/>
      <c r="AE34" s="179">
        <f t="shared" si="9"/>
        <v>0</v>
      </c>
      <c r="AF34" s="180"/>
      <c r="AG34" s="180"/>
      <c r="AH34" s="179">
        <f t="shared" si="10"/>
        <v>2</v>
      </c>
      <c r="AI34" s="180">
        <v>2</v>
      </c>
      <c r="AJ34" s="180"/>
      <c r="AK34" s="180"/>
      <c r="AL34" s="179">
        <f t="shared" si="11"/>
        <v>2</v>
      </c>
      <c r="AM34" s="180">
        <v>2</v>
      </c>
      <c r="AN34" s="180"/>
      <c r="AO34" s="180"/>
      <c r="AP34" s="180"/>
      <c r="AQ34" s="180"/>
      <c r="AR34" s="180"/>
      <c r="AS34" s="180"/>
      <c r="AT34" s="180"/>
      <c r="AU34" s="180"/>
      <c r="AV34" s="180"/>
      <c r="AW34" s="179">
        <f t="shared" si="12"/>
        <v>2</v>
      </c>
      <c r="AX34" s="180">
        <v>2</v>
      </c>
      <c r="AY34" s="180"/>
      <c r="AZ34" s="180"/>
      <c r="BA34" s="180"/>
      <c r="BB34" s="180"/>
      <c r="BC34" s="179">
        <f t="shared" si="13"/>
        <v>0</v>
      </c>
      <c r="BD34" s="180"/>
      <c r="BE34" s="180"/>
      <c r="BF34" s="180"/>
    </row>
    <row r="35" spans="1:58" s="20" customFormat="1" ht="13.5">
      <c r="A35" s="174" t="s">
        <v>192</v>
      </c>
      <c r="B35" s="174">
        <v>30424</v>
      </c>
      <c r="C35" s="174" t="s">
        <v>250</v>
      </c>
      <c r="D35" s="179">
        <f t="shared" si="2"/>
        <v>2025</v>
      </c>
      <c r="E35" s="179">
        <f t="shared" si="3"/>
        <v>0</v>
      </c>
      <c r="F35" s="180"/>
      <c r="G35" s="180"/>
      <c r="H35" s="179">
        <f t="shared" si="4"/>
        <v>0</v>
      </c>
      <c r="I35" s="180"/>
      <c r="J35" s="180"/>
      <c r="K35" s="179">
        <f t="shared" si="5"/>
        <v>2025</v>
      </c>
      <c r="L35" s="180">
        <v>872</v>
      </c>
      <c r="M35" s="180">
        <v>1153</v>
      </c>
      <c r="N35" s="179">
        <f t="shared" si="6"/>
        <v>2048</v>
      </c>
      <c r="O35" s="179">
        <f t="shared" si="7"/>
        <v>872</v>
      </c>
      <c r="P35" s="180">
        <v>872</v>
      </c>
      <c r="Q35" s="180"/>
      <c r="R35" s="180"/>
      <c r="S35" s="180"/>
      <c r="T35" s="180"/>
      <c r="U35" s="180"/>
      <c r="V35" s="180"/>
      <c r="W35" s="179">
        <f t="shared" si="8"/>
        <v>1153</v>
      </c>
      <c r="X35" s="180">
        <v>1153</v>
      </c>
      <c r="Y35" s="180"/>
      <c r="Z35" s="180"/>
      <c r="AA35" s="180"/>
      <c r="AB35" s="180"/>
      <c r="AC35" s="180"/>
      <c r="AD35" s="180"/>
      <c r="AE35" s="179">
        <f t="shared" si="9"/>
        <v>23</v>
      </c>
      <c r="AF35" s="180">
        <v>23</v>
      </c>
      <c r="AG35" s="180"/>
      <c r="AH35" s="179">
        <f t="shared" si="10"/>
        <v>4</v>
      </c>
      <c r="AI35" s="180">
        <v>4</v>
      </c>
      <c r="AJ35" s="180"/>
      <c r="AK35" s="180"/>
      <c r="AL35" s="179">
        <f t="shared" si="11"/>
        <v>4</v>
      </c>
      <c r="AM35" s="180">
        <v>4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79">
        <f t="shared" si="12"/>
        <v>4</v>
      </c>
      <c r="AX35" s="180">
        <v>4</v>
      </c>
      <c r="AY35" s="180"/>
      <c r="AZ35" s="180"/>
      <c r="BA35" s="180"/>
      <c r="BB35" s="180"/>
      <c r="BC35" s="179">
        <f t="shared" si="13"/>
        <v>0</v>
      </c>
      <c r="BD35" s="180"/>
      <c r="BE35" s="180"/>
      <c r="BF35" s="180"/>
    </row>
    <row r="36" spans="1:58" s="20" customFormat="1" ht="13.5">
      <c r="A36" s="174" t="s">
        <v>192</v>
      </c>
      <c r="B36" s="174">
        <v>30427</v>
      </c>
      <c r="C36" s="174" t="s">
        <v>251</v>
      </c>
      <c r="D36" s="179">
        <f t="shared" si="2"/>
        <v>325</v>
      </c>
      <c r="E36" s="179">
        <f t="shared" si="3"/>
        <v>0</v>
      </c>
      <c r="F36" s="180"/>
      <c r="G36" s="180"/>
      <c r="H36" s="179">
        <f t="shared" si="4"/>
        <v>0</v>
      </c>
      <c r="I36" s="180"/>
      <c r="J36" s="180"/>
      <c r="K36" s="179">
        <f t="shared" si="5"/>
        <v>325</v>
      </c>
      <c r="L36" s="180">
        <v>45</v>
      </c>
      <c r="M36" s="180">
        <v>280</v>
      </c>
      <c r="N36" s="179">
        <f t="shared" si="6"/>
        <v>325</v>
      </c>
      <c r="O36" s="179">
        <f t="shared" si="7"/>
        <v>45</v>
      </c>
      <c r="P36" s="180">
        <v>45</v>
      </c>
      <c r="Q36" s="180"/>
      <c r="R36" s="180"/>
      <c r="S36" s="180"/>
      <c r="T36" s="180"/>
      <c r="U36" s="180"/>
      <c r="V36" s="180"/>
      <c r="W36" s="179">
        <f t="shared" si="8"/>
        <v>280</v>
      </c>
      <c r="X36" s="180">
        <v>280</v>
      </c>
      <c r="Y36" s="180"/>
      <c r="Z36" s="180"/>
      <c r="AA36" s="180"/>
      <c r="AB36" s="180"/>
      <c r="AC36" s="180"/>
      <c r="AD36" s="180"/>
      <c r="AE36" s="179">
        <f t="shared" si="9"/>
        <v>0</v>
      </c>
      <c r="AF36" s="180"/>
      <c r="AG36" s="180"/>
      <c r="AH36" s="179">
        <f t="shared" si="10"/>
        <v>2</v>
      </c>
      <c r="AI36" s="180">
        <v>2</v>
      </c>
      <c r="AJ36" s="180"/>
      <c r="AK36" s="180"/>
      <c r="AL36" s="179">
        <f t="shared" si="11"/>
        <v>1</v>
      </c>
      <c r="AM36" s="180"/>
      <c r="AN36" s="180"/>
      <c r="AO36" s="180"/>
      <c r="AP36" s="180"/>
      <c r="AQ36" s="180"/>
      <c r="AR36" s="180"/>
      <c r="AS36" s="180">
        <v>1</v>
      </c>
      <c r="AT36" s="180"/>
      <c r="AU36" s="180"/>
      <c r="AV36" s="180"/>
      <c r="AW36" s="179">
        <f t="shared" si="12"/>
        <v>1</v>
      </c>
      <c r="AX36" s="180">
        <v>1</v>
      </c>
      <c r="AY36" s="180"/>
      <c r="AZ36" s="180"/>
      <c r="BA36" s="180"/>
      <c r="BB36" s="180"/>
      <c r="BC36" s="179">
        <f t="shared" si="13"/>
        <v>0</v>
      </c>
      <c r="BD36" s="180"/>
      <c r="BE36" s="180"/>
      <c r="BF36" s="180"/>
    </row>
    <row r="37" spans="1:58" s="20" customFormat="1" ht="13.5">
      <c r="A37" s="174" t="s">
        <v>192</v>
      </c>
      <c r="B37" s="174">
        <v>30428</v>
      </c>
      <c r="C37" s="174" t="s">
        <v>252</v>
      </c>
      <c r="D37" s="179">
        <f t="shared" si="2"/>
        <v>13315</v>
      </c>
      <c r="E37" s="179">
        <f t="shared" si="3"/>
        <v>0</v>
      </c>
      <c r="F37" s="180"/>
      <c r="G37" s="180"/>
      <c r="H37" s="179">
        <f t="shared" si="4"/>
        <v>0</v>
      </c>
      <c r="I37" s="180"/>
      <c r="J37" s="180"/>
      <c r="K37" s="179">
        <f t="shared" si="5"/>
        <v>13315</v>
      </c>
      <c r="L37" s="180">
        <v>6376</v>
      </c>
      <c r="M37" s="180">
        <v>6939</v>
      </c>
      <c r="N37" s="179">
        <f t="shared" si="6"/>
        <v>13323</v>
      </c>
      <c r="O37" s="179">
        <f t="shared" si="7"/>
        <v>6376</v>
      </c>
      <c r="P37" s="180">
        <v>6376</v>
      </c>
      <c r="Q37" s="180"/>
      <c r="R37" s="180"/>
      <c r="S37" s="180"/>
      <c r="T37" s="180"/>
      <c r="U37" s="180"/>
      <c r="V37" s="180"/>
      <c r="W37" s="179">
        <f t="shared" si="8"/>
        <v>6939</v>
      </c>
      <c r="X37" s="180">
        <v>6939</v>
      </c>
      <c r="Y37" s="180"/>
      <c r="Z37" s="180"/>
      <c r="AA37" s="180"/>
      <c r="AB37" s="180"/>
      <c r="AC37" s="180"/>
      <c r="AD37" s="180"/>
      <c r="AE37" s="179">
        <f t="shared" si="9"/>
        <v>8</v>
      </c>
      <c r="AF37" s="180">
        <v>8</v>
      </c>
      <c r="AG37" s="180"/>
      <c r="AH37" s="179">
        <f t="shared" si="10"/>
        <v>108</v>
      </c>
      <c r="AI37" s="180">
        <v>108</v>
      </c>
      <c r="AJ37" s="180"/>
      <c r="AK37" s="180"/>
      <c r="AL37" s="179">
        <f t="shared" si="11"/>
        <v>108</v>
      </c>
      <c r="AM37" s="180">
        <v>108</v>
      </c>
      <c r="AN37" s="180"/>
      <c r="AO37" s="180"/>
      <c r="AP37" s="180"/>
      <c r="AQ37" s="180"/>
      <c r="AR37" s="180"/>
      <c r="AS37" s="180"/>
      <c r="AT37" s="180"/>
      <c r="AU37" s="180"/>
      <c r="AV37" s="180"/>
      <c r="AW37" s="179">
        <f t="shared" si="12"/>
        <v>108</v>
      </c>
      <c r="AX37" s="180">
        <v>108</v>
      </c>
      <c r="AY37" s="180"/>
      <c r="AZ37" s="180"/>
      <c r="BA37" s="180"/>
      <c r="BB37" s="180"/>
      <c r="BC37" s="179">
        <f t="shared" si="13"/>
        <v>0</v>
      </c>
      <c r="BD37" s="180"/>
      <c r="BE37" s="180"/>
      <c r="BF37" s="180"/>
    </row>
    <row r="38" spans="1:58" s="20" customFormat="1" ht="13.5">
      <c r="A38" s="95"/>
      <c r="B38" s="95"/>
      <c r="C38" s="95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</row>
    <row r="39" spans="1:58" s="20" customFormat="1" ht="13.5">
      <c r="A39" s="95"/>
      <c r="B39" s="95"/>
      <c r="C39" s="9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58" s="20" customFormat="1" ht="13.5">
      <c r="A40" s="95"/>
      <c r="B40" s="95"/>
      <c r="C40" s="9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</row>
    <row r="41" spans="1:58" s="20" customFormat="1" ht="13.5">
      <c r="A41" s="95"/>
      <c r="B41" s="95"/>
      <c r="C41" s="9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</row>
    <row r="42" spans="1:58" s="20" customFormat="1" ht="13.5">
      <c r="A42" s="95"/>
      <c r="B42" s="95"/>
      <c r="C42" s="9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</row>
    <row r="43" spans="1:58" s="20" customFormat="1" ht="13.5">
      <c r="A43" s="95"/>
      <c r="B43" s="95"/>
      <c r="C43" s="9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1:58" s="20" customFormat="1" ht="13.5">
      <c r="A44" s="95"/>
      <c r="B44" s="95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</row>
    <row r="45" spans="1:58" s="20" customFormat="1" ht="13.5">
      <c r="A45" s="95"/>
      <c r="B45" s="95"/>
      <c r="C45" s="9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s="20" customFormat="1" ht="13.5">
      <c r="A46" s="95"/>
      <c r="B46" s="95"/>
      <c r="C46" s="9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s="20" customFormat="1" ht="13.5">
      <c r="A47" s="95"/>
      <c r="B47" s="95"/>
      <c r="C47" s="9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s="20" customFormat="1" ht="13.5">
      <c r="A48" s="95"/>
      <c r="B48" s="95"/>
      <c r="C48" s="9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s="20" customFormat="1" ht="13.5">
      <c r="A49" s="95"/>
      <c r="B49" s="95"/>
      <c r="C49" s="9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20" customFormat="1" ht="13.5">
      <c r="A50" s="95"/>
      <c r="B50" s="95"/>
      <c r="C50" s="9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20" customFormat="1" ht="13.5">
      <c r="A51" s="95"/>
      <c r="B51" s="95"/>
      <c r="C51" s="9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20" customFormat="1" ht="13.5">
      <c r="A52" s="95"/>
      <c r="B52" s="95"/>
      <c r="C52" s="9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20" customFormat="1" ht="13.5">
      <c r="A53" s="95"/>
      <c r="B53" s="95"/>
      <c r="C53" s="9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20" customFormat="1" ht="13.5">
      <c r="A54" s="95"/>
      <c r="B54" s="95"/>
      <c r="C54" s="9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20" customFormat="1" ht="13.5">
      <c r="A55" s="95"/>
      <c r="B55" s="95"/>
      <c r="C55" s="9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20" customFormat="1" ht="13.5">
      <c r="A56" s="95"/>
      <c r="B56" s="95"/>
      <c r="C56" s="9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0" customFormat="1" ht="13.5">
      <c r="A57" s="95"/>
      <c r="B57" s="95"/>
      <c r="C57" s="9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5"/>
      <c r="B58" s="95"/>
      <c r="C58" s="9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5"/>
      <c r="B59" s="95"/>
      <c r="C59" s="9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5"/>
      <c r="B60" s="95"/>
      <c r="C60" s="9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5"/>
      <c r="B61" s="95"/>
      <c r="C61" s="9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5"/>
      <c r="B62" s="95"/>
      <c r="C62" s="9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5"/>
      <c r="B63" s="95"/>
      <c r="C63" s="9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30000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和歌山県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37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338154</v>
      </c>
      <c r="F7" s="149" t="s">
        <v>75</v>
      </c>
      <c r="G7" s="47" t="s">
        <v>76</v>
      </c>
      <c r="H7" s="48">
        <f>AD13</f>
        <v>203573</v>
      </c>
      <c r="I7" s="48">
        <f>AD24</f>
        <v>329558</v>
      </c>
      <c r="J7" s="48">
        <f>SUM(H7:I7)</f>
        <v>533131</v>
      </c>
      <c r="K7" s="49">
        <f>IF(J$14&gt;0,J7/J$14,0)</f>
        <v>0.9940817258835923</v>
      </c>
      <c r="L7" s="50">
        <f>AD35</f>
        <v>5304</v>
      </c>
      <c r="M7" s="81">
        <f>AD38</f>
        <v>800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338154</v>
      </c>
      <c r="AF7" s="67">
        <f>'水洗化人口等'!B7</f>
        <v>30000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2431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70</v>
      </c>
      <c r="J8" s="48">
        <f aca="true" t="shared" si="3" ref="J8:J13">SUM(H8:I8)</f>
        <v>70</v>
      </c>
      <c r="K8" s="49">
        <f aca="true" t="shared" si="4" ref="K8:K13">IF(J$14&gt;0,J8/J$14,0)</f>
        <v>0.0001305227435880702</v>
      </c>
      <c r="L8" s="50">
        <f>AD36</f>
        <v>0</v>
      </c>
      <c r="M8" s="81">
        <f>AD39</f>
        <v>0</v>
      </c>
      <c r="AA8" s="46" t="s">
        <v>77</v>
      </c>
      <c r="AB8" s="46" t="s">
        <v>123</v>
      </c>
      <c r="AC8" s="46" t="s">
        <v>126</v>
      </c>
      <c r="AD8" s="61">
        <f ca="1" t="shared" si="0"/>
        <v>2431</v>
      </c>
      <c r="AF8" s="67">
        <f>'水洗化人口等'!B8</f>
        <v>30201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340585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111939</v>
      </c>
      <c r="AF9" s="67">
        <f>'水洗化人口等'!B9</f>
        <v>30202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111939</v>
      </c>
      <c r="F10" s="149"/>
      <c r="G10" s="47" t="s">
        <v>83</v>
      </c>
      <c r="H10" s="48">
        <f t="shared" si="1"/>
        <v>2231</v>
      </c>
      <c r="I10" s="48">
        <f t="shared" si="2"/>
        <v>172</v>
      </c>
      <c r="J10" s="48">
        <f t="shared" si="3"/>
        <v>2403</v>
      </c>
      <c r="K10" s="49">
        <f t="shared" si="4"/>
        <v>0.004480659326316182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0</v>
      </c>
      <c r="AF10" s="67">
        <f>'水洗化人口等'!B10</f>
        <v>30203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0</v>
      </c>
      <c r="F11" s="149"/>
      <c r="G11" s="47" t="s">
        <v>86</v>
      </c>
      <c r="H11" s="48">
        <f t="shared" si="1"/>
        <v>143</v>
      </c>
      <c r="I11" s="48">
        <f t="shared" si="2"/>
        <v>558</v>
      </c>
      <c r="J11" s="48">
        <f t="shared" si="3"/>
        <v>701</v>
      </c>
      <c r="K11" s="49">
        <f t="shared" si="4"/>
        <v>0.001307092046503389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610403</v>
      </c>
      <c r="AF11" s="67">
        <f>'水洗化人口等'!B11</f>
        <v>30204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610403</v>
      </c>
      <c r="F12" s="149"/>
      <c r="G12" s="47" t="s">
        <v>89</v>
      </c>
      <c r="H12" s="48">
        <f t="shared" si="1"/>
        <v>0</v>
      </c>
      <c r="I12" s="48">
        <f t="shared" si="2"/>
        <v>0</v>
      </c>
      <c r="J12" s="48">
        <f t="shared" si="3"/>
        <v>0</v>
      </c>
      <c r="K12" s="49">
        <f t="shared" si="4"/>
        <v>0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264667</v>
      </c>
      <c r="AF12" s="67">
        <f>'水洗化人口等'!B12</f>
        <v>30205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722342</v>
      </c>
      <c r="F13" s="149"/>
      <c r="G13" s="47" t="s">
        <v>91</v>
      </c>
      <c r="H13" s="48">
        <f t="shared" si="1"/>
        <v>0</v>
      </c>
      <c r="I13" s="48">
        <f t="shared" si="2"/>
        <v>0</v>
      </c>
      <c r="J13" s="48">
        <f t="shared" si="3"/>
        <v>0</v>
      </c>
      <c r="K13" s="49">
        <f t="shared" si="4"/>
        <v>0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203573</v>
      </c>
      <c r="AF13" s="67">
        <f>'水洗化人口等'!B13</f>
        <v>30206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1062927</v>
      </c>
      <c r="F14" s="149"/>
      <c r="G14" s="47" t="s">
        <v>79</v>
      </c>
      <c r="H14" s="48">
        <f>SUM(H7:H13)</f>
        <v>205947</v>
      </c>
      <c r="I14" s="48">
        <f>SUM(I7:I13)</f>
        <v>330358</v>
      </c>
      <c r="J14" s="48">
        <f>SUM(J7:J13)</f>
        <v>536305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30207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1231</v>
      </c>
      <c r="I15" s="48">
        <f>AD31</f>
        <v>35</v>
      </c>
      <c r="J15" s="48">
        <f>SUM(H15:I15)</f>
        <v>1266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30208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207178</v>
      </c>
      <c r="I16" s="83">
        <f>SUM(I14:I15)</f>
        <v>330393</v>
      </c>
      <c r="J16" s="83">
        <f>SUM(J14:J15)</f>
        <v>537571</v>
      </c>
      <c r="K16" s="84" t="s">
        <v>92</v>
      </c>
      <c r="L16" s="85">
        <f>SUM(L7:L9)</f>
        <v>5304</v>
      </c>
      <c r="M16" s="86">
        <f>SUM(M7:M9)</f>
        <v>800</v>
      </c>
      <c r="AA16" s="46" t="s">
        <v>83</v>
      </c>
      <c r="AB16" s="46" t="s">
        <v>124</v>
      </c>
      <c r="AC16" s="46" t="s">
        <v>136</v>
      </c>
      <c r="AD16" s="61">
        <f ca="1" t="shared" si="0"/>
        <v>2231</v>
      </c>
      <c r="AF16" s="67">
        <f>'水洗化人口等'!B16</f>
        <v>30209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264667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143</v>
      </c>
      <c r="AF17" s="67">
        <f>'水洗化人口等'!B17</f>
        <v>30304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0</v>
      </c>
      <c r="AF18" s="67">
        <f>'水洗化人口等'!B18</f>
        <v>30341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0.679578183638199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0</v>
      </c>
      <c r="AF19" s="67">
        <f>'水洗化人口等'!B19</f>
        <v>30343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0.32042181636180095</v>
      </c>
      <c r="F20" s="155" t="s">
        <v>101</v>
      </c>
      <c r="G20" s="156"/>
      <c r="H20" s="48">
        <f>AD21</f>
        <v>4263</v>
      </c>
      <c r="I20" s="48">
        <f>AD32</f>
        <v>472</v>
      </c>
      <c r="J20" s="75">
        <f>SUM(H20:I20)</f>
        <v>4735</v>
      </c>
      <c r="AA20" s="46" t="s">
        <v>94</v>
      </c>
      <c r="AB20" s="46" t="s">
        <v>124</v>
      </c>
      <c r="AC20" s="46" t="s">
        <v>172</v>
      </c>
      <c r="AD20" s="61">
        <f ca="1" t="shared" si="0"/>
        <v>1231</v>
      </c>
      <c r="AF20" s="67">
        <f>'水洗化人口等'!B20</f>
        <v>30344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0.10531202989480934</v>
      </c>
      <c r="F21" s="155" t="s">
        <v>103</v>
      </c>
      <c r="G21" s="156"/>
      <c r="H21" s="48">
        <f>AD22</f>
        <v>0</v>
      </c>
      <c r="I21" s="48">
        <f>AD33</f>
        <v>0</v>
      </c>
      <c r="J21" s="75">
        <f>SUM(H21:I21)</f>
        <v>0</v>
      </c>
      <c r="AA21" s="46" t="s">
        <v>101</v>
      </c>
      <c r="AB21" s="46" t="s">
        <v>124</v>
      </c>
      <c r="AC21" s="46" t="s">
        <v>147</v>
      </c>
      <c r="AD21" s="61">
        <f ca="1" t="shared" si="0"/>
        <v>4263</v>
      </c>
      <c r="AF21" s="67">
        <f>'水洗化人口等'!B21</f>
        <v>30361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0.5742661537433897</v>
      </c>
      <c r="F22" s="155" t="s">
        <v>105</v>
      </c>
      <c r="G22" s="156"/>
      <c r="H22" s="48">
        <f>AD23</f>
        <v>201541</v>
      </c>
      <c r="I22" s="48">
        <f>AD34</f>
        <v>329718</v>
      </c>
      <c r="J22" s="75">
        <f>SUM(H22:I22)</f>
        <v>531259</v>
      </c>
      <c r="AA22" s="46" t="s">
        <v>103</v>
      </c>
      <c r="AB22" s="46" t="s">
        <v>124</v>
      </c>
      <c r="AC22" s="46" t="s">
        <v>148</v>
      </c>
      <c r="AD22" s="61">
        <f ca="1" t="shared" si="0"/>
        <v>0</v>
      </c>
      <c r="AF22" s="67">
        <f>'水洗化人口等'!B22</f>
        <v>30362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0.24899828492455267</v>
      </c>
      <c r="F23" s="153" t="s">
        <v>8</v>
      </c>
      <c r="G23" s="154"/>
      <c r="H23" s="83">
        <f>SUM(H20:H22)</f>
        <v>205804</v>
      </c>
      <c r="I23" s="83">
        <f>SUM(I20:I22)</f>
        <v>330190</v>
      </c>
      <c r="J23" s="88">
        <f>SUM(J20:J22)</f>
        <v>535994</v>
      </c>
      <c r="AA23" s="44" t="s">
        <v>105</v>
      </c>
      <c r="AB23" s="46" t="s">
        <v>124</v>
      </c>
      <c r="AC23" s="44" t="s">
        <v>149</v>
      </c>
      <c r="AD23" s="61">
        <f ca="1" t="shared" si="0"/>
        <v>201541</v>
      </c>
      <c r="AF23" s="67">
        <f>'水洗化人口等'!B23</f>
        <v>30366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0.9928622810752088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329558</v>
      </c>
      <c r="AF24" s="67">
        <f>'水洗化人口等'!B24</f>
        <v>30381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0.0071377189247911685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70</v>
      </c>
      <c r="AF25" s="67">
        <f>'水洗化人口等'!B25</f>
        <v>30382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30383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172</v>
      </c>
      <c r="AF27" s="67">
        <f>'水洗化人口等'!B27</f>
        <v>30390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10266</v>
      </c>
      <c r="J28" s="90">
        <f>AD51</f>
        <v>793</v>
      </c>
      <c r="AA28" s="44" t="s">
        <v>86</v>
      </c>
      <c r="AB28" s="46" t="s">
        <v>124</v>
      </c>
      <c r="AC28" s="44" t="s">
        <v>144</v>
      </c>
      <c r="AD28" s="61">
        <f ca="1" t="shared" si="0"/>
        <v>558</v>
      </c>
      <c r="AF28" s="67">
        <f>'水洗化人口等'!B28</f>
        <v>30391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97</v>
      </c>
      <c r="J29" s="90">
        <f>AD52</f>
        <v>0</v>
      </c>
      <c r="AA29" s="44" t="s">
        <v>89</v>
      </c>
      <c r="AB29" s="46" t="s">
        <v>124</v>
      </c>
      <c r="AC29" s="44" t="s">
        <v>145</v>
      </c>
      <c r="AD29" s="61">
        <f ca="1" t="shared" si="0"/>
        <v>0</v>
      </c>
      <c r="AF29" s="67">
        <f>'水洗化人口等'!B29</f>
        <v>30392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2680</v>
      </c>
      <c r="J30" s="90">
        <f>AD53</f>
        <v>276</v>
      </c>
      <c r="AA30" s="44" t="s">
        <v>91</v>
      </c>
      <c r="AB30" s="46" t="s">
        <v>124</v>
      </c>
      <c r="AC30" s="44" t="s">
        <v>146</v>
      </c>
      <c r="AD30" s="61">
        <f ca="1" t="shared" si="0"/>
        <v>0</v>
      </c>
      <c r="AF30" s="67">
        <f>'水洗化人口等'!B30</f>
        <v>30401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0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35</v>
      </c>
      <c r="AF31" s="67">
        <f>'水洗化人口等'!B31</f>
        <v>30404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472</v>
      </c>
      <c r="AF32" s="67">
        <f>'水洗化人口等'!B32</f>
        <v>30406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0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0</v>
      </c>
      <c r="AF33" s="67">
        <f>'水洗化人口等'!B33</f>
        <v>30421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1013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329718</v>
      </c>
      <c r="AF34" s="67">
        <f>'水洗化人口等'!B34</f>
        <v>30422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703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5304</v>
      </c>
      <c r="AF35" s="67">
        <f>'水洗化人口等'!B35</f>
        <v>30424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0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30427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115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30428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14874</v>
      </c>
      <c r="J38" s="92">
        <f>SUM(J28:J32)</f>
        <v>1069</v>
      </c>
      <c r="AA38" s="44" t="s">
        <v>76</v>
      </c>
      <c r="AB38" s="46" t="s">
        <v>124</v>
      </c>
      <c r="AC38" s="44" t="s">
        <v>154</v>
      </c>
      <c r="AD38" s="72">
        <f ca="1" t="shared" si="0"/>
        <v>800</v>
      </c>
      <c r="AF38" s="67">
        <f>'水洗化人口等'!B38</f>
        <v>0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0</v>
      </c>
      <c r="AF39" s="67">
        <f>'水洗化人口等'!B39</f>
        <v>0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0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10266</v>
      </c>
      <c r="AF41" s="67">
        <f>'水洗化人口等'!B41</f>
        <v>0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97</v>
      </c>
      <c r="AF42" s="67">
        <f>'水洗化人口等'!B42</f>
        <v>0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2680</v>
      </c>
      <c r="AF43" s="67">
        <f>'水洗化人口等'!B43</f>
        <v>0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0</v>
      </c>
      <c r="AF44" s="67">
        <f>'水洗化人口等'!B44</f>
        <v>0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0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0</v>
      </c>
      <c r="AF46" s="67">
        <f>'水洗化人口等'!B46</f>
        <v>0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1013</v>
      </c>
      <c r="AF47" s="67">
        <f>'水洗化人口等'!B47</f>
        <v>0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703</v>
      </c>
      <c r="AF48" s="67">
        <f>'水洗化人口等'!B48</f>
        <v>0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0</v>
      </c>
      <c r="AF49" s="67">
        <f>'水洗化人口等'!B49</f>
        <v>0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115</v>
      </c>
      <c r="AF50" s="67">
        <f>'水洗化人口等'!B50</f>
        <v>0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793</v>
      </c>
      <c r="AF51" s="67">
        <f>'水洗化人口等'!B51</f>
        <v>0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0</v>
      </c>
      <c r="AF52" s="67">
        <f>'水洗化人口等'!B52</f>
        <v>0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276</v>
      </c>
      <c r="AF53" s="67">
        <f>'水洗化人口等'!B53</f>
        <v>0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0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0</v>
      </c>
      <c r="AG55" s="65">
        <v>55</v>
      </c>
    </row>
    <row r="56" spans="32:33" ht="14.25">
      <c r="AF56" s="67">
        <f>'水洗化人口等'!B56</f>
        <v>0</v>
      </c>
      <c r="AG56" s="65">
        <v>56</v>
      </c>
    </row>
    <row r="57" spans="32:33" ht="14.25">
      <c r="AF57" s="67">
        <f>'水洗化人口等'!B57</f>
        <v>0</v>
      </c>
      <c r="AG57" s="65">
        <v>57</v>
      </c>
    </row>
    <row r="58" spans="32:33" ht="14.25">
      <c r="AF58" s="67">
        <f>'水洗化人口等'!B58</f>
        <v>0</v>
      </c>
      <c r="AG58" s="65">
        <v>58</v>
      </c>
    </row>
    <row r="59" spans="32:33" ht="14.25">
      <c r="AF59" s="67">
        <f>'水洗化人口等'!B59</f>
        <v>0</v>
      </c>
      <c r="AG59" s="65">
        <v>59</v>
      </c>
    </row>
    <row r="60" spans="32:33" ht="14.25">
      <c r="AF60" s="67">
        <f>'水洗化人口等'!B60</f>
        <v>0</v>
      </c>
      <c r="AG60" s="65">
        <v>60</v>
      </c>
    </row>
    <row r="61" spans="32:33" ht="14.25">
      <c r="AF61" s="67">
        <f>'水洗化人口等'!B61</f>
        <v>0</v>
      </c>
      <c r="AG61" s="65">
        <v>61</v>
      </c>
    </row>
    <row r="62" spans="32:33" ht="14.25">
      <c r="AF62" s="67">
        <f>'水洗化人口等'!B62</f>
        <v>0</v>
      </c>
      <c r="AG62" s="65">
        <v>62</v>
      </c>
    </row>
    <row r="63" spans="32:33" ht="14.25">
      <c r="AF63" s="67">
        <f>'水洗化人口等'!B63</f>
        <v>0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2008-09-16T08:42:46Z</dcterms:modified>
  <cp:category/>
  <cp:version/>
  <cp:contentType/>
  <cp:contentStatus/>
</cp:coreProperties>
</file>