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'ごみ処理概要'!$A$7:$AW$48</definedName>
    <definedName name="_xlnm.Print_Area" localSheetId="2">'ごみ処理量内訳'!$A$7:$AR$48</definedName>
    <definedName name="_xlnm.Print_Area" localSheetId="1">'ごみ搬入量内訳'!$A$7:$DK$48</definedName>
    <definedName name="_xlnm.Print_Area" localSheetId="4">'災害廃棄物搬入量'!$A$7:$CY$48</definedName>
    <definedName name="_xlnm.Print_Area" localSheetId="3">'資源化量内訳'!$A$7:$EH$48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<sst xmlns="http://schemas.openxmlformats.org/spreadsheetml/2006/main" count="1852" uniqueCount="445">
  <si>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</si>
  <si>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</si>
  <si>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</si>
  <si>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</si>
  <si>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</si>
  <si>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</si>
  <si>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</si>
  <si>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</si>
  <si>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</si>
  <si>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</si>
  <si>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</si>
  <si>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</si>
  <si>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</si>
  <si>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</si>
  <si>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</si>
  <si>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</si>
  <si>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</si>
  <si>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</si>
  <si>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</si>
  <si>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</si>
  <si>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</si>
  <si>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</si>
  <si>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</si>
  <si>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</si>
  <si>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</si>
  <si>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</si>
  <si>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</si>
  <si>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</si>
  <si>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</si>
  <si>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</si>
  <si>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</si>
  <si>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</si>
  <si>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</si>
  <si>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</si>
  <si>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</si>
  <si>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</si>
  <si>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</si>
  <si>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</si>
  <si>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</si>
  <si>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</si>
  <si>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</si>
  <si>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</si>
  <si>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</si>
  <si>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</si>
  <si>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</si>
  <si>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</si>
  <si>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</si>
  <si>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</si>
  <si>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</si>
  <si>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</si>
  <si>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</si>
  <si>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</si>
  <si>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</si>
  <si>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</si>
  <si>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</si>
  <si>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</si>
  <si>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</si>
  <si>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</si>
  <si>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</si>
  <si>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</si>
  <si>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</si>
  <si>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</si>
  <si>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</si>
  <si>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</si>
  <si>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</si>
  <si>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</si>
  <si>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</si>
  <si>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</si>
  <si>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</si>
  <si>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</si>
  <si>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</si>
  <si>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</si>
  <si>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</si>
  <si>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</si>
  <si>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</si>
  <si>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</si>
  <si>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</si>
  <si>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</si>
  <si>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</si>
  <si>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</si>
  <si>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</si>
  <si>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</si>
  <si>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</si>
  <si>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</si>
  <si>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</si>
  <si>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</si>
  <si>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</si>
  <si>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</si>
  <si>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</si>
  <si>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</si>
  <si>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</si>
  <si>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</si>
  <si>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</si>
  <si>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</si>
  <si>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</si>
  <si>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</si>
  <si>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</si>
  <si>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</si>
  <si>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</si>
  <si>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</si>
  <si>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</si>
  <si>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</si>
  <si>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</si>
  <si>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</si>
  <si>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</si>
  <si>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</si>
  <si>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</si>
  <si>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</si>
  <si>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</si>
  <si>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</si>
  <si>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</si>
  <si>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</si>
  <si>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</si>
  <si>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</si>
  <si>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</si>
  <si>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</si>
  <si>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</si>
  <si>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</si>
  <si>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</si>
  <si>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</si>
  <si>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</si>
  <si>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</si>
  <si>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</si>
  <si>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</si>
  <si>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</si>
  <si>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</si>
  <si>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</si>
  <si>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</si>
  <si>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</si>
  <si>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</si>
  <si>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</si>
  <si>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</si>
  <si>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</si>
  <si>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</si>
  <si>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</si>
  <si>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</si>
  <si>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</si>
  <si>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</si>
  <si>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</si>
  <si>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</si>
  <si>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</si>
  <si>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</si>
  <si>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</si>
  <si>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</si>
  <si>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</si>
  <si>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</si>
  <si>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</si>
  <si>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</si>
  <si>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</si>
  <si>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</si>
  <si>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</si>
  <si>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</si>
  <si>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</si>
  <si>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</si>
  <si>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</si>
  <si>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</si>
  <si>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</si>
  <si>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</si>
  <si>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</si>
  <si>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</si>
  <si>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</si>
  <si>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</si>
  <si>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</si>
  <si>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</si>
  <si>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</si>
  <si>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</si>
  <si>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</si>
  <si>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</si>
  <si>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</si>
  <si>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</si>
  <si>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</si>
  <si>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</si>
  <si>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</si>
  <si>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</si>
  <si>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</si>
  <si>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</si>
  <si>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</si>
  <si>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</si>
  <si>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</si>
  <si>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</si>
  <si>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</si>
  <si>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</si>
  <si>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</si>
  <si>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</si>
  <si>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</si>
  <si>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</si>
  <si>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</si>
  <si>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</si>
  <si>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</si>
  <si>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</si>
  <si>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</si>
  <si>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</si>
  <si>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</si>
  <si>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</si>
  <si>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</si>
  <si>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</si>
  <si>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</si>
  <si>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</si>
  <si>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</si>
  <si>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</si>
  <si>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</si>
  <si>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</si>
  <si>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</si>
  <si>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</si>
  <si>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</si>
  <si>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</si>
  <si>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</si>
  <si>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</si>
  <si>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</si>
  <si>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</si>
  <si>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</si>
  <si>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</si>
  <si>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</si>
  <si>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</si>
  <si>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</si>
  <si>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</si>
  <si>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</si>
  <si>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</si>
  <si>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</si>
  <si>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</si>
  <si>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</si>
  <si>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</si>
  <si>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</si>
  <si>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</si>
  <si>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</si>
  <si>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</si>
  <si>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</si>
  <si>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</si>
  <si>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</si>
  <si>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</si>
  <si>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</si>
  <si>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</si>
  <si>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</si>
  <si>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</si>
  <si>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</si>
  <si>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</si>
  <si>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</si>
  <si>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</si>
  <si>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</si>
  <si>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</si>
  <si>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</si>
  <si>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</si>
  <si>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</si>
  <si>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</si>
  <si>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</si>
  <si>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</si>
  <si>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</si>
  <si>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</si>
  <si>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</si>
  <si>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</si>
  <si>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</si>
  <si>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</si>
  <si>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</si>
  <si>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</si>
  <si>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</si>
  <si>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</si>
  <si>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</si>
  <si>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</si>
  <si>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</si>
  <si>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</si>
  <si>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</si>
  <si>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</si>
  <si>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</si>
  <si>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</si>
  <si>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</si>
  <si>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</si>
  <si>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</si>
  <si>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</si>
  <si>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</si>
  <si>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</si>
  <si>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</si>
  <si>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</si>
  <si>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</si>
  <si>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</si>
  <si>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</si>
  <si>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</si>
  <si>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</si>
  <si>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</si>
  <si>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</si>
  <si>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</si>
  <si>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</si>
  <si>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</si>
  <si>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</si>
  <si>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</si>
  <si>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</si>
  <si>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</si>
  <si>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</si>
  <si>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</si>
  <si>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</si>
  <si>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</si>
  <si>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</si>
  <si>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</si>
  <si>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</si>
  <si>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</si>
  <si>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</si>
  <si>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</si>
  <si>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</si>
  <si>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</si>
  <si>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</si>
  <si>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</si>
  <si>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</si>
  <si>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</si>
  <si>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</si>
  <si>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</si>
  <si>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</si>
  <si>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</si>
  <si>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</si>
  <si>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</si>
  <si>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</si>
  <si>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</si>
  <si>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</si>
  <si>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</si>
  <si>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</si>
  <si>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</si>
  <si>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</si>
  <si>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</si>
  <si>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</si>
  <si>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</si>
  <si>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</si>
  <si>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</si>
  <si>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</si>
  <si>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</si>
  <si>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</si>
  <si>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</si>
  <si>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</si>
  <si>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</si>
  <si>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</si>
  <si>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</si>
  <si>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</si>
  <si>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</si>
  <si>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</si>
  <si>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</si>
  <si>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</si>
  <si>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</si>
  <si>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</si>
  <si>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</si>
  <si>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</si>
  <si>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</si>
  <si>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</si>
  <si>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</si>
  <si>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</si>
  <si>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</si>
  <si>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</si>
  <si>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</si>
  <si>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</si>
  <si>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</si>
  <si>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</si>
  <si>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</si>
  <si>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</si>
  <si>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</si>
  <si>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</si>
  <si>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</si>
  <si>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</si>
  <si>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</si>
  <si>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</si>
  <si>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</si>
  <si>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</si>
  <si>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</si>
  <si>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</si>
  <si>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</si>
  <si>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</si>
  <si>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</si>
  <si>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</si>
  <si>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</si>
  <si>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</si>
  <si>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</si>
  <si>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</si>
  <si>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</si>
  <si>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</si>
  <si>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</si>
  <si>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</si>
  <si>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</si>
  <si>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</si>
  <si>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</si>
  <si>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</si>
  <si>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</si>
  <si>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</si>
  <si>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</si>
  <si>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</si>
  <si>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</si>
  <si>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</si>
  <si>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</si>
  <si>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</si>
  <si>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</si>
  <si>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</si>
  <si>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</si>
  <si>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</si>
  <si>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</si>
  <si>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</si>
  <si>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</si>
  <si>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</si>
  <si>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</si>
  <si>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</si>
  <si>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</si>
  <si>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</si>
  <si>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</si>
  <si>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</si>
  <si>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</si>
  <si>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</si>
  <si>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</si>
  <si>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</si>
  <si>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</si>
  <si>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神戸市</t>
  </si>
  <si>
    <t>○</t>
  </si>
  <si>
    <t>姫路市</t>
  </si>
  <si>
    <t>尼崎市</t>
  </si>
  <si>
    <t>明石市</t>
  </si>
  <si>
    <t>○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</si>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</sst>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4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兵庫県</v>
      </c>
      <c r="B7" s="280">
        <f>INT(B8/1000)*1000</f>
        <v>28000</v>
      </c>
      <c r="C7" s="280" t="s">
        <v>354</v>
      </c>
      <c r="D7" s="278">
        <f>SUM(E7:F7)</f>
        <v>5605021</v>
      </c>
      <c r="E7" s="278">
        <f>SUM(E8:E200)</f>
        <v>5605021</v>
      </c>
      <c r="F7" s="278">
        <f>SUM(F8:F200)</f>
        <v>0</v>
      </c>
      <c r="G7" s="278">
        <f>SUM(G8:G200)</f>
        <v>2116907</v>
      </c>
      <c r="H7" s="278">
        <f>SUM(H8:H200)</f>
        <v>192810</v>
      </c>
      <c r="I7" s="278">
        <f>SUM(I8:I200)</f>
        <v>199807</v>
      </c>
      <c r="J7" s="278">
        <f>SUM(G7:I7)</f>
        <v>2509524</v>
      </c>
      <c r="K7" s="278">
        <f>IF($D7&gt;0,J7/$D7/365*10^6,0)</f>
        <v>1226.651643085384</v>
      </c>
      <c r="L7" s="278">
        <f>IF($D7&gt;0,('ごみ搬入量内訳'!E7+I7)/$D7/365*10^6,0)</f>
        <v>805.5605075598887</v>
      </c>
      <c r="M7" s="278">
        <f>IF($D7&gt;0,'ごみ搬入量内訳'!F7/$D7/365*10^6,0)</f>
        <v>421.0911355254952</v>
      </c>
      <c r="N7" s="278">
        <f>SUM(N8:N200)</f>
        <v>0</v>
      </c>
      <c r="O7" s="278">
        <f>'ごみ処理量内訳'!E7</f>
        <v>1915369</v>
      </c>
      <c r="P7" s="278">
        <f>'ごみ処理量内訳'!N7</f>
        <v>53314</v>
      </c>
      <c r="Q7" s="278">
        <f aca="true" t="shared" si="0" ref="Q7:AH7">SUM(Q8:Q200)</f>
        <v>256468</v>
      </c>
      <c r="R7" s="278">
        <f t="shared" si="0"/>
        <v>150332</v>
      </c>
      <c r="S7" s="278">
        <f t="shared" si="0"/>
        <v>6937</v>
      </c>
      <c r="T7" s="278">
        <f t="shared" si="0"/>
        <v>0</v>
      </c>
      <c r="U7" s="278">
        <f t="shared" si="0"/>
        <v>0</v>
      </c>
      <c r="V7" s="278">
        <f t="shared" si="0"/>
        <v>14535</v>
      </c>
      <c r="W7" s="278">
        <f t="shared" si="0"/>
        <v>75867</v>
      </c>
      <c r="X7" s="278">
        <f t="shared" si="0"/>
        <v>8797</v>
      </c>
      <c r="Y7" s="278">
        <f t="shared" si="0"/>
        <v>83165</v>
      </c>
      <c r="Z7" s="278">
        <f t="shared" si="0"/>
        <v>56174</v>
      </c>
      <c r="AA7" s="278">
        <f t="shared" si="0"/>
        <v>5798</v>
      </c>
      <c r="AB7" s="278">
        <f t="shared" si="0"/>
        <v>10342</v>
      </c>
      <c r="AC7" s="278">
        <f t="shared" si="0"/>
        <v>708</v>
      </c>
      <c r="AD7" s="278">
        <f t="shared" si="0"/>
        <v>7955</v>
      </c>
      <c r="AE7" s="278">
        <f t="shared" si="0"/>
        <v>1678</v>
      </c>
      <c r="AF7" s="278">
        <f t="shared" si="0"/>
        <v>0</v>
      </c>
      <c r="AG7" s="278">
        <f t="shared" si="0"/>
        <v>0</v>
      </c>
      <c r="AH7" s="278">
        <f t="shared" si="0"/>
        <v>510</v>
      </c>
      <c r="AI7" s="278">
        <f>SUM(O7:Q7,Y7)</f>
        <v>2308316</v>
      </c>
      <c r="AJ7" s="279">
        <f>IF(AI7&gt;0,(Y7+O7+Q7)/AI7*100,0)</f>
        <v>97.69035088783338</v>
      </c>
      <c r="AK7" s="278">
        <f aca="true" t="shared" si="1" ref="AK7:AQ7">SUM(AK8:AK200)</f>
        <v>13009</v>
      </c>
      <c r="AL7" s="278">
        <f t="shared" si="1"/>
        <v>25867</v>
      </c>
      <c r="AM7" s="278">
        <f t="shared" si="1"/>
        <v>6884</v>
      </c>
      <c r="AN7" s="278">
        <f t="shared" si="1"/>
        <v>0</v>
      </c>
      <c r="AO7" s="278">
        <f t="shared" si="1"/>
        <v>0</v>
      </c>
      <c r="AP7" s="278">
        <f t="shared" si="1"/>
        <v>7967</v>
      </c>
      <c r="AQ7" s="278">
        <f t="shared" si="1"/>
        <v>48159</v>
      </c>
      <c r="AR7" s="278">
        <f>SUM(AK7:AQ7)</f>
        <v>101886</v>
      </c>
      <c r="AS7" s="279">
        <f>IF(AI7+I7&gt;0,(Y7+AR7+I7)/(AI7+I7)*100,0)</f>
        <v>15.34446277156264</v>
      </c>
      <c r="AT7" s="278">
        <f>SUM(AT8:AT200)</f>
        <v>53314</v>
      </c>
      <c r="AU7" s="278">
        <f>SUM(AU8:AU200)</f>
        <v>282869</v>
      </c>
      <c r="AV7" s="278">
        <f>SUM(AV8:AV200)</f>
        <v>41445</v>
      </c>
      <c r="AW7" s="278">
        <f>SUM(AT7:AV7)</f>
        <v>377628</v>
      </c>
    </row>
    <row r="8" spans="1:49" ht="13.5" customHeight="1">
      <c r="A8" s="415" t="s">
        <v>382</v>
      </c>
      <c r="B8" s="415">
        <v>28100</v>
      </c>
      <c r="C8" s="415" t="s">
        <v>402</v>
      </c>
      <c r="D8" s="294">
        <f aca="true" t="shared" si="2" ref="D8:D48">SUM(E8:F8)</f>
        <v>1502916</v>
      </c>
      <c r="E8" s="419">
        <v>1502916</v>
      </c>
      <c r="F8" s="419"/>
      <c r="G8" s="295">
        <f>'ごみ搬入量内訳'!H8</f>
        <v>743544</v>
      </c>
      <c r="H8" s="295">
        <f>'ごみ搬入量内訳'!AG8</f>
        <v>7251</v>
      </c>
      <c r="I8" s="295">
        <f>'資源化量内訳'!DX8</f>
        <v>60095</v>
      </c>
      <c r="J8" s="294">
        <f>SUM(G8:I8)</f>
        <v>810890</v>
      </c>
      <c r="K8" s="294">
        <f>IF($D8&gt;0,J8/$D8/365*10^6,0)</f>
        <v>1478.2039970006072</v>
      </c>
      <c r="L8" s="295">
        <f>IF($D8&gt;0,('ごみ搬入量内訳'!E8+I8)/$D8/365*10^6,0)</f>
        <v>944.8007502638616</v>
      </c>
      <c r="M8" s="295">
        <f>IF($D8&gt;0,'ごみ搬入量内訳'!F8/$D8/365*10^6,0)</f>
        <v>533.4032467367456</v>
      </c>
      <c r="N8" s="295">
        <f>'ごみ搬入量内訳'!AH8</f>
        <v>0</v>
      </c>
      <c r="O8" s="295">
        <f>'ごみ処理量内訳'!E8</f>
        <v>642231</v>
      </c>
      <c r="P8" s="295">
        <f>'ごみ処理量内訳'!N8</f>
        <v>23318</v>
      </c>
      <c r="Q8" s="295">
        <f>'ごみ処理量内訳'!F8</f>
        <v>82609</v>
      </c>
      <c r="R8" s="295">
        <f>'ごみ処理量内訳'!G8</f>
        <v>63593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19016</v>
      </c>
      <c r="X8" s="295">
        <f>'ごみ処理量内訳'!M8</f>
        <v>0</v>
      </c>
      <c r="Y8" s="295">
        <f>'資源化量内訳'!R8</f>
        <v>576</v>
      </c>
      <c r="Z8" s="295">
        <f>'資源化量内訳'!S8</f>
        <v>576</v>
      </c>
      <c r="AA8" s="295">
        <f>'資源化量内訳'!T8</f>
        <v>0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0</v>
      </c>
      <c r="AI8" s="294">
        <f>SUM(O8:Q8,Y8)</f>
        <v>748734</v>
      </c>
      <c r="AJ8" s="296">
        <f>IF(AI8&gt;0,(Y8+O8+Q8)/AI8*100,0)</f>
        <v>96.8856763550206</v>
      </c>
      <c r="AK8" s="295">
        <f>'資源化量内訳'!AP8</f>
        <v>0</v>
      </c>
      <c r="AL8" s="295">
        <f>'資源化量内訳'!BC8</f>
        <v>6708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7348</v>
      </c>
      <c r="AR8" s="294">
        <f>SUM(AK8:AQ8)</f>
        <v>14056</v>
      </c>
      <c r="AS8" s="296">
        <f>IF(AI8+I8&gt;0,(Y8+AR8+I8)/(AI8+I8)*100,0)</f>
        <v>9.238912056812998</v>
      </c>
      <c r="AT8" s="295">
        <f>'ごみ処理量内訳'!AI8</f>
        <v>23318</v>
      </c>
      <c r="AU8" s="295">
        <f>'ごみ処理量内訳'!AJ8</f>
        <v>108469</v>
      </c>
      <c r="AV8" s="295">
        <f>'ごみ処理量内訳'!AK8</f>
        <v>21599</v>
      </c>
      <c r="AW8" s="294">
        <f>SUM(AT8:AV8)</f>
        <v>153386</v>
      </c>
    </row>
    <row r="9" spans="1:49" ht="13.5" customHeight="1">
      <c r="A9" s="415" t="s">
        <v>382</v>
      </c>
      <c r="B9" s="415">
        <v>28201</v>
      </c>
      <c r="C9" s="415" t="s">
        <v>404</v>
      </c>
      <c r="D9" s="294">
        <f t="shared" si="2"/>
        <v>533268</v>
      </c>
      <c r="E9" s="419">
        <v>533268</v>
      </c>
      <c r="F9" s="419"/>
      <c r="G9" s="295">
        <f>'ごみ搬入量内訳'!H9</f>
        <v>186884</v>
      </c>
      <c r="H9" s="295">
        <f>'ごみ搬入量内訳'!AG9</f>
        <v>24878</v>
      </c>
      <c r="I9" s="295">
        <f>'資源化量内訳'!DX9</f>
        <v>19709</v>
      </c>
      <c r="J9" s="294">
        <f aca="true" t="shared" si="3" ref="J9:J48">SUM(G9:I9)</f>
        <v>231471</v>
      </c>
      <c r="K9" s="294">
        <f aca="true" t="shared" si="4" ref="K9:K48">IF($D9&gt;0,J9/$D9/365*10^6,0)</f>
        <v>1189.2090342710817</v>
      </c>
      <c r="L9" s="295">
        <f>IF($D9&gt;0,('ごみ搬入量内訳'!E9+I9)/$D9/365*10^6,0)</f>
        <v>763.4907878954898</v>
      </c>
      <c r="M9" s="295">
        <f>IF($D9&gt;0,'ごみ搬入量内訳'!F9/$D9/365*10^6,0)</f>
        <v>425.71824637559195</v>
      </c>
      <c r="N9" s="295">
        <f>'ごみ搬入量内訳'!AH9</f>
        <v>0</v>
      </c>
      <c r="O9" s="295">
        <f>'ごみ処理量内訳'!E9</f>
        <v>157316</v>
      </c>
      <c r="P9" s="295">
        <f>'ごみ処理量内訳'!N9</f>
        <v>2963</v>
      </c>
      <c r="Q9" s="295">
        <f>'ごみ処理量内訳'!F9</f>
        <v>25811</v>
      </c>
      <c r="R9" s="295">
        <f>'ごみ処理量内訳'!G9</f>
        <v>6406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1138</v>
      </c>
      <c r="W9" s="295">
        <f>'ごみ処理量内訳'!L9</f>
        <v>10271</v>
      </c>
      <c r="X9" s="295">
        <f>'ごみ処理量内訳'!M9</f>
        <v>7996</v>
      </c>
      <c r="Y9" s="295">
        <f>'資源化量内訳'!R9</f>
        <v>25672</v>
      </c>
      <c r="Z9" s="295">
        <f>'資源化量内訳'!S9</f>
        <v>11739</v>
      </c>
      <c r="AA9" s="295">
        <f>'資源化量内訳'!T9</f>
        <v>2825</v>
      </c>
      <c r="AB9" s="295">
        <f>'資源化量内訳'!U9</f>
        <v>3585</v>
      </c>
      <c r="AC9" s="295">
        <f>'資源化量内訳'!V9</f>
        <v>22</v>
      </c>
      <c r="AD9" s="295">
        <f>'資源化量内訳'!W9</f>
        <v>7390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111</v>
      </c>
      <c r="AI9" s="294">
        <f aca="true" t="shared" si="5" ref="AI9:AI48">SUM(O9:Q9,Y9)</f>
        <v>211762</v>
      </c>
      <c r="AJ9" s="296">
        <f aca="true" t="shared" si="6" ref="AJ9:AJ48">IF(AI9&gt;0,(Y9+O9+Q9)/AI9*100,0)</f>
        <v>98.60078767673143</v>
      </c>
      <c r="AK9" s="295">
        <f>'資源化量内訳'!AP9</f>
        <v>148</v>
      </c>
      <c r="AL9" s="295">
        <f>'資源化量内訳'!BC9</f>
        <v>578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575</v>
      </c>
      <c r="AQ9" s="295">
        <f>'資源化量内訳'!DL9</f>
        <v>4497</v>
      </c>
      <c r="AR9" s="294">
        <f aca="true" t="shared" si="7" ref="AR9:AR48">SUM(AK9:AQ9)</f>
        <v>5798</v>
      </c>
      <c r="AS9" s="296">
        <f aca="true" t="shared" si="8" ref="AS9:AS48">IF(AI9+I9&gt;0,(Y9+AR9+I9)/(AI9+I9)*100,0)</f>
        <v>22.11032915570417</v>
      </c>
      <c r="AT9" s="295">
        <f>'ごみ処理量内訳'!AI9</f>
        <v>2963</v>
      </c>
      <c r="AU9" s="295">
        <f>'ごみ処理量内訳'!AJ9</f>
        <v>20359</v>
      </c>
      <c r="AV9" s="295">
        <f>'ごみ処理量内訳'!AK9</f>
        <v>8367</v>
      </c>
      <c r="AW9" s="294">
        <f aca="true" t="shared" si="9" ref="AW9:AW48">SUM(AT9:AV9)</f>
        <v>31689</v>
      </c>
    </row>
    <row r="10" spans="1:49" ht="13.5" customHeight="1">
      <c r="A10" s="415" t="s">
        <v>382</v>
      </c>
      <c r="B10" s="415">
        <v>28202</v>
      </c>
      <c r="C10" s="415" t="s">
        <v>405</v>
      </c>
      <c r="D10" s="294">
        <f t="shared" si="2"/>
        <v>461903</v>
      </c>
      <c r="E10" s="419">
        <v>461903</v>
      </c>
      <c r="F10" s="419"/>
      <c r="G10" s="295">
        <f>'ごみ搬入量内訳'!H10</f>
        <v>178701</v>
      </c>
      <c r="H10" s="295">
        <f>'ごみ搬入量内訳'!AG10</f>
        <v>10504</v>
      </c>
      <c r="I10" s="295">
        <f>'資源化量内訳'!DX10</f>
        <v>11855</v>
      </c>
      <c r="J10" s="294">
        <f t="shared" si="3"/>
        <v>201060</v>
      </c>
      <c r="K10" s="294">
        <f t="shared" si="4"/>
        <v>1192.5649217876764</v>
      </c>
      <c r="L10" s="295">
        <f>IF($D10&gt;0,('ごみ搬入量内訳'!E10+I10)/$D10/365*10^6,0)</f>
        <v>809.9192029258115</v>
      </c>
      <c r="M10" s="295">
        <f>IF($D10&gt;0,'ごみ搬入量内訳'!F10/$D10/365*10^6,0)</f>
        <v>382.645718861865</v>
      </c>
      <c r="N10" s="295">
        <f>'ごみ搬入量内訳'!AH10</f>
        <v>0</v>
      </c>
      <c r="O10" s="295">
        <f>'ごみ処理量内訳'!E10</f>
        <v>162055</v>
      </c>
      <c r="P10" s="295">
        <f>'ごみ処理量内訳'!N10</f>
        <v>318</v>
      </c>
      <c r="Q10" s="295">
        <f>'ごみ処理量内訳'!F10</f>
        <v>15148</v>
      </c>
      <c r="R10" s="295">
        <f>'ごみ処理量内訳'!G10</f>
        <v>7705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7443</v>
      </c>
      <c r="X10" s="295">
        <f>'ごみ処理量内訳'!M10</f>
        <v>0</v>
      </c>
      <c r="Y10" s="295">
        <f>'資源化量内訳'!R10</f>
        <v>11684</v>
      </c>
      <c r="Z10" s="295">
        <f>'資源化量内訳'!S10</f>
        <v>11313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371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189205</v>
      </c>
      <c r="AJ10" s="296">
        <f t="shared" si="6"/>
        <v>99.83192833170371</v>
      </c>
      <c r="AK10" s="295">
        <f>'資源化量内訳'!AP10</f>
        <v>3071</v>
      </c>
      <c r="AL10" s="295">
        <f>'資源化量内訳'!BC10</f>
        <v>1356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3637</v>
      </c>
      <c r="AR10" s="294">
        <f t="shared" si="7"/>
        <v>8064</v>
      </c>
      <c r="AS10" s="296">
        <f t="shared" si="8"/>
        <v>15.718193574057496</v>
      </c>
      <c r="AT10" s="295">
        <f>'ごみ処理量内訳'!AI10</f>
        <v>318</v>
      </c>
      <c r="AU10" s="295">
        <f>'ごみ処理量内訳'!AJ10</f>
        <v>18764</v>
      </c>
      <c r="AV10" s="295">
        <f>'ごみ処理量内訳'!AK10</f>
        <v>0</v>
      </c>
      <c r="AW10" s="294">
        <f t="shared" si="9"/>
        <v>19082</v>
      </c>
    </row>
    <row r="11" spans="1:49" ht="13.5" customHeight="1">
      <c r="A11" s="415" t="s">
        <v>382</v>
      </c>
      <c r="B11" s="415">
        <v>28203</v>
      </c>
      <c r="C11" s="415" t="s">
        <v>406</v>
      </c>
      <c r="D11" s="294">
        <f t="shared" si="2"/>
        <v>291063</v>
      </c>
      <c r="E11" s="419">
        <v>291063</v>
      </c>
      <c r="F11" s="419"/>
      <c r="G11" s="295">
        <f>'ごみ搬入量内訳'!H11</f>
        <v>116088</v>
      </c>
      <c r="H11" s="295">
        <f>'ごみ搬入量内訳'!AG11</f>
        <v>6956</v>
      </c>
      <c r="I11" s="295">
        <f>'資源化量内訳'!DX11</f>
        <v>85</v>
      </c>
      <c r="J11" s="294">
        <f t="shared" si="3"/>
        <v>123129</v>
      </c>
      <c r="K11" s="294">
        <f t="shared" si="4"/>
        <v>1158.9921289459576</v>
      </c>
      <c r="L11" s="295">
        <f>IF($D11&gt;0,('ごみ搬入量内訳'!E11+I11)/$D11/365*10^6,0)</f>
        <v>707.3834554200689</v>
      </c>
      <c r="M11" s="295">
        <f>IF($D11&gt;0,'ごみ搬入量内訳'!F11/$D11/365*10^6,0)</f>
        <v>451.6086735258887</v>
      </c>
      <c r="N11" s="295">
        <f>'ごみ搬入量内訳'!AH11</f>
        <v>0</v>
      </c>
      <c r="O11" s="295">
        <f>'ごみ処理量内訳'!E11</f>
        <v>107566</v>
      </c>
      <c r="P11" s="295">
        <f>'ごみ処理量内訳'!N11</f>
        <v>1252</v>
      </c>
      <c r="Q11" s="295">
        <f>'ごみ処理量内訳'!F11</f>
        <v>10124</v>
      </c>
      <c r="R11" s="295">
        <f>'ごみ処理量内訳'!G11</f>
        <v>9134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978</v>
      </c>
      <c r="X11" s="295">
        <f>'ごみ処理量内訳'!M11</f>
        <v>12</v>
      </c>
      <c r="Y11" s="295">
        <f>'資源化量内訳'!R11</f>
        <v>4071</v>
      </c>
      <c r="Z11" s="295">
        <f>'資源化量内訳'!S11</f>
        <v>3854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217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123013</v>
      </c>
      <c r="AJ11" s="296">
        <f t="shared" si="6"/>
        <v>98.98222139123507</v>
      </c>
      <c r="AK11" s="295">
        <f>'資源化量内訳'!AP11</f>
        <v>62</v>
      </c>
      <c r="AL11" s="295">
        <f>'資源化量内訳'!BC11</f>
        <v>887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1009</v>
      </c>
      <c r="AR11" s="294">
        <f t="shared" si="7"/>
        <v>1958</v>
      </c>
      <c r="AS11" s="296">
        <f t="shared" si="8"/>
        <v>4.966774439877171</v>
      </c>
      <c r="AT11" s="295">
        <f>'ごみ処理量内訳'!AI11</f>
        <v>1252</v>
      </c>
      <c r="AU11" s="295">
        <f>'ごみ処理量内訳'!AJ11</f>
        <v>18520</v>
      </c>
      <c r="AV11" s="295">
        <f>'ごみ処理量内訳'!AK11</f>
        <v>64</v>
      </c>
      <c r="AW11" s="294">
        <f t="shared" si="9"/>
        <v>19836</v>
      </c>
    </row>
    <row r="12" spans="1:49" ht="13.5" customHeight="1">
      <c r="A12" s="415" t="s">
        <v>382</v>
      </c>
      <c r="B12" s="415">
        <v>28204</v>
      </c>
      <c r="C12" s="415" t="s">
        <v>408</v>
      </c>
      <c r="D12" s="294">
        <f t="shared" si="2"/>
        <v>471572</v>
      </c>
      <c r="E12" s="419">
        <v>471572</v>
      </c>
      <c r="F12" s="419"/>
      <c r="G12" s="295">
        <f>'ごみ搬入量内訳'!H12</f>
        <v>181873</v>
      </c>
      <c r="H12" s="295">
        <f>'ごみ搬入量内訳'!AG12</f>
        <v>13867</v>
      </c>
      <c r="I12" s="295">
        <f>'資源化量内訳'!DX12</f>
        <v>14980</v>
      </c>
      <c r="J12" s="294">
        <f t="shared" si="3"/>
        <v>210720</v>
      </c>
      <c r="K12" s="294">
        <f t="shared" si="4"/>
        <v>1224.2352567437226</v>
      </c>
      <c r="L12" s="295">
        <f>IF($D12&gt;0,('ごみ搬入量内訳'!E12+I12)/$D12/365*10^6,0)</f>
        <v>768.4876546401665</v>
      </c>
      <c r="M12" s="295">
        <f>IF($D12&gt;0,'ごみ搬入量内訳'!F12/$D12/365*10^6,0)</f>
        <v>455.74760210355595</v>
      </c>
      <c r="N12" s="295">
        <f>'ごみ搬入量内訳'!AH12</f>
        <v>0</v>
      </c>
      <c r="O12" s="295">
        <f>'ごみ処理量内訳'!E12</f>
        <v>166676</v>
      </c>
      <c r="P12" s="295">
        <f>'ごみ処理量内訳'!N12</f>
        <v>0</v>
      </c>
      <c r="Q12" s="295">
        <f>'ごみ処理量内訳'!F12</f>
        <v>15713</v>
      </c>
      <c r="R12" s="295">
        <f>'ごみ処理量内訳'!G12</f>
        <v>15190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523</v>
      </c>
      <c r="X12" s="295">
        <f>'ごみ処理量内訳'!M12</f>
        <v>0</v>
      </c>
      <c r="Y12" s="295">
        <f>'資源化量内訳'!R12</f>
        <v>13496</v>
      </c>
      <c r="Z12" s="295">
        <f>'資源化量内訳'!S12</f>
        <v>13057</v>
      </c>
      <c r="AA12" s="295">
        <f>'資源化量内訳'!T12</f>
        <v>0</v>
      </c>
      <c r="AB12" s="295">
        <f>'資源化量内訳'!U12</f>
        <v>0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439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0</v>
      </c>
      <c r="AI12" s="294">
        <f t="shared" si="5"/>
        <v>195885</v>
      </c>
      <c r="AJ12" s="296">
        <f t="shared" si="6"/>
        <v>100</v>
      </c>
      <c r="AK12" s="295">
        <f>'資源化量内訳'!AP12</f>
        <v>1211</v>
      </c>
      <c r="AL12" s="295">
        <f>'資源化量内訳'!BC12</f>
        <v>4592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523</v>
      </c>
      <c r="AR12" s="294">
        <f t="shared" si="7"/>
        <v>6326</v>
      </c>
      <c r="AS12" s="296">
        <f t="shared" si="8"/>
        <v>16.504398548834562</v>
      </c>
      <c r="AT12" s="295">
        <f>'ごみ処理量内訳'!AI12</f>
        <v>0</v>
      </c>
      <c r="AU12" s="295">
        <f>'ごみ処理量内訳'!AJ12</f>
        <v>28495</v>
      </c>
      <c r="AV12" s="295">
        <f>'ごみ処理量内訳'!AK12</f>
        <v>1106</v>
      </c>
      <c r="AW12" s="294">
        <f t="shared" si="9"/>
        <v>29601</v>
      </c>
    </row>
    <row r="13" spans="1:49" ht="13.5" customHeight="1">
      <c r="A13" s="415" t="s">
        <v>382</v>
      </c>
      <c r="B13" s="415">
        <v>28205</v>
      </c>
      <c r="C13" s="415" t="s">
        <v>409</v>
      </c>
      <c r="D13" s="294">
        <f t="shared" si="2"/>
        <v>51184</v>
      </c>
      <c r="E13" s="419">
        <v>51184</v>
      </c>
      <c r="F13" s="419"/>
      <c r="G13" s="295">
        <f>'ごみ搬入量内訳'!H13</f>
        <v>17061</v>
      </c>
      <c r="H13" s="295">
        <f>'ごみ搬入量内訳'!AG13</f>
        <v>4434</v>
      </c>
      <c r="I13" s="295">
        <f>'資源化量内訳'!DX13</f>
        <v>399</v>
      </c>
      <c r="J13" s="294">
        <f t="shared" si="3"/>
        <v>21894</v>
      </c>
      <c r="K13" s="294">
        <f t="shared" si="4"/>
        <v>1171.920163407229</v>
      </c>
      <c r="L13" s="295">
        <f>IF($D13&gt;0,('ごみ搬入量内訳'!E13+I13)/$D13/365*10^6,0)</f>
        <v>841.8726742517996</v>
      </c>
      <c r="M13" s="295">
        <f>IF($D13&gt;0,'ごみ搬入量内訳'!F13/$D13/365*10^6,0)</f>
        <v>330.04748915542956</v>
      </c>
      <c r="N13" s="295">
        <f>'ごみ搬入量内訳'!AH13</f>
        <v>0</v>
      </c>
      <c r="O13" s="295">
        <f>'ごみ処理量内訳'!E13</f>
        <v>17441</v>
      </c>
      <c r="P13" s="295">
        <f>'ごみ処理量内訳'!N13</f>
        <v>208</v>
      </c>
      <c r="Q13" s="295">
        <f>'ごみ処理量内訳'!F13</f>
        <v>2030</v>
      </c>
      <c r="R13" s="295">
        <f>'ごみ処理量内訳'!G13</f>
        <v>2030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0</v>
      </c>
      <c r="X13" s="295">
        <f>'ごみ処理量内訳'!M13</f>
        <v>0</v>
      </c>
      <c r="Y13" s="295">
        <f>'資源化量内訳'!R13</f>
        <v>1816</v>
      </c>
      <c r="Z13" s="295">
        <f>'資源化量内訳'!S13</f>
        <v>1499</v>
      </c>
      <c r="AA13" s="295">
        <f>'資源化量内訳'!T13</f>
        <v>62</v>
      </c>
      <c r="AB13" s="295">
        <f>'資源化量内訳'!U13</f>
        <v>147</v>
      </c>
      <c r="AC13" s="295">
        <f>'資源化量内訳'!V13</f>
        <v>47</v>
      </c>
      <c r="AD13" s="295">
        <f>'資源化量内訳'!W13</f>
        <v>3</v>
      </c>
      <c r="AE13" s="295">
        <f>'資源化量内訳'!X13</f>
        <v>58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21495</v>
      </c>
      <c r="AJ13" s="296">
        <f t="shared" si="6"/>
        <v>99.03233310072109</v>
      </c>
      <c r="AK13" s="295">
        <f>'資源化量内訳'!AP13</f>
        <v>0</v>
      </c>
      <c r="AL13" s="295">
        <f>'資源化量内訳'!BC13</f>
        <v>915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0</v>
      </c>
      <c r="AR13" s="294">
        <f t="shared" si="7"/>
        <v>915</v>
      </c>
      <c r="AS13" s="296">
        <f t="shared" si="8"/>
        <v>14.296154197497032</v>
      </c>
      <c r="AT13" s="295">
        <f>'ごみ処理量内訳'!AI13</f>
        <v>208</v>
      </c>
      <c r="AU13" s="295">
        <f>'ごみ処理量内訳'!AJ13</f>
        <v>2024</v>
      </c>
      <c r="AV13" s="295">
        <f>'ごみ処理量内訳'!AK13</f>
        <v>834</v>
      </c>
      <c r="AW13" s="294">
        <f t="shared" si="9"/>
        <v>3066</v>
      </c>
    </row>
    <row r="14" spans="1:49" ht="13.5" customHeight="1">
      <c r="A14" s="415" t="s">
        <v>382</v>
      </c>
      <c r="B14" s="415">
        <v>28206</v>
      </c>
      <c r="C14" s="415" t="s">
        <v>410</v>
      </c>
      <c r="D14" s="294">
        <f t="shared" si="2"/>
        <v>93498</v>
      </c>
      <c r="E14" s="419">
        <v>93498</v>
      </c>
      <c r="F14" s="419"/>
      <c r="G14" s="295">
        <f>'ごみ搬入量内訳'!H14</f>
        <v>30351</v>
      </c>
      <c r="H14" s="295">
        <f>'ごみ搬入量内訳'!AG14</f>
        <v>6412</v>
      </c>
      <c r="I14" s="295">
        <f>'資源化量内訳'!DX14</f>
        <v>4376</v>
      </c>
      <c r="J14" s="294">
        <f t="shared" si="3"/>
        <v>41139</v>
      </c>
      <c r="K14" s="294">
        <f t="shared" si="4"/>
        <v>1205.475935753662</v>
      </c>
      <c r="L14" s="295">
        <f>IF($D14&gt;0,('ごみ搬入量内訳'!E14+I14)/$D14/365*10^6,0)</f>
        <v>820.0307266113962</v>
      </c>
      <c r="M14" s="295">
        <f>IF($D14&gt;0,'ごみ搬入量内訳'!F14/$D14/365*10^6,0)</f>
        <v>385.4452091422658</v>
      </c>
      <c r="N14" s="295">
        <f>'ごみ搬入量内訳'!AH14</f>
        <v>0</v>
      </c>
      <c r="O14" s="295">
        <f>'ごみ処理量内訳'!E14</f>
        <v>32307</v>
      </c>
      <c r="P14" s="295">
        <f>'ごみ処理量内訳'!N14</f>
        <v>0</v>
      </c>
      <c r="Q14" s="295">
        <f>'ごみ処理量内訳'!F14</f>
        <v>2600</v>
      </c>
      <c r="R14" s="295">
        <f>'ごみ処理量内訳'!G14</f>
        <v>483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2117</v>
      </c>
      <c r="X14" s="295">
        <f>'ごみ処理量内訳'!M14</f>
        <v>0</v>
      </c>
      <c r="Y14" s="295">
        <f>'資源化量内訳'!R14</f>
        <v>1856</v>
      </c>
      <c r="Z14" s="295">
        <f>'資源化量内訳'!S14</f>
        <v>1856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36763</v>
      </c>
      <c r="AJ14" s="296">
        <f t="shared" si="6"/>
        <v>100</v>
      </c>
      <c r="AK14" s="295">
        <f>'資源化量内訳'!AP14</f>
        <v>0</v>
      </c>
      <c r="AL14" s="295">
        <f>'資源化量内訳'!BC14</f>
        <v>41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1058</v>
      </c>
      <c r="AR14" s="294">
        <f t="shared" si="7"/>
        <v>1099</v>
      </c>
      <c r="AS14" s="296">
        <f t="shared" si="8"/>
        <v>17.820073409659933</v>
      </c>
      <c r="AT14" s="295">
        <f>'ごみ処理量内訳'!AI14</f>
        <v>0</v>
      </c>
      <c r="AU14" s="295">
        <f>'ごみ処理量内訳'!AJ14</f>
        <v>5873</v>
      </c>
      <c r="AV14" s="295">
        <f>'ごみ処理量内訳'!AK14</f>
        <v>0</v>
      </c>
      <c r="AW14" s="294">
        <f t="shared" si="9"/>
        <v>5873</v>
      </c>
    </row>
    <row r="15" spans="1:49" ht="13.5" customHeight="1">
      <c r="A15" s="415" t="s">
        <v>382</v>
      </c>
      <c r="B15" s="415">
        <v>28207</v>
      </c>
      <c r="C15" s="415" t="s">
        <v>411</v>
      </c>
      <c r="D15" s="294">
        <f t="shared" si="2"/>
        <v>193167</v>
      </c>
      <c r="E15" s="419">
        <v>193167</v>
      </c>
      <c r="F15" s="419"/>
      <c r="G15" s="295">
        <f>'ごみ搬入量内訳'!H15</f>
        <v>66473</v>
      </c>
      <c r="H15" s="295">
        <f>'ごみ搬入量内訳'!AG15</f>
        <v>4982</v>
      </c>
      <c r="I15" s="295">
        <f>'資源化量内訳'!DX15</f>
        <v>8046</v>
      </c>
      <c r="J15" s="294">
        <f t="shared" si="3"/>
        <v>79501</v>
      </c>
      <c r="K15" s="294">
        <f t="shared" si="4"/>
        <v>1127.5785144673239</v>
      </c>
      <c r="L15" s="295">
        <f>IF($D15&gt;0,('ごみ搬入量内訳'!E15+I15)/$D15/365*10^6,0)</f>
        <v>704.3660354646638</v>
      </c>
      <c r="M15" s="295">
        <f>IF($D15&gt;0,'ごみ搬入量内訳'!F15/$D15/365*10^6,0)</f>
        <v>423.21247900266013</v>
      </c>
      <c r="N15" s="295">
        <f>'ごみ搬入量内訳'!AH15</f>
        <v>0</v>
      </c>
      <c r="O15" s="295">
        <f>'ごみ処理量内訳'!E15</f>
        <v>60622</v>
      </c>
      <c r="P15" s="295">
        <f>'ごみ処理量内訳'!N15</f>
        <v>1964</v>
      </c>
      <c r="Q15" s="295">
        <f>'ごみ処理量内訳'!F15</f>
        <v>8401</v>
      </c>
      <c r="R15" s="295">
        <f>'ごみ処理量内訳'!G15</f>
        <v>5502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24</v>
      </c>
      <c r="W15" s="295">
        <f>'ごみ処理量内訳'!L15</f>
        <v>2875</v>
      </c>
      <c r="X15" s="295">
        <f>'ごみ処理量内訳'!M15</f>
        <v>0</v>
      </c>
      <c r="Y15" s="295">
        <f>'資源化量内訳'!R15</f>
        <v>468</v>
      </c>
      <c r="Z15" s="295">
        <f>'資源化量内訳'!S15</f>
        <v>342</v>
      </c>
      <c r="AA15" s="295">
        <f>'資源化量内訳'!T15</f>
        <v>36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90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71455</v>
      </c>
      <c r="AJ15" s="296">
        <f t="shared" si="6"/>
        <v>97.25141697571898</v>
      </c>
      <c r="AK15" s="295">
        <f>'資源化量内訳'!AP15</f>
        <v>0</v>
      </c>
      <c r="AL15" s="295">
        <f>'資源化量内訳'!BC15</f>
        <v>1287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24</v>
      </c>
      <c r="AQ15" s="295">
        <f>'資源化量内訳'!DL15</f>
        <v>2646</v>
      </c>
      <c r="AR15" s="294">
        <f t="shared" si="7"/>
        <v>3957</v>
      </c>
      <c r="AS15" s="296">
        <f t="shared" si="8"/>
        <v>15.686595137168085</v>
      </c>
      <c r="AT15" s="295">
        <f>'ごみ処理量内訳'!AI15</f>
        <v>1964</v>
      </c>
      <c r="AU15" s="295">
        <f>'ごみ処理量内訳'!AJ15</f>
        <v>11233</v>
      </c>
      <c r="AV15" s="295">
        <f>'ごみ処理量内訳'!AK15</f>
        <v>0</v>
      </c>
      <c r="AW15" s="294">
        <f t="shared" si="9"/>
        <v>13197</v>
      </c>
    </row>
    <row r="16" spans="1:49" ht="13.5" customHeight="1">
      <c r="A16" s="415" t="s">
        <v>382</v>
      </c>
      <c r="B16" s="415">
        <v>28208</v>
      </c>
      <c r="C16" s="415" t="s">
        <v>412</v>
      </c>
      <c r="D16" s="294">
        <f t="shared" si="2"/>
        <v>33060</v>
      </c>
      <c r="E16" s="419">
        <v>33060</v>
      </c>
      <c r="F16" s="419"/>
      <c r="G16" s="295">
        <f>'ごみ搬入量内訳'!H16</f>
        <v>11178</v>
      </c>
      <c r="H16" s="295">
        <f>'ごみ搬入量内訳'!AG16</f>
        <v>794</v>
      </c>
      <c r="I16" s="295">
        <f>'資源化量内訳'!DX16</f>
        <v>586</v>
      </c>
      <c r="J16" s="294">
        <f t="shared" si="3"/>
        <v>12558</v>
      </c>
      <c r="K16" s="294">
        <f t="shared" si="4"/>
        <v>1040.6981080476344</v>
      </c>
      <c r="L16" s="295">
        <f>IF($D16&gt;0,('ごみ搬入量内訳'!E16+I16)/$D16/365*10^6,0)</f>
        <v>768.631545798838</v>
      </c>
      <c r="M16" s="295">
        <f>IF($D16&gt;0,'ごみ搬入量内訳'!F16/$D16/365*10^6,0)</f>
        <v>272.0665622487963</v>
      </c>
      <c r="N16" s="295">
        <f>'ごみ搬入量内訳'!AH16</f>
        <v>0</v>
      </c>
      <c r="O16" s="295">
        <f>'ごみ処理量内訳'!E16</f>
        <v>9721</v>
      </c>
      <c r="P16" s="295">
        <f>'ごみ処理量内訳'!N16</f>
        <v>2</v>
      </c>
      <c r="Q16" s="295">
        <f>'ごみ処理量内訳'!F16</f>
        <v>2445</v>
      </c>
      <c r="R16" s="295">
        <f>'ごみ処理量内訳'!G16</f>
        <v>211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2234</v>
      </c>
      <c r="X16" s="295">
        <f>'ごみ処理量内訳'!M16</f>
        <v>0</v>
      </c>
      <c r="Y16" s="295">
        <f>'資源化量内訳'!R16</f>
        <v>0</v>
      </c>
      <c r="Z16" s="295">
        <f>'資源化量内訳'!S16</f>
        <v>0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0</v>
      </c>
      <c r="AI16" s="294">
        <f t="shared" si="5"/>
        <v>12168</v>
      </c>
      <c r="AJ16" s="296">
        <f t="shared" si="6"/>
        <v>99.98356344510191</v>
      </c>
      <c r="AK16" s="295">
        <f>'資源化量内訳'!AP16</f>
        <v>0</v>
      </c>
      <c r="AL16" s="295">
        <f>'資源化量内訳'!BC16</f>
        <v>0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2166</v>
      </c>
      <c r="AR16" s="294">
        <f t="shared" si="7"/>
        <v>2166</v>
      </c>
      <c r="AS16" s="296">
        <f t="shared" si="8"/>
        <v>21.577544299827505</v>
      </c>
      <c r="AT16" s="295">
        <f>'ごみ処理量内訳'!AI16</f>
        <v>2</v>
      </c>
      <c r="AU16" s="295">
        <f>'ごみ処理量内訳'!AJ16</f>
        <v>1012</v>
      </c>
      <c r="AV16" s="295">
        <f>'ごみ処理量内訳'!AK16</f>
        <v>34</v>
      </c>
      <c r="AW16" s="294">
        <f t="shared" si="9"/>
        <v>1048</v>
      </c>
    </row>
    <row r="17" spans="1:49" ht="13.5" customHeight="1">
      <c r="A17" s="415" t="s">
        <v>382</v>
      </c>
      <c r="B17" s="415">
        <v>28209</v>
      </c>
      <c r="C17" s="415" t="s">
        <v>413</v>
      </c>
      <c r="D17" s="294">
        <f t="shared" si="2"/>
        <v>92050</v>
      </c>
      <c r="E17" s="419">
        <v>92050</v>
      </c>
      <c r="F17" s="419"/>
      <c r="G17" s="295">
        <f>'ごみ搬入量内訳'!H17</f>
        <v>27825</v>
      </c>
      <c r="H17" s="295">
        <f>'ごみ搬入量内訳'!AG17</f>
        <v>7023</v>
      </c>
      <c r="I17" s="295">
        <f>'資源化量内訳'!DX17</f>
        <v>3900</v>
      </c>
      <c r="J17" s="294">
        <f t="shared" si="3"/>
        <v>38748</v>
      </c>
      <c r="K17" s="294">
        <f t="shared" si="4"/>
        <v>1153.2743520867903</v>
      </c>
      <c r="L17" s="295">
        <f>IF($D17&gt;0,('ごみ搬入量内訳'!E17+I17)/$D17/365*10^6,0)</f>
        <v>642.6227556494757</v>
      </c>
      <c r="M17" s="295">
        <f>IF($D17&gt;0,'ごみ搬入量内訳'!F17/$D17/365*10^6,0)</f>
        <v>510.6515964373145</v>
      </c>
      <c r="N17" s="295">
        <f>'ごみ搬入量内訳'!AH17</f>
        <v>0</v>
      </c>
      <c r="O17" s="295">
        <f>'ごみ処理量内訳'!E17</f>
        <v>30514</v>
      </c>
      <c r="P17" s="295">
        <f>'ごみ処理量内訳'!N17</f>
        <v>383</v>
      </c>
      <c r="Q17" s="295">
        <f>'ごみ処理量内訳'!F17</f>
        <v>2891</v>
      </c>
      <c r="R17" s="295">
        <f>'ごみ処理量内訳'!G17</f>
        <v>2074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526</v>
      </c>
      <c r="X17" s="295">
        <f>'ごみ処理量内訳'!M17</f>
        <v>291</v>
      </c>
      <c r="Y17" s="295">
        <f>'資源化量内訳'!R17</f>
        <v>1351</v>
      </c>
      <c r="Z17" s="295">
        <f>'資源化量内訳'!S17</f>
        <v>215</v>
      </c>
      <c r="AA17" s="295">
        <f>'資源化量内訳'!T17</f>
        <v>261</v>
      </c>
      <c r="AB17" s="295">
        <f>'資源化量内訳'!U17</f>
        <v>822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53</v>
      </c>
      <c r="AI17" s="294">
        <f t="shared" si="5"/>
        <v>35139</v>
      </c>
      <c r="AJ17" s="296">
        <f t="shared" si="6"/>
        <v>98.91004297219614</v>
      </c>
      <c r="AK17" s="295">
        <f>'資源化量内訳'!AP17</f>
        <v>0</v>
      </c>
      <c r="AL17" s="295">
        <f>'資源化量内訳'!BC17</f>
        <v>711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526</v>
      </c>
      <c r="AR17" s="294">
        <f t="shared" si="7"/>
        <v>1237</v>
      </c>
      <c r="AS17" s="296">
        <f t="shared" si="8"/>
        <v>16.619278157739696</v>
      </c>
      <c r="AT17" s="295">
        <f>'ごみ処理量内訳'!AI17</f>
        <v>383</v>
      </c>
      <c r="AU17" s="295">
        <f>'ごみ処理量内訳'!AJ17</f>
        <v>4173</v>
      </c>
      <c r="AV17" s="295">
        <f>'ごみ処理量内訳'!AK17</f>
        <v>1200</v>
      </c>
      <c r="AW17" s="294">
        <f t="shared" si="9"/>
        <v>5756</v>
      </c>
    </row>
    <row r="18" spans="1:49" ht="13.5" customHeight="1">
      <c r="A18" s="415" t="s">
        <v>382</v>
      </c>
      <c r="B18" s="415">
        <v>28210</v>
      </c>
      <c r="C18" s="415" t="s">
        <v>414</v>
      </c>
      <c r="D18" s="294">
        <f t="shared" si="2"/>
        <v>266350</v>
      </c>
      <c r="E18" s="419">
        <v>266350</v>
      </c>
      <c r="F18" s="419"/>
      <c r="G18" s="295">
        <f>'ごみ搬入量内訳'!H18</f>
        <v>97921</v>
      </c>
      <c r="H18" s="295">
        <f>'ごみ搬入量内訳'!AG18</f>
        <v>8473</v>
      </c>
      <c r="I18" s="295">
        <f>'資源化量内訳'!DX18</f>
        <v>13075</v>
      </c>
      <c r="J18" s="294">
        <f t="shared" si="3"/>
        <v>119469</v>
      </c>
      <c r="K18" s="294">
        <f t="shared" si="4"/>
        <v>1228.880528504311</v>
      </c>
      <c r="L18" s="295">
        <f>IF($D18&gt;0,('ごみ搬入量内訳'!E18+I18)/$D18/365*10^6,0)</f>
        <v>815.7049509991746</v>
      </c>
      <c r="M18" s="295">
        <f>IF($D18&gt;0,'ごみ搬入量内訳'!F18/$D18/365*10^6,0)</f>
        <v>413.17557750513663</v>
      </c>
      <c r="N18" s="295">
        <f>'ごみ搬入量内訳'!AH18</f>
        <v>0</v>
      </c>
      <c r="O18" s="295">
        <f>'ごみ処理量内訳'!E18</f>
        <v>93239</v>
      </c>
      <c r="P18" s="295">
        <f>'ごみ処理量内訳'!N18</f>
        <v>0</v>
      </c>
      <c r="Q18" s="295">
        <f>'ごみ処理量内訳'!F18</f>
        <v>8612</v>
      </c>
      <c r="R18" s="295">
        <f>'ごみ処理量内訳'!G18</f>
        <v>8612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0</v>
      </c>
      <c r="X18" s="295">
        <f>'ごみ処理量内訳'!M18</f>
        <v>0</v>
      </c>
      <c r="Y18" s="295">
        <f>'資源化量内訳'!R18</f>
        <v>6250</v>
      </c>
      <c r="Z18" s="295">
        <f>'資源化量内訳'!S18</f>
        <v>3473</v>
      </c>
      <c r="AA18" s="295">
        <f>'資源化量内訳'!T18</f>
        <v>362</v>
      </c>
      <c r="AB18" s="295">
        <f>'資源化量内訳'!U18</f>
        <v>1712</v>
      </c>
      <c r="AC18" s="295">
        <f>'資源化量内訳'!V18</f>
        <v>278</v>
      </c>
      <c r="AD18" s="295">
        <f>'資源化量内訳'!W18</f>
        <v>0</v>
      </c>
      <c r="AE18" s="295">
        <f>'資源化量内訳'!X18</f>
        <v>425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108101</v>
      </c>
      <c r="AJ18" s="296">
        <f t="shared" si="6"/>
        <v>100</v>
      </c>
      <c r="AK18" s="295">
        <f>'資源化量内訳'!AP18</f>
        <v>0</v>
      </c>
      <c r="AL18" s="295">
        <f>'資源化量内訳'!BC18</f>
        <v>1600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0</v>
      </c>
      <c r="AR18" s="294">
        <f t="shared" si="7"/>
        <v>1600</v>
      </c>
      <c r="AS18" s="296">
        <f t="shared" si="8"/>
        <v>17.26827094474153</v>
      </c>
      <c r="AT18" s="295">
        <f>'ごみ処理量内訳'!AI18</f>
        <v>0</v>
      </c>
      <c r="AU18" s="295">
        <f>'ごみ処理量内訳'!AJ18</f>
        <v>11434</v>
      </c>
      <c r="AV18" s="295">
        <f>'ごみ処理量内訳'!AK18</f>
        <v>1372</v>
      </c>
      <c r="AW18" s="294">
        <f t="shared" si="9"/>
        <v>12806</v>
      </c>
    </row>
    <row r="19" spans="1:49" ht="13.5" customHeight="1">
      <c r="A19" s="415" t="s">
        <v>382</v>
      </c>
      <c r="B19" s="415">
        <v>28212</v>
      </c>
      <c r="C19" s="415" t="s">
        <v>415</v>
      </c>
      <c r="D19" s="294">
        <f t="shared" si="2"/>
        <v>52154</v>
      </c>
      <c r="E19" s="419">
        <v>52154</v>
      </c>
      <c r="F19" s="419"/>
      <c r="G19" s="295">
        <f>'ごみ搬入量内訳'!H19</f>
        <v>18045</v>
      </c>
      <c r="H19" s="295">
        <f>'ごみ搬入量内訳'!AG19</f>
        <v>2047</v>
      </c>
      <c r="I19" s="295">
        <f>'資源化量内訳'!DX19</f>
        <v>3073</v>
      </c>
      <c r="J19" s="294">
        <f t="shared" si="3"/>
        <v>23165</v>
      </c>
      <c r="K19" s="294">
        <f t="shared" si="4"/>
        <v>1216.891387518839</v>
      </c>
      <c r="L19" s="295">
        <f>IF($D19&gt;0,('ごみ搬入量内訳'!E19+I19)/$D19/365*10^6,0)</f>
        <v>889.9880806105837</v>
      </c>
      <c r="M19" s="295">
        <f>IF($D19&gt;0,'ごみ搬入量内訳'!F19/$D19/365*10^6,0)</f>
        <v>326.90330690825533</v>
      </c>
      <c r="N19" s="295">
        <f>'ごみ搬入量内訳'!AH19</f>
        <v>0</v>
      </c>
      <c r="O19" s="295">
        <f>'ごみ処理量内訳'!E19</f>
        <v>16032</v>
      </c>
      <c r="P19" s="295">
        <f>'ごみ処理量内訳'!N19</f>
        <v>545</v>
      </c>
      <c r="Q19" s="295">
        <f>'ごみ処理量内訳'!F19</f>
        <v>3394</v>
      </c>
      <c r="R19" s="295">
        <f>'ごみ処理量内訳'!G19</f>
        <v>2193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752</v>
      </c>
      <c r="X19" s="295">
        <f>'ごみ処理量内訳'!M19</f>
        <v>449</v>
      </c>
      <c r="Y19" s="295">
        <f>'資源化量内訳'!R19</f>
        <v>0</v>
      </c>
      <c r="Z19" s="295">
        <f>'資源化量内訳'!S19</f>
        <v>0</v>
      </c>
      <c r="AA19" s="295">
        <f>'資源化量内訳'!T19</f>
        <v>0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0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19971</v>
      </c>
      <c r="AJ19" s="296">
        <f t="shared" si="6"/>
        <v>97.27104301236793</v>
      </c>
      <c r="AK19" s="295">
        <f>'資源化量内訳'!AP19</f>
        <v>162</v>
      </c>
      <c r="AL19" s="295">
        <f>'資源化量内訳'!BC19</f>
        <v>795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640</v>
      </c>
      <c r="AR19" s="294">
        <f t="shared" si="7"/>
        <v>1597</v>
      </c>
      <c r="AS19" s="296">
        <f t="shared" si="8"/>
        <v>20.265578892553375</v>
      </c>
      <c r="AT19" s="295">
        <f>'ごみ処理量内訳'!AI19</f>
        <v>545</v>
      </c>
      <c r="AU19" s="295">
        <f>'ごみ処理量内訳'!AJ19</f>
        <v>1817</v>
      </c>
      <c r="AV19" s="295">
        <f>'ごみ処理量内訳'!AK19</f>
        <v>881</v>
      </c>
      <c r="AW19" s="294">
        <f t="shared" si="9"/>
        <v>3243</v>
      </c>
    </row>
    <row r="20" spans="1:49" ht="13.5" customHeight="1">
      <c r="A20" s="415" t="s">
        <v>382</v>
      </c>
      <c r="B20" s="415">
        <v>28213</v>
      </c>
      <c r="C20" s="415" t="s">
        <v>416</v>
      </c>
      <c r="D20" s="294">
        <f t="shared" si="2"/>
        <v>43620</v>
      </c>
      <c r="E20" s="419">
        <v>43620</v>
      </c>
      <c r="F20" s="419"/>
      <c r="G20" s="295">
        <f>'ごみ搬入量内訳'!H20</f>
        <v>12938</v>
      </c>
      <c r="H20" s="295">
        <f>'ごみ搬入量内訳'!AG20</f>
        <v>1586</v>
      </c>
      <c r="I20" s="295">
        <f>'資源化量内訳'!DX20</f>
        <v>2439</v>
      </c>
      <c r="J20" s="294">
        <f t="shared" si="3"/>
        <v>16963</v>
      </c>
      <c r="K20" s="294">
        <f t="shared" si="4"/>
        <v>1065.4280743406632</v>
      </c>
      <c r="L20" s="295">
        <f>IF($D20&gt;0,('ごみ搬入量内訳'!E20+I20)/$D20/365*10^6,0)</f>
        <v>790.0108659468763</v>
      </c>
      <c r="M20" s="295">
        <f>IF($D20&gt;0,'ごみ搬入量内訳'!F20/$D20/365*10^6,0)</f>
        <v>275.41720839378695</v>
      </c>
      <c r="N20" s="295">
        <f>'ごみ搬入量内訳'!AH20</f>
        <v>0</v>
      </c>
      <c r="O20" s="295">
        <f>'ごみ処理量内訳'!E20</f>
        <v>13062</v>
      </c>
      <c r="P20" s="295">
        <f>'ごみ処理量内訳'!N20</f>
        <v>650</v>
      </c>
      <c r="Q20" s="295">
        <f>'ごみ処理量内訳'!F20</f>
        <v>784</v>
      </c>
      <c r="R20" s="295">
        <f>'ごみ処理量内訳'!G20</f>
        <v>0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784</v>
      </c>
      <c r="X20" s="295">
        <f>'ごみ処理量内訳'!M20</f>
        <v>0</v>
      </c>
      <c r="Y20" s="295">
        <f>'資源化量内訳'!R20</f>
        <v>28</v>
      </c>
      <c r="Z20" s="295">
        <f>'資源化量内訳'!S20</f>
        <v>28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0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0</v>
      </c>
      <c r="AI20" s="294">
        <f t="shared" si="5"/>
        <v>14524</v>
      </c>
      <c r="AJ20" s="296">
        <f t="shared" si="6"/>
        <v>95.52464885706416</v>
      </c>
      <c r="AK20" s="295">
        <f>'資源化量内訳'!AP20</f>
        <v>0</v>
      </c>
      <c r="AL20" s="295">
        <f>'資源化量内訳'!BC20</f>
        <v>0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728</v>
      </c>
      <c r="AR20" s="294">
        <f t="shared" si="7"/>
        <v>728</v>
      </c>
      <c r="AS20" s="296">
        <f t="shared" si="8"/>
        <v>18.835111713729884</v>
      </c>
      <c r="AT20" s="295">
        <f>'ごみ処理量内訳'!AI20</f>
        <v>650</v>
      </c>
      <c r="AU20" s="295">
        <f>'ごみ処理量内訳'!AJ20</f>
        <v>1214</v>
      </c>
      <c r="AV20" s="295">
        <f>'ごみ処理量内訳'!AK20</f>
        <v>56</v>
      </c>
      <c r="AW20" s="294">
        <f t="shared" si="9"/>
        <v>1920</v>
      </c>
    </row>
    <row r="21" spans="1:49" ht="13.5" customHeight="1">
      <c r="A21" s="415" t="s">
        <v>382</v>
      </c>
      <c r="B21" s="415">
        <v>28214</v>
      </c>
      <c r="C21" s="415" t="s">
        <v>417</v>
      </c>
      <c r="D21" s="294">
        <f t="shared" si="2"/>
        <v>222680</v>
      </c>
      <c r="E21" s="419">
        <v>222680</v>
      </c>
      <c r="F21" s="419"/>
      <c r="G21" s="295">
        <f>'ごみ搬入量内訳'!H21</f>
        <v>66111</v>
      </c>
      <c r="H21" s="295">
        <f>'ごみ搬入量内訳'!AG21</f>
        <v>8810</v>
      </c>
      <c r="I21" s="295">
        <f>'資源化量内訳'!DX21</f>
        <v>10961</v>
      </c>
      <c r="J21" s="294">
        <f t="shared" si="3"/>
        <v>85882</v>
      </c>
      <c r="K21" s="294">
        <f t="shared" si="4"/>
        <v>1056.6424945434323</v>
      </c>
      <c r="L21" s="295">
        <f>IF($D21&gt;0,('ごみ搬入量内訳'!E21+I21)/$D21/365*10^6,0)</f>
        <v>776.6535184096105</v>
      </c>
      <c r="M21" s="295">
        <f>IF($D21&gt;0,'ごみ搬入量内訳'!F21/$D21/365*10^6,0)</f>
        <v>279.9889761338219</v>
      </c>
      <c r="N21" s="295">
        <f>'ごみ搬入量内訳'!AH21</f>
        <v>0</v>
      </c>
      <c r="O21" s="295">
        <f>'ごみ処理量内訳'!E21</f>
        <v>57774</v>
      </c>
      <c r="P21" s="295">
        <f>'ごみ処理量内訳'!N21</f>
        <v>0</v>
      </c>
      <c r="Q21" s="295">
        <f>'ごみ処理量内訳'!F21</f>
        <v>17147</v>
      </c>
      <c r="R21" s="295">
        <f>'ごみ処理量内訳'!G21</f>
        <v>3188</v>
      </c>
      <c r="S21" s="295">
        <f>'ごみ処理量内訳'!H21</f>
        <v>6093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7866</v>
      </c>
      <c r="X21" s="295">
        <f>'ごみ処理量内訳'!M21</f>
        <v>0</v>
      </c>
      <c r="Y21" s="295">
        <f>'資源化量内訳'!R21</f>
        <v>0</v>
      </c>
      <c r="Z21" s="295">
        <f>'資源化量内訳'!S21</f>
        <v>0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74921</v>
      </c>
      <c r="AJ21" s="296">
        <f t="shared" si="6"/>
        <v>100</v>
      </c>
      <c r="AK21" s="295">
        <f>'資源化量内訳'!AP21</f>
        <v>0</v>
      </c>
      <c r="AL21" s="295">
        <f>'資源化量内訳'!BC21</f>
        <v>571</v>
      </c>
      <c r="AM21" s="295">
        <f>'資源化量内訳'!BO21</f>
        <v>6197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4560</v>
      </c>
      <c r="AR21" s="294">
        <f t="shared" si="7"/>
        <v>11328</v>
      </c>
      <c r="AS21" s="296">
        <f t="shared" si="8"/>
        <v>25.95305186185697</v>
      </c>
      <c r="AT21" s="295">
        <f>'ごみ処理量内訳'!AI21</f>
        <v>0</v>
      </c>
      <c r="AU21" s="295">
        <f>'ごみ処理量内訳'!AJ21</f>
        <v>10069</v>
      </c>
      <c r="AV21" s="295">
        <f>'ごみ処理量内訳'!AK21</f>
        <v>141</v>
      </c>
      <c r="AW21" s="294">
        <f t="shared" si="9"/>
        <v>10210</v>
      </c>
    </row>
    <row r="22" spans="1:49" ht="13.5" customHeight="1">
      <c r="A22" s="415" t="s">
        <v>382</v>
      </c>
      <c r="B22" s="415">
        <v>28215</v>
      </c>
      <c r="C22" s="415" t="s">
        <v>418</v>
      </c>
      <c r="D22" s="294">
        <f t="shared" si="2"/>
        <v>84655</v>
      </c>
      <c r="E22" s="419">
        <v>84655</v>
      </c>
      <c r="F22" s="419"/>
      <c r="G22" s="295">
        <f>'ごみ搬入量内訳'!H22</f>
        <v>27567</v>
      </c>
      <c r="H22" s="295">
        <f>'ごみ搬入量内訳'!AG22</f>
        <v>7673</v>
      </c>
      <c r="I22" s="295">
        <f>'資源化量内訳'!DX22</f>
        <v>2243</v>
      </c>
      <c r="J22" s="294">
        <f t="shared" si="3"/>
        <v>37483</v>
      </c>
      <c r="K22" s="294">
        <f t="shared" si="4"/>
        <v>1213.0783850325615</v>
      </c>
      <c r="L22" s="295">
        <f>IF($D22&gt;0,('ごみ搬入量内訳'!E22+I22)/$D22/365*10^6,0)</f>
        <v>739.4719744846731</v>
      </c>
      <c r="M22" s="295">
        <f>IF($D22&gt;0,'ごみ搬入量内訳'!F22/$D22/365*10^6,0)</f>
        <v>473.6064105478886</v>
      </c>
      <c r="N22" s="295">
        <f>'ごみ搬入量内訳'!AH22</f>
        <v>0</v>
      </c>
      <c r="O22" s="295">
        <f>'ごみ処理量内訳'!E22</f>
        <v>25362</v>
      </c>
      <c r="P22" s="295">
        <f>'ごみ処理量内訳'!N22</f>
        <v>5676</v>
      </c>
      <c r="Q22" s="295">
        <f>'ごみ処理量内訳'!F22</f>
        <v>3039</v>
      </c>
      <c r="R22" s="295">
        <f>'ごみ処理量内訳'!G22</f>
        <v>2463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576</v>
      </c>
      <c r="X22" s="295">
        <f>'ごみ処理量内訳'!M22</f>
        <v>0</v>
      </c>
      <c r="Y22" s="295">
        <f>'資源化量内訳'!R22</f>
        <v>325</v>
      </c>
      <c r="Z22" s="295">
        <f>'資源化量内訳'!S22</f>
        <v>28</v>
      </c>
      <c r="AA22" s="295">
        <f>'資源化量内訳'!T22</f>
        <v>22</v>
      </c>
      <c r="AB22" s="295">
        <f>'資源化量内訳'!U22</f>
        <v>23</v>
      </c>
      <c r="AC22" s="295">
        <f>'資源化量内訳'!V22</f>
        <v>0</v>
      </c>
      <c r="AD22" s="295">
        <f>'資源化量内訳'!W22</f>
        <v>103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149</v>
      </c>
      <c r="AI22" s="294">
        <f t="shared" si="5"/>
        <v>34402</v>
      </c>
      <c r="AJ22" s="296">
        <f t="shared" si="6"/>
        <v>83.50095924655542</v>
      </c>
      <c r="AK22" s="295">
        <f>'資源化量内訳'!AP22</f>
        <v>84</v>
      </c>
      <c r="AL22" s="295">
        <f>'資源化量内訳'!BC22</f>
        <v>679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580</v>
      </c>
      <c r="AR22" s="294">
        <f t="shared" si="7"/>
        <v>1343</v>
      </c>
      <c r="AS22" s="296">
        <f t="shared" si="8"/>
        <v>10.672670214217492</v>
      </c>
      <c r="AT22" s="295">
        <f>'ごみ処理量内訳'!AI22</f>
        <v>5676</v>
      </c>
      <c r="AU22" s="295">
        <f>'ごみ処理量内訳'!AJ22</f>
        <v>2653</v>
      </c>
      <c r="AV22" s="295">
        <f>'ごみ処理量内訳'!AK22</f>
        <v>73</v>
      </c>
      <c r="AW22" s="294">
        <f t="shared" si="9"/>
        <v>8402</v>
      </c>
    </row>
    <row r="23" spans="1:49" ht="13.5" customHeight="1">
      <c r="A23" s="415" t="s">
        <v>382</v>
      </c>
      <c r="B23" s="415">
        <v>28216</v>
      </c>
      <c r="C23" s="415" t="s">
        <v>419</v>
      </c>
      <c r="D23" s="294">
        <f t="shared" si="2"/>
        <v>97225</v>
      </c>
      <c r="E23" s="419">
        <v>97225</v>
      </c>
      <c r="F23" s="419"/>
      <c r="G23" s="295">
        <f>'ごみ搬入量内訳'!H23</f>
        <v>32137</v>
      </c>
      <c r="H23" s="295">
        <f>'ごみ搬入量内訳'!AG23</f>
        <v>11665</v>
      </c>
      <c r="I23" s="295">
        <f>'資源化量内訳'!DX23</f>
        <v>4165</v>
      </c>
      <c r="J23" s="294">
        <f t="shared" si="3"/>
        <v>47967</v>
      </c>
      <c r="K23" s="294">
        <f t="shared" si="4"/>
        <v>1351.6733181400296</v>
      </c>
      <c r="L23" s="295">
        <f>IF($D23&gt;0,('ごみ搬入量内訳'!E23+I23)/$D23/365*10^6,0)</f>
        <v>875.4724424703325</v>
      </c>
      <c r="M23" s="295">
        <f>IF($D23&gt;0,'ごみ搬入量内訳'!F23/$D23/365*10^6,0)</f>
        <v>476.2008756696971</v>
      </c>
      <c r="N23" s="295">
        <f>'ごみ搬入量内訳'!AH23</f>
        <v>0</v>
      </c>
      <c r="O23" s="295">
        <f>'ごみ処理量内訳'!E23</f>
        <v>39748</v>
      </c>
      <c r="P23" s="295">
        <f>'ごみ処理量内訳'!N23</f>
        <v>452</v>
      </c>
      <c r="Q23" s="295">
        <f>'ごみ処理量内訳'!F23</f>
        <v>3302</v>
      </c>
      <c r="R23" s="295">
        <f>'ごみ処理量内訳'!G23</f>
        <v>2409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876</v>
      </c>
      <c r="X23" s="295">
        <f>'ごみ処理量内訳'!M23</f>
        <v>17</v>
      </c>
      <c r="Y23" s="295">
        <f>'資源化量内訳'!R23</f>
        <v>300</v>
      </c>
      <c r="Z23" s="295">
        <f>'資源化量内訳'!S23</f>
        <v>296</v>
      </c>
      <c r="AA23" s="295">
        <f>'資源化量内訳'!T23</f>
        <v>0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4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43802</v>
      </c>
      <c r="AJ23" s="296">
        <f t="shared" si="6"/>
        <v>98.96808364914844</v>
      </c>
      <c r="AK23" s="295">
        <f>'資源化量内訳'!AP23</f>
        <v>2309</v>
      </c>
      <c r="AL23" s="295">
        <f>'資源化量内訳'!BC23</f>
        <v>689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708</v>
      </c>
      <c r="AR23" s="294">
        <f t="shared" si="7"/>
        <v>3706</v>
      </c>
      <c r="AS23" s="296">
        <f t="shared" si="8"/>
        <v>17.03462797339838</v>
      </c>
      <c r="AT23" s="295">
        <f>'ごみ処理量内訳'!AI23</f>
        <v>452</v>
      </c>
      <c r="AU23" s="295">
        <f>'ごみ処理量内訳'!AJ23</f>
        <v>3539</v>
      </c>
      <c r="AV23" s="295">
        <f>'ごみ処理量内訳'!AK23</f>
        <v>0</v>
      </c>
      <c r="AW23" s="294">
        <f t="shared" si="9"/>
        <v>3991</v>
      </c>
    </row>
    <row r="24" spans="1:49" ht="13.5" customHeight="1">
      <c r="A24" s="415" t="s">
        <v>382</v>
      </c>
      <c r="B24" s="415">
        <v>28217</v>
      </c>
      <c r="C24" s="415" t="s">
        <v>420</v>
      </c>
      <c r="D24" s="294">
        <f t="shared" si="2"/>
        <v>160901</v>
      </c>
      <c r="E24" s="419">
        <v>160901</v>
      </c>
      <c r="F24" s="419"/>
      <c r="G24" s="295">
        <f>'ごみ搬入量内訳'!H24</f>
        <v>51246</v>
      </c>
      <c r="H24" s="295">
        <f>'ごみ搬入量内訳'!AG24</f>
        <v>2227</v>
      </c>
      <c r="I24" s="295">
        <f>'資源化量内訳'!DX24</f>
        <v>7246</v>
      </c>
      <c r="J24" s="294">
        <f t="shared" si="3"/>
        <v>60719</v>
      </c>
      <c r="K24" s="294">
        <f t="shared" si="4"/>
        <v>1033.8868289043216</v>
      </c>
      <c r="L24" s="295">
        <f>IF($D24&gt;0,('ごみ搬入量内訳'!E24+I24)/$D24/365*10^6,0)</f>
        <v>795.2137334852291</v>
      </c>
      <c r="M24" s="295">
        <f>IF($D24&gt;0,'ごみ搬入量内訳'!F24/$D24/365*10^6,0)</f>
        <v>238.67309541909248</v>
      </c>
      <c r="N24" s="295">
        <f>'ごみ搬入量内訳'!AH24</f>
        <v>0</v>
      </c>
      <c r="O24" s="295">
        <f>'ごみ処理量内訳'!E24</f>
        <v>45598</v>
      </c>
      <c r="P24" s="295">
        <f>'ごみ処理量内訳'!N24</f>
        <v>479</v>
      </c>
      <c r="Q24" s="295">
        <f>'ごみ処理量内訳'!F24</f>
        <v>4135</v>
      </c>
      <c r="R24" s="295">
        <f>'ごみ処理量内訳'!G24</f>
        <v>956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3179</v>
      </c>
      <c r="X24" s="295">
        <f>'ごみ処理量内訳'!M24</f>
        <v>0</v>
      </c>
      <c r="Y24" s="295">
        <f>'資源化量内訳'!R24</f>
        <v>3261</v>
      </c>
      <c r="Z24" s="295">
        <f>'資源化量内訳'!S24</f>
        <v>3261</v>
      </c>
      <c r="AA24" s="295">
        <f>'資源化量内訳'!T24</f>
        <v>0</v>
      </c>
      <c r="AB24" s="295">
        <f>'資源化量内訳'!U24</f>
        <v>0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0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53473</v>
      </c>
      <c r="AJ24" s="296">
        <f t="shared" si="6"/>
        <v>99.1042208217231</v>
      </c>
      <c r="AK24" s="295">
        <f>'資源化量内訳'!AP24</f>
        <v>0</v>
      </c>
      <c r="AL24" s="295">
        <f>'資源化量内訳'!BC24</f>
        <v>363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3179</v>
      </c>
      <c r="AR24" s="294">
        <f t="shared" si="7"/>
        <v>3542</v>
      </c>
      <c r="AS24" s="296">
        <f t="shared" si="8"/>
        <v>23.137732834862234</v>
      </c>
      <c r="AT24" s="295">
        <f>'ごみ処理量内訳'!AI24</f>
        <v>479</v>
      </c>
      <c r="AU24" s="295">
        <f>'ごみ処理量内訳'!AJ24</f>
        <v>7052</v>
      </c>
      <c r="AV24" s="295">
        <f>'ごみ処理量内訳'!AK24</f>
        <v>0</v>
      </c>
      <c r="AW24" s="294">
        <f t="shared" si="9"/>
        <v>7531</v>
      </c>
    </row>
    <row r="25" spans="1:49" ht="13.5" customHeight="1">
      <c r="A25" s="415" t="s">
        <v>382</v>
      </c>
      <c r="B25" s="415">
        <v>28218</v>
      </c>
      <c r="C25" s="415" t="s">
        <v>421</v>
      </c>
      <c r="D25" s="294">
        <f t="shared" si="2"/>
        <v>49783</v>
      </c>
      <c r="E25" s="419">
        <v>49783</v>
      </c>
      <c r="F25" s="419"/>
      <c r="G25" s="295">
        <f>'ごみ搬入量内訳'!H25</f>
        <v>17127</v>
      </c>
      <c r="H25" s="295">
        <f>'ごみ搬入量内訳'!AG25</f>
        <v>1381</v>
      </c>
      <c r="I25" s="295">
        <f>'資源化量内訳'!DX25</f>
        <v>0</v>
      </c>
      <c r="J25" s="294">
        <f t="shared" si="3"/>
        <v>18508</v>
      </c>
      <c r="K25" s="294">
        <f t="shared" si="4"/>
        <v>1018.5575259640538</v>
      </c>
      <c r="L25" s="295">
        <f>IF($D25&gt;0,('ごみ搬入量内訳'!E25+I25)/$D25/365*10^6,0)</f>
        <v>664.6379533751825</v>
      </c>
      <c r="M25" s="295">
        <f>IF($D25&gt;0,'ごみ搬入量内訳'!F25/$D25/365*10^6,0)</f>
        <v>353.91957258887135</v>
      </c>
      <c r="N25" s="295">
        <f>'ごみ搬入量内訳'!AH25</f>
        <v>0</v>
      </c>
      <c r="O25" s="295">
        <f>'ごみ処理量内訳'!E25</f>
        <v>15439</v>
      </c>
      <c r="P25" s="295">
        <f>'ごみ処理量内訳'!N25</f>
        <v>1280</v>
      </c>
      <c r="Q25" s="295">
        <f>'ごみ処理量内訳'!F25</f>
        <v>968</v>
      </c>
      <c r="R25" s="295">
        <f>'ごみ処理量内訳'!G25</f>
        <v>931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37</v>
      </c>
      <c r="X25" s="295">
        <f>'ごみ処理量内訳'!M25</f>
        <v>0</v>
      </c>
      <c r="Y25" s="295">
        <f>'資源化量内訳'!R25</f>
        <v>805</v>
      </c>
      <c r="Z25" s="295">
        <f>'資源化量内訳'!S25</f>
        <v>129</v>
      </c>
      <c r="AA25" s="295">
        <f>'資源化量内訳'!T25</f>
        <v>345</v>
      </c>
      <c r="AB25" s="295">
        <f>'資源化量内訳'!U25</f>
        <v>330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1</v>
      </c>
      <c r="AI25" s="294">
        <f t="shared" si="5"/>
        <v>18492</v>
      </c>
      <c r="AJ25" s="296">
        <f t="shared" si="6"/>
        <v>93.07808782176076</v>
      </c>
      <c r="AK25" s="295">
        <f>'資源化量内訳'!AP25</f>
        <v>0</v>
      </c>
      <c r="AL25" s="295">
        <f>'資源化量内訳'!BC25</f>
        <v>197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37</v>
      </c>
      <c r="AR25" s="294">
        <f t="shared" si="7"/>
        <v>234</v>
      </c>
      <c r="AS25" s="296">
        <f t="shared" si="8"/>
        <v>5.618645900930132</v>
      </c>
      <c r="AT25" s="295">
        <f>'ごみ処理量内訳'!AI25</f>
        <v>1280</v>
      </c>
      <c r="AU25" s="295">
        <f>'ごみ処理量内訳'!AJ25</f>
        <v>1940</v>
      </c>
      <c r="AV25" s="295">
        <f>'ごみ処理量内訳'!AK25</f>
        <v>0</v>
      </c>
      <c r="AW25" s="294">
        <f t="shared" si="9"/>
        <v>3220</v>
      </c>
    </row>
    <row r="26" spans="1:49" ht="13.5" customHeight="1">
      <c r="A26" s="415" t="s">
        <v>382</v>
      </c>
      <c r="B26" s="415">
        <v>28219</v>
      </c>
      <c r="C26" s="415" t="s">
        <v>422</v>
      </c>
      <c r="D26" s="294">
        <f t="shared" si="2"/>
        <v>113624</v>
      </c>
      <c r="E26" s="419">
        <v>113624</v>
      </c>
      <c r="F26" s="419"/>
      <c r="G26" s="295">
        <f>'ごみ搬入量内訳'!H26</f>
        <v>33503</v>
      </c>
      <c r="H26" s="295">
        <f>'ごみ搬入量内訳'!AG26</f>
        <v>3418</v>
      </c>
      <c r="I26" s="295">
        <f>'資源化量内訳'!DX26</f>
        <v>6187</v>
      </c>
      <c r="J26" s="294">
        <f t="shared" si="3"/>
        <v>43108</v>
      </c>
      <c r="K26" s="294">
        <f t="shared" si="4"/>
        <v>1039.429254286428</v>
      </c>
      <c r="L26" s="295">
        <f>IF($D26&gt;0,('ごみ搬入量内訳'!E26+I26)/$D26/365*10^6,0)</f>
        <v>750.8542956870967</v>
      </c>
      <c r="M26" s="295">
        <f>IF($D26&gt;0,'ごみ搬入量内訳'!F26/$D26/365*10^6,0)</f>
        <v>288.57495859933124</v>
      </c>
      <c r="N26" s="295">
        <f>'ごみ搬入量内訳'!AH26</f>
        <v>0</v>
      </c>
      <c r="O26" s="295">
        <f>'ごみ処理量内訳'!E26</f>
        <v>33329</v>
      </c>
      <c r="P26" s="295">
        <f>'ごみ処理量内訳'!N26</f>
        <v>0</v>
      </c>
      <c r="Q26" s="295">
        <f>'ごみ処理量内訳'!F26</f>
        <v>2121</v>
      </c>
      <c r="R26" s="295">
        <f>'ごみ処理量内訳'!G26</f>
        <v>1954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167</v>
      </c>
      <c r="X26" s="295">
        <f>'ごみ処理量内訳'!M26</f>
        <v>0</v>
      </c>
      <c r="Y26" s="295">
        <f>'資源化量内訳'!R26</f>
        <v>1471</v>
      </c>
      <c r="Z26" s="295">
        <f>'資源化量内訳'!S26</f>
        <v>178</v>
      </c>
      <c r="AA26" s="295">
        <f>'資源化量内訳'!T26</f>
        <v>438</v>
      </c>
      <c r="AB26" s="295">
        <f>'資源化量内訳'!U26</f>
        <v>854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1</v>
      </c>
      <c r="AI26" s="294">
        <f t="shared" si="5"/>
        <v>36921</v>
      </c>
      <c r="AJ26" s="296">
        <f t="shared" si="6"/>
        <v>100</v>
      </c>
      <c r="AK26" s="295">
        <f>'資源化量内訳'!AP26</f>
        <v>0</v>
      </c>
      <c r="AL26" s="295">
        <f>'資源化量内訳'!BC26</f>
        <v>597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159</v>
      </c>
      <c r="AR26" s="294">
        <f t="shared" si="7"/>
        <v>756</v>
      </c>
      <c r="AS26" s="296">
        <f t="shared" si="8"/>
        <v>19.518418854968917</v>
      </c>
      <c r="AT26" s="295">
        <f>'ごみ処理量内訳'!AI26</f>
        <v>0</v>
      </c>
      <c r="AU26" s="295">
        <f>'ごみ処理量内訳'!AJ26</f>
        <v>5570</v>
      </c>
      <c r="AV26" s="295">
        <f>'ごみ処理量内訳'!AK26</f>
        <v>509</v>
      </c>
      <c r="AW26" s="294">
        <f t="shared" si="9"/>
        <v>6079</v>
      </c>
    </row>
    <row r="27" spans="1:49" ht="13.5" customHeight="1">
      <c r="A27" s="415" t="s">
        <v>382</v>
      </c>
      <c r="B27" s="415">
        <v>28220</v>
      </c>
      <c r="C27" s="415" t="s">
        <v>423</v>
      </c>
      <c r="D27" s="294">
        <f t="shared" si="2"/>
        <v>50266</v>
      </c>
      <c r="E27" s="419">
        <v>50266</v>
      </c>
      <c r="F27" s="419"/>
      <c r="G27" s="295">
        <f>'ごみ搬入量内訳'!H27</f>
        <v>10576</v>
      </c>
      <c r="H27" s="295">
        <f>'ごみ搬入量内訳'!AG27</f>
        <v>6120</v>
      </c>
      <c r="I27" s="295">
        <f>'資源化量内訳'!DX27</f>
        <v>2594</v>
      </c>
      <c r="J27" s="294">
        <f t="shared" si="3"/>
        <v>19290</v>
      </c>
      <c r="K27" s="294">
        <f t="shared" si="4"/>
        <v>1051.3928911887388</v>
      </c>
      <c r="L27" s="295">
        <f>IF($D27&gt;0,('ごみ搬入量内訳'!E27+I27)/$D27/365*10^6,0)</f>
        <v>652.5830526802888</v>
      </c>
      <c r="M27" s="295">
        <f>IF($D27&gt;0,'ごみ搬入量内訳'!F27/$D27/365*10^6,0)</f>
        <v>398.80983850845007</v>
      </c>
      <c r="N27" s="295">
        <f>'ごみ搬入量内訳'!AH27</f>
        <v>0</v>
      </c>
      <c r="O27" s="295">
        <f>'ごみ処理量内訳'!E27</f>
        <v>11901</v>
      </c>
      <c r="P27" s="295">
        <f>'ごみ処理量内訳'!N27</f>
        <v>2525</v>
      </c>
      <c r="Q27" s="295">
        <f>'ごみ処理量内訳'!F27</f>
        <v>1753</v>
      </c>
      <c r="R27" s="295">
        <f>'ごみ処理量内訳'!G27</f>
        <v>1684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69</v>
      </c>
      <c r="X27" s="295">
        <f>'ごみ処理量内訳'!M27</f>
        <v>0</v>
      </c>
      <c r="Y27" s="295">
        <f>'資源化量内訳'!R27</f>
        <v>726</v>
      </c>
      <c r="Z27" s="295">
        <f>'資源化量内訳'!S27</f>
        <v>17</v>
      </c>
      <c r="AA27" s="295">
        <f>'資源化量内訳'!T27</f>
        <v>281</v>
      </c>
      <c r="AB27" s="295">
        <f>'資源化量内訳'!U27</f>
        <v>359</v>
      </c>
      <c r="AC27" s="295">
        <f>'資源化量内訳'!V27</f>
        <v>54</v>
      </c>
      <c r="AD27" s="295">
        <f>'資源化量内訳'!W27</f>
        <v>15</v>
      </c>
      <c r="AE27" s="295">
        <f>'資源化量内訳'!X27</f>
        <v>0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0</v>
      </c>
      <c r="AI27" s="294">
        <f t="shared" si="5"/>
        <v>16905</v>
      </c>
      <c r="AJ27" s="296">
        <f t="shared" si="6"/>
        <v>85.06359065365277</v>
      </c>
      <c r="AK27" s="295">
        <f>'資源化量内訳'!AP27</f>
        <v>0</v>
      </c>
      <c r="AL27" s="295">
        <f>'資源化量内訳'!BC27</f>
        <v>0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0</v>
      </c>
      <c r="AR27" s="294">
        <f t="shared" si="7"/>
        <v>0</v>
      </c>
      <c r="AS27" s="296">
        <f t="shared" si="8"/>
        <v>17.02651418021437</v>
      </c>
      <c r="AT27" s="295">
        <f>'ごみ処理量内訳'!AI27</f>
        <v>2525</v>
      </c>
      <c r="AU27" s="295">
        <f>'ごみ処理量内訳'!AJ27</f>
        <v>1497</v>
      </c>
      <c r="AV27" s="295">
        <f>'ごみ処理量内訳'!AK27</f>
        <v>0</v>
      </c>
      <c r="AW27" s="294">
        <f t="shared" si="9"/>
        <v>4022</v>
      </c>
    </row>
    <row r="28" spans="1:49" ht="13.5" customHeight="1">
      <c r="A28" s="415" t="s">
        <v>382</v>
      </c>
      <c r="B28" s="415">
        <v>28221</v>
      </c>
      <c r="C28" s="415" t="s">
        <v>424</v>
      </c>
      <c r="D28" s="294">
        <f t="shared" si="2"/>
        <v>46476</v>
      </c>
      <c r="E28" s="419">
        <v>46476</v>
      </c>
      <c r="F28" s="419"/>
      <c r="G28" s="295">
        <f>'ごみ搬入量内訳'!H28</f>
        <v>8483</v>
      </c>
      <c r="H28" s="295">
        <f>'ごみ搬入量内訳'!AG28</f>
        <v>8800</v>
      </c>
      <c r="I28" s="295">
        <f>'資源化量内訳'!DX28</f>
        <v>1740</v>
      </c>
      <c r="J28" s="294">
        <f t="shared" si="3"/>
        <v>19023</v>
      </c>
      <c r="K28" s="294">
        <f t="shared" si="4"/>
        <v>1121.3918628792942</v>
      </c>
      <c r="L28" s="295">
        <f>IF($D28&gt;0,('ごみ搬入量内訳'!E28+I28)/$D28/365*10^6,0)</f>
        <v>718.5325877430331</v>
      </c>
      <c r="M28" s="295">
        <f>IF($D28&gt;0,'ごみ搬入量内訳'!F28/$D28/365*10^6,0)</f>
        <v>402.8592751362612</v>
      </c>
      <c r="N28" s="295">
        <f>'ごみ搬入量内訳'!AH28</f>
        <v>0</v>
      </c>
      <c r="O28" s="295">
        <f>'ごみ処理量内訳'!E28</f>
        <v>14042</v>
      </c>
      <c r="P28" s="295">
        <f>'ごみ処理量内訳'!N28</f>
        <v>952</v>
      </c>
      <c r="Q28" s="295">
        <f>'ごみ処理量内訳'!F28</f>
        <v>1860</v>
      </c>
      <c r="R28" s="295">
        <f>'ごみ処理量内訳'!G28</f>
        <v>914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946</v>
      </c>
      <c r="X28" s="295">
        <f>'ごみ処理量内訳'!M28</f>
        <v>0</v>
      </c>
      <c r="Y28" s="295">
        <f>'資源化量内訳'!R28</f>
        <v>522</v>
      </c>
      <c r="Z28" s="295">
        <f>'資源化量内訳'!S28</f>
        <v>170</v>
      </c>
      <c r="AA28" s="295">
        <f>'資源化量内訳'!T28</f>
        <v>260</v>
      </c>
      <c r="AB28" s="295">
        <f>'資源化量内訳'!U28</f>
        <v>0</v>
      </c>
      <c r="AC28" s="295">
        <f>'資源化量内訳'!V28</f>
        <v>0</v>
      </c>
      <c r="AD28" s="295">
        <f>'資源化量内訳'!W28</f>
        <v>0</v>
      </c>
      <c r="AE28" s="295">
        <f>'資源化量内訳'!X28</f>
        <v>0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92</v>
      </c>
      <c r="AI28" s="294">
        <f t="shared" si="5"/>
        <v>17376</v>
      </c>
      <c r="AJ28" s="296">
        <f t="shared" si="6"/>
        <v>94.52117863720073</v>
      </c>
      <c r="AK28" s="295">
        <f>'資源化量内訳'!AP28</f>
        <v>757</v>
      </c>
      <c r="AL28" s="295">
        <f>'資源化量内訳'!BC28</f>
        <v>0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928</v>
      </c>
      <c r="AR28" s="294">
        <f t="shared" si="7"/>
        <v>1685</v>
      </c>
      <c r="AS28" s="296">
        <f t="shared" si="8"/>
        <v>20.6476250261561</v>
      </c>
      <c r="AT28" s="295">
        <f>'ごみ処理量内訳'!AI28</f>
        <v>952</v>
      </c>
      <c r="AU28" s="295">
        <f>'ごみ処理量内訳'!AJ28</f>
        <v>1500</v>
      </c>
      <c r="AV28" s="295">
        <f>'ごみ処理量内訳'!AK28</f>
        <v>94</v>
      </c>
      <c r="AW28" s="294">
        <f t="shared" si="9"/>
        <v>2546</v>
      </c>
    </row>
    <row r="29" spans="1:49" ht="13.5" customHeight="1">
      <c r="A29" s="415" t="s">
        <v>382</v>
      </c>
      <c r="B29" s="415">
        <v>28222</v>
      </c>
      <c r="C29" s="415" t="s">
        <v>425</v>
      </c>
      <c r="D29" s="294">
        <f t="shared" si="2"/>
        <v>29020</v>
      </c>
      <c r="E29" s="419">
        <v>29020</v>
      </c>
      <c r="F29" s="419"/>
      <c r="G29" s="295">
        <f>'ごみ搬入量内訳'!H29</f>
        <v>8467</v>
      </c>
      <c r="H29" s="295">
        <f>'ごみ搬入量内訳'!AG29</f>
        <v>654</v>
      </c>
      <c r="I29" s="295">
        <f>'資源化量内訳'!DX29</f>
        <v>750</v>
      </c>
      <c r="J29" s="294">
        <f t="shared" si="3"/>
        <v>9871</v>
      </c>
      <c r="K29" s="294">
        <f t="shared" si="4"/>
        <v>931.9033637642439</v>
      </c>
      <c r="L29" s="295">
        <f>IF($D29&gt;0,('ごみ搬入量内訳'!E29+I29)/$D29/365*10^6,0)</f>
        <v>870.1603995355117</v>
      </c>
      <c r="M29" s="295">
        <f>IF($D29&gt;0,'ごみ搬入量内訳'!F29/$D29/365*10^6,0)</f>
        <v>61.742964228732184</v>
      </c>
      <c r="N29" s="295">
        <f>'ごみ搬入量内訳'!AH29</f>
        <v>0</v>
      </c>
      <c r="O29" s="295">
        <f>'ごみ処理量内訳'!E29</f>
        <v>7233</v>
      </c>
      <c r="P29" s="295">
        <f>'ごみ処理量内訳'!N29</f>
        <v>239</v>
      </c>
      <c r="Q29" s="295">
        <f>'ごみ処理量内訳'!F29</f>
        <v>1649</v>
      </c>
      <c r="R29" s="295">
        <f>'ごみ処理量内訳'!G29</f>
        <v>0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1649</v>
      </c>
      <c r="X29" s="295">
        <f>'ごみ処理量内訳'!M29</f>
        <v>0</v>
      </c>
      <c r="Y29" s="295">
        <f>'資源化量内訳'!R29</f>
        <v>0</v>
      </c>
      <c r="Z29" s="295">
        <f>'資源化量内訳'!S29</f>
        <v>0</v>
      </c>
      <c r="AA29" s="295">
        <f>'資源化量内訳'!T29</f>
        <v>0</v>
      </c>
      <c r="AB29" s="295">
        <f>'資源化量内訳'!U29</f>
        <v>0</v>
      </c>
      <c r="AC29" s="295">
        <f>'資源化量内訳'!V29</f>
        <v>0</v>
      </c>
      <c r="AD29" s="295">
        <f>'資源化量内訳'!W29</f>
        <v>0</v>
      </c>
      <c r="AE29" s="295">
        <f>'資源化量内訳'!X29</f>
        <v>0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0</v>
      </c>
      <c r="AI29" s="294">
        <f t="shared" si="5"/>
        <v>9121</v>
      </c>
      <c r="AJ29" s="296">
        <f t="shared" si="6"/>
        <v>97.37967328143844</v>
      </c>
      <c r="AK29" s="295">
        <f>'資源化量内訳'!AP29</f>
        <v>0</v>
      </c>
      <c r="AL29" s="295">
        <f>'資源化量内訳'!BC29</f>
        <v>0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1339</v>
      </c>
      <c r="AR29" s="294">
        <f t="shared" si="7"/>
        <v>1339</v>
      </c>
      <c r="AS29" s="296">
        <f t="shared" si="8"/>
        <v>21.16300273528518</v>
      </c>
      <c r="AT29" s="295">
        <f>'ごみ処理量内訳'!AI29</f>
        <v>239</v>
      </c>
      <c r="AU29" s="295">
        <f>'ごみ処理量内訳'!AJ29</f>
        <v>367</v>
      </c>
      <c r="AV29" s="295">
        <f>'ごみ処理量内訳'!AK29</f>
        <v>310</v>
      </c>
      <c r="AW29" s="294">
        <f t="shared" si="9"/>
        <v>916</v>
      </c>
    </row>
    <row r="30" spans="1:49" ht="13.5" customHeight="1">
      <c r="A30" s="415" t="s">
        <v>382</v>
      </c>
      <c r="B30" s="415">
        <v>28223</v>
      </c>
      <c r="C30" s="415" t="s">
        <v>426</v>
      </c>
      <c r="D30" s="294">
        <f t="shared" si="2"/>
        <v>72803</v>
      </c>
      <c r="E30" s="419">
        <v>72803</v>
      </c>
      <c r="F30" s="419"/>
      <c r="G30" s="295">
        <f>'ごみ搬入量内訳'!H30</f>
        <v>10812</v>
      </c>
      <c r="H30" s="295">
        <f>'ごみ搬入量内訳'!AG30</f>
        <v>7634</v>
      </c>
      <c r="I30" s="295">
        <f>'資源化量内訳'!DX30</f>
        <v>2973</v>
      </c>
      <c r="J30" s="294">
        <f t="shared" si="3"/>
        <v>21419</v>
      </c>
      <c r="K30" s="294">
        <f t="shared" si="4"/>
        <v>806.0408469544101</v>
      </c>
      <c r="L30" s="295">
        <f>IF($D30&gt;0,('ごみ搬入量内訳'!E30+I30)/$D30/365*10^6,0)</f>
        <v>518.7577886580393</v>
      </c>
      <c r="M30" s="295">
        <f>IF($D30&gt;0,'ごみ搬入量内訳'!F30/$D30/365*10^6,0)</f>
        <v>287.2830582963708</v>
      </c>
      <c r="N30" s="295">
        <f>'ごみ搬入量内訳'!AH30</f>
        <v>0</v>
      </c>
      <c r="O30" s="295">
        <f>'ごみ処理量内訳'!E30</f>
        <v>14252</v>
      </c>
      <c r="P30" s="295">
        <f>'ごみ処理量内訳'!N30</f>
        <v>1259</v>
      </c>
      <c r="Q30" s="295">
        <f>'ごみ処理量内訳'!F30</f>
        <v>2290</v>
      </c>
      <c r="R30" s="295">
        <f>'ごみ処理量内訳'!G30</f>
        <v>0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2290</v>
      </c>
      <c r="X30" s="295">
        <f>'ごみ処理量内訳'!M30</f>
        <v>0</v>
      </c>
      <c r="Y30" s="295">
        <f>'資源化量内訳'!R30</f>
        <v>645</v>
      </c>
      <c r="Z30" s="295">
        <f>'資源化量内訳'!S30</f>
        <v>9</v>
      </c>
      <c r="AA30" s="295">
        <f>'資源化量内訳'!T30</f>
        <v>55</v>
      </c>
      <c r="AB30" s="295">
        <f>'資源化量内訳'!U30</f>
        <v>439</v>
      </c>
      <c r="AC30" s="295">
        <f>'資源化量内訳'!V30</f>
        <v>106</v>
      </c>
      <c r="AD30" s="295">
        <f>'資源化量内訳'!W30</f>
        <v>0</v>
      </c>
      <c r="AE30" s="295">
        <f>'資源化量内訳'!X30</f>
        <v>0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36</v>
      </c>
      <c r="AI30" s="294">
        <f t="shared" si="5"/>
        <v>18446</v>
      </c>
      <c r="AJ30" s="296">
        <f t="shared" si="6"/>
        <v>93.17467201561314</v>
      </c>
      <c r="AK30" s="295">
        <f>'資源化量内訳'!AP30</f>
        <v>0</v>
      </c>
      <c r="AL30" s="295">
        <f>'資源化量内訳'!BC30</f>
        <v>0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2031</v>
      </c>
      <c r="AR30" s="294">
        <f t="shared" si="7"/>
        <v>2031</v>
      </c>
      <c r="AS30" s="296">
        <f t="shared" si="8"/>
        <v>26.373780288528874</v>
      </c>
      <c r="AT30" s="295">
        <f>'ごみ処理量内訳'!AI30</f>
        <v>1259</v>
      </c>
      <c r="AU30" s="295">
        <f>'ごみ処理量内訳'!AJ30</f>
        <v>1374</v>
      </c>
      <c r="AV30" s="295">
        <f>'ごみ処理量内訳'!AK30</f>
        <v>259</v>
      </c>
      <c r="AW30" s="294">
        <f t="shared" si="9"/>
        <v>2892</v>
      </c>
    </row>
    <row r="31" spans="1:49" ht="13.5" customHeight="1">
      <c r="A31" s="415" t="s">
        <v>382</v>
      </c>
      <c r="B31" s="415">
        <v>28224</v>
      </c>
      <c r="C31" s="415" t="s">
        <v>427</v>
      </c>
      <c r="D31" s="294">
        <f t="shared" si="2"/>
        <v>53767</v>
      </c>
      <c r="E31" s="419">
        <v>53767</v>
      </c>
      <c r="F31" s="419"/>
      <c r="G31" s="295">
        <f>'ごみ搬入量内訳'!H31</f>
        <v>16015</v>
      </c>
      <c r="H31" s="295">
        <f>'ごみ搬入量内訳'!AG31</f>
        <v>2567</v>
      </c>
      <c r="I31" s="295">
        <f>'資源化量内訳'!DX31</f>
        <v>281</v>
      </c>
      <c r="J31" s="294">
        <f t="shared" si="3"/>
        <v>18863</v>
      </c>
      <c r="K31" s="294">
        <f t="shared" si="4"/>
        <v>961.1741784885621</v>
      </c>
      <c r="L31" s="295">
        <f>IF($D31&gt;0,('ごみ搬入量内訳'!E31+I31)/$D31/365*10^6,0)</f>
        <v>666.5492990939342</v>
      </c>
      <c r="M31" s="295">
        <f>IF($D31&gt;0,'ごみ搬入量内訳'!F31/$D31/365*10^6,0)</f>
        <v>294.6248793946279</v>
      </c>
      <c r="N31" s="295">
        <f>'ごみ搬入量内訳'!AH31</f>
        <v>0</v>
      </c>
      <c r="O31" s="295">
        <f>'ごみ処理量内訳'!E31</f>
        <v>14961</v>
      </c>
      <c r="P31" s="295">
        <f>'ごみ処理量内訳'!N31</f>
        <v>0</v>
      </c>
      <c r="Q31" s="295">
        <f>'ごみ処理量内訳'!F31</f>
        <v>1228</v>
      </c>
      <c r="R31" s="295">
        <f>'ごみ処理量内訳'!G31</f>
        <v>1165</v>
      </c>
      <c r="S31" s="295">
        <f>'ごみ処理量内訳'!H31</f>
        <v>63</v>
      </c>
      <c r="T31" s="295">
        <f>'ごみ処理量内訳'!I31</f>
        <v>0</v>
      </c>
      <c r="U31" s="295">
        <f>'ごみ処理量内訳'!J31</f>
        <v>0</v>
      </c>
      <c r="V31" s="295">
        <f>'ごみ処理量内訳'!K31</f>
        <v>0</v>
      </c>
      <c r="W31" s="295">
        <f>'ごみ処理量内訳'!L31</f>
        <v>0</v>
      </c>
      <c r="X31" s="295">
        <f>'ごみ処理量内訳'!M31</f>
        <v>0</v>
      </c>
      <c r="Y31" s="295">
        <f>'資源化量内訳'!R31</f>
        <v>2393</v>
      </c>
      <c r="Z31" s="295">
        <f>'資源化量内訳'!S31</f>
        <v>1411</v>
      </c>
      <c r="AA31" s="295">
        <f>'資源化量内訳'!T31</f>
        <v>386</v>
      </c>
      <c r="AB31" s="295">
        <f>'資源化量内訳'!U31</f>
        <v>425</v>
      </c>
      <c r="AC31" s="295">
        <f>'資源化量内訳'!V31</f>
        <v>93</v>
      </c>
      <c r="AD31" s="295">
        <f>'資源化量内訳'!W31</f>
        <v>4</v>
      </c>
      <c r="AE31" s="295">
        <f>'資源化量内訳'!X31</f>
        <v>74</v>
      </c>
      <c r="AF31" s="295">
        <f>'資源化量内訳'!Y31</f>
        <v>0</v>
      </c>
      <c r="AG31" s="295">
        <f>'資源化量内訳'!Z31</f>
        <v>0</v>
      </c>
      <c r="AH31" s="295">
        <f>'資源化量内訳'!AA31</f>
        <v>0</v>
      </c>
      <c r="AI31" s="294">
        <f t="shared" si="5"/>
        <v>18582</v>
      </c>
      <c r="AJ31" s="296">
        <f t="shared" si="6"/>
        <v>100</v>
      </c>
      <c r="AK31" s="295">
        <f>'資源化量内訳'!AP31</f>
        <v>0</v>
      </c>
      <c r="AL31" s="295">
        <f>'資源化量内訳'!BC31</f>
        <v>317</v>
      </c>
      <c r="AM31" s="295">
        <f>'資源化量内訳'!BO31</f>
        <v>12</v>
      </c>
      <c r="AN31" s="295">
        <f>'資源化量内訳'!CA31</f>
        <v>0</v>
      </c>
      <c r="AO31" s="295">
        <f>'資源化量内訳'!CM31</f>
        <v>0</v>
      </c>
      <c r="AP31" s="295">
        <f>'資源化量内訳'!CY31</f>
        <v>0</v>
      </c>
      <c r="AQ31" s="295">
        <f>'資源化量内訳'!DL31</f>
        <v>0</v>
      </c>
      <c r="AR31" s="294">
        <f t="shared" si="7"/>
        <v>329</v>
      </c>
      <c r="AS31" s="296">
        <f t="shared" si="8"/>
        <v>15.920055134390076</v>
      </c>
      <c r="AT31" s="295">
        <f>'ごみ処理量内訳'!AI31</f>
        <v>0</v>
      </c>
      <c r="AU31" s="295">
        <f>'ごみ処理量内訳'!AJ31</f>
        <v>1648</v>
      </c>
      <c r="AV31" s="295">
        <f>'ごみ処理量内訳'!AK31</f>
        <v>509</v>
      </c>
      <c r="AW31" s="294">
        <f t="shared" si="9"/>
        <v>2157</v>
      </c>
    </row>
    <row r="32" spans="1:49" ht="13.5" customHeight="1">
      <c r="A32" s="415" t="s">
        <v>382</v>
      </c>
      <c r="B32" s="415">
        <v>28225</v>
      </c>
      <c r="C32" s="415" t="s">
        <v>428</v>
      </c>
      <c r="D32" s="294">
        <f t="shared" si="2"/>
        <v>35417</v>
      </c>
      <c r="E32" s="419">
        <v>35417</v>
      </c>
      <c r="F32" s="419"/>
      <c r="G32" s="295">
        <f>'ごみ搬入量内訳'!H32</f>
        <v>7866</v>
      </c>
      <c r="H32" s="295">
        <f>'ごみ搬入量内訳'!AG32</f>
        <v>5478</v>
      </c>
      <c r="I32" s="295">
        <f>'資源化量内訳'!DX32</f>
        <v>1503</v>
      </c>
      <c r="J32" s="294">
        <f t="shared" si="3"/>
        <v>14847</v>
      </c>
      <c r="K32" s="294">
        <f t="shared" si="4"/>
        <v>1148.5081268534072</v>
      </c>
      <c r="L32" s="295">
        <f>IF($D32&gt;0,('ごみ搬入量内訳'!E32+I32)/$D32/365*10^6,0)</f>
        <v>651.1074899794658</v>
      </c>
      <c r="M32" s="295">
        <f>IF($D32&gt;0,'ごみ搬入量内訳'!F32/$D32/365*10^6,0)</f>
        <v>497.40063687394144</v>
      </c>
      <c r="N32" s="295">
        <f>'ごみ搬入量内訳'!AH32</f>
        <v>0</v>
      </c>
      <c r="O32" s="295">
        <f>'ごみ処理量内訳'!E32</f>
        <v>9246</v>
      </c>
      <c r="P32" s="295">
        <f>'ごみ処理量内訳'!N32</f>
        <v>3025</v>
      </c>
      <c r="Q32" s="295">
        <f>'ごみ処理量内訳'!F32</f>
        <v>708</v>
      </c>
      <c r="R32" s="295">
        <f>'ごみ処理量内訳'!G32</f>
        <v>533</v>
      </c>
      <c r="S32" s="295">
        <f>'ごみ処理量内訳'!H32</f>
        <v>0</v>
      </c>
      <c r="T32" s="295">
        <f>'ごみ処理量内訳'!I32</f>
        <v>0</v>
      </c>
      <c r="U32" s="295">
        <f>'ごみ処理量内訳'!J32</f>
        <v>0</v>
      </c>
      <c r="V32" s="295">
        <f>'ごみ処理量内訳'!K32</f>
        <v>0</v>
      </c>
      <c r="W32" s="295">
        <f>'ごみ処理量内訳'!L32</f>
        <v>175</v>
      </c>
      <c r="X32" s="295">
        <f>'ごみ処理量内訳'!M32</f>
        <v>0</v>
      </c>
      <c r="Y32" s="295">
        <f>'資源化量内訳'!R32</f>
        <v>457</v>
      </c>
      <c r="Z32" s="295">
        <f>'資源化量内訳'!S32</f>
        <v>134</v>
      </c>
      <c r="AA32" s="295">
        <f>'資源化量内訳'!T32</f>
        <v>0</v>
      </c>
      <c r="AB32" s="295">
        <f>'資源化量内訳'!U32</f>
        <v>308</v>
      </c>
      <c r="AC32" s="295">
        <f>'資源化量内訳'!V32</f>
        <v>0</v>
      </c>
      <c r="AD32" s="295">
        <f>'資源化量内訳'!W32</f>
        <v>15</v>
      </c>
      <c r="AE32" s="295">
        <f>'資源化量内訳'!X32</f>
        <v>0</v>
      </c>
      <c r="AF32" s="295">
        <f>'資源化量内訳'!Y32</f>
        <v>0</v>
      </c>
      <c r="AG32" s="295">
        <f>'資源化量内訳'!Z32</f>
        <v>0</v>
      </c>
      <c r="AH32" s="295">
        <f>'資源化量内訳'!AA32</f>
        <v>0</v>
      </c>
      <c r="AI32" s="294">
        <f t="shared" si="5"/>
        <v>13436</v>
      </c>
      <c r="AJ32" s="296">
        <f t="shared" si="6"/>
        <v>77.48585888657338</v>
      </c>
      <c r="AK32" s="295">
        <f>'資源化量内訳'!AP32</f>
        <v>0</v>
      </c>
      <c r="AL32" s="295">
        <f>'資源化量内訳'!BC32</f>
        <v>234</v>
      </c>
      <c r="AM32" s="295">
        <f>'資源化量内訳'!BO32</f>
        <v>0</v>
      </c>
      <c r="AN32" s="295">
        <f>'資源化量内訳'!CA32</f>
        <v>0</v>
      </c>
      <c r="AO32" s="295">
        <f>'資源化量内訳'!CM32</f>
        <v>0</v>
      </c>
      <c r="AP32" s="295">
        <f>'資源化量内訳'!CY32</f>
        <v>0</v>
      </c>
      <c r="AQ32" s="295">
        <f>'資源化量内訳'!DL32</f>
        <v>175</v>
      </c>
      <c r="AR32" s="294">
        <f t="shared" si="7"/>
        <v>409</v>
      </c>
      <c r="AS32" s="296">
        <f t="shared" si="8"/>
        <v>15.85782180868867</v>
      </c>
      <c r="AT32" s="295">
        <f>'ごみ処理量内訳'!AI32</f>
        <v>3025</v>
      </c>
      <c r="AU32" s="295">
        <f>'ごみ処理量内訳'!AJ32</f>
        <v>1230</v>
      </c>
      <c r="AV32" s="295">
        <f>'ごみ処理量内訳'!AK32</f>
        <v>299</v>
      </c>
      <c r="AW32" s="294">
        <f t="shared" si="9"/>
        <v>4554</v>
      </c>
    </row>
    <row r="33" spans="1:49" ht="13.5" customHeight="1">
      <c r="A33" s="415" t="s">
        <v>382</v>
      </c>
      <c r="B33" s="415">
        <v>28226</v>
      </c>
      <c r="C33" s="415" t="s">
        <v>429</v>
      </c>
      <c r="D33" s="294">
        <f t="shared" si="2"/>
        <v>50429</v>
      </c>
      <c r="E33" s="419">
        <v>50429</v>
      </c>
      <c r="F33" s="419"/>
      <c r="G33" s="295">
        <f>'ごみ搬入量内訳'!H33</f>
        <v>17638</v>
      </c>
      <c r="H33" s="295">
        <f>'ごみ搬入量内訳'!AG33</f>
        <v>1232</v>
      </c>
      <c r="I33" s="295">
        <f>'資源化量内訳'!DX33</f>
        <v>211</v>
      </c>
      <c r="J33" s="294">
        <f t="shared" si="3"/>
        <v>19081</v>
      </c>
      <c r="K33" s="294">
        <f t="shared" si="4"/>
        <v>1036.6398764355256</v>
      </c>
      <c r="L33" s="295">
        <f>IF($D33&gt;0,('ごみ搬入量内訳'!E33+I33)/$D33/365*10^6,0)</f>
        <v>735.8779480278389</v>
      </c>
      <c r="M33" s="295">
        <f>IF($D33&gt;0,'ごみ搬入量内訳'!F33/$D33/365*10^6,0)</f>
        <v>300.76192840768675</v>
      </c>
      <c r="N33" s="295">
        <f>'ごみ搬入量内訳'!AH33</f>
        <v>0</v>
      </c>
      <c r="O33" s="295">
        <f>'ごみ処理量内訳'!E33</f>
        <v>15246</v>
      </c>
      <c r="P33" s="295">
        <f>'ごみ処理量内訳'!N33</f>
        <v>0</v>
      </c>
      <c r="Q33" s="295">
        <f>'ごみ処理量内訳'!F33</f>
        <v>1173</v>
      </c>
      <c r="R33" s="295">
        <f>'ごみ処理量内訳'!G33</f>
        <v>1173</v>
      </c>
      <c r="S33" s="295">
        <f>'ごみ処理量内訳'!H33</f>
        <v>0</v>
      </c>
      <c r="T33" s="295">
        <f>'ごみ処理量内訳'!I33</f>
        <v>0</v>
      </c>
      <c r="U33" s="295">
        <f>'ごみ処理量内訳'!J33</f>
        <v>0</v>
      </c>
      <c r="V33" s="295">
        <f>'ごみ処理量内訳'!K33</f>
        <v>0</v>
      </c>
      <c r="W33" s="295">
        <f>'ごみ処理量内訳'!L33</f>
        <v>0</v>
      </c>
      <c r="X33" s="295">
        <f>'ごみ処理量内訳'!M33</f>
        <v>0</v>
      </c>
      <c r="Y33" s="295">
        <f>'資源化量内訳'!R33</f>
        <v>2451</v>
      </c>
      <c r="Z33" s="295">
        <f>'資源化量内訳'!S33</f>
        <v>1766</v>
      </c>
      <c r="AA33" s="295">
        <f>'資源化量内訳'!T33</f>
        <v>201</v>
      </c>
      <c r="AB33" s="295">
        <f>'資源化量内訳'!U33</f>
        <v>408</v>
      </c>
      <c r="AC33" s="295">
        <f>'資源化量内訳'!V33</f>
        <v>75</v>
      </c>
      <c r="AD33" s="295">
        <f>'資源化量内訳'!W33</f>
        <v>1</v>
      </c>
      <c r="AE33" s="295">
        <f>'資源化量内訳'!X33</f>
        <v>0</v>
      </c>
      <c r="AF33" s="295">
        <f>'資源化量内訳'!Y33</f>
        <v>0</v>
      </c>
      <c r="AG33" s="295">
        <f>'資源化量内訳'!Z33</f>
        <v>0</v>
      </c>
      <c r="AH33" s="295">
        <f>'資源化量内訳'!AA33</f>
        <v>0</v>
      </c>
      <c r="AI33" s="294">
        <f t="shared" si="5"/>
        <v>18870</v>
      </c>
      <c r="AJ33" s="296">
        <f t="shared" si="6"/>
        <v>100</v>
      </c>
      <c r="AK33" s="295">
        <f>'資源化量内訳'!AP33</f>
        <v>0</v>
      </c>
      <c r="AL33" s="295">
        <f>'資源化量内訳'!BC33</f>
        <v>354</v>
      </c>
      <c r="AM33" s="295">
        <f>'資源化量内訳'!BO33</f>
        <v>0</v>
      </c>
      <c r="AN33" s="295">
        <f>'資源化量内訳'!CA33</f>
        <v>0</v>
      </c>
      <c r="AO33" s="295">
        <f>'資源化量内訳'!CM33</f>
        <v>0</v>
      </c>
      <c r="AP33" s="295">
        <f>'資源化量内訳'!CY33</f>
        <v>0</v>
      </c>
      <c r="AQ33" s="295">
        <f>'資源化量内訳'!DL33</f>
        <v>0</v>
      </c>
      <c r="AR33" s="294">
        <f t="shared" si="7"/>
        <v>354</v>
      </c>
      <c r="AS33" s="296">
        <f t="shared" si="8"/>
        <v>15.806299460196009</v>
      </c>
      <c r="AT33" s="295">
        <f>'ごみ処理量内訳'!AI33</f>
        <v>0</v>
      </c>
      <c r="AU33" s="295">
        <f>'ごみ処理量内訳'!AJ33</f>
        <v>1740</v>
      </c>
      <c r="AV33" s="295">
        <f>'ごみ処理量内訳'!AK33</f>
        <v>512</v>
      </c>
      <c r="AW33" s="294">
        <f t="shared" si="9"/>
        <v>2252</v>
      </c>
    </row>
    <row r="34" spans="1:49" ht="13.5">
      <c r="A34" s="415" t="s">
        <v>382</v>
      </c>
      <c r="B34" s="415">
        <v>28227</v>
      </c>
      <c r="C34" s="415" t="s">
        <v>430</v>
      </c>
      <c r="D34" s="294">
        <f t="shared" si="2"/>
        <v>45225</v>
      </c>
      <c r="E34" s="419">
        <v>45225</v>
      </c>
      <c r="F34" s="419"/>
      <c r="G34" s="295">
        <f>'ごみ搬入量内訳'!H34</f>
        <v>7792</v>
      </c>
      <c r="H34" s="295">
        <f>'ごみ搬入量内訳'!AG34</f>
        <v>2942</v>
      </c>
      <c r="I34" s="295">
        <f>'資源化量内訳'!DX34</f>
        <v>211</v>
      </c>
      <c r="J34" s="294">
        <f t="shared" si="3"/>
        <v>10945</v>
      </c>
      <c r="K34" s="294">
        <f t="shared" si="4"/>
        <v>663.0470175757438</v>
      </c>
      <c r="L34" s="295">
        <f>IF($D34&gt;0,('ごみ搬入量内訳'!E34+I34)/$D34/365*10^6,0)</f>
        <v>484.8209485298015</v>
      </c>
      <c r="M34" s="295">
        <f>IF($D34&gt;0,'ごみ搬入量内訳'!F34/$D34/365*10^6,0)</f>
        <v>178.22606904594227</v>
      </c>
      <c r="N34" s="295">
        <f>'ごみ搬入量内訳'!AH34</f>
        <v>0</v>
      </c>
      <c r="O34" s="295">
        <f>'ごみ処理量内訳'!E34</f>
        <v>0</v>
      </c>
      <c r="P34" s="295">
        <f>'ごみ処理量内訳'!N34</f>
        <v>384</v>
      </c>
      <c r="Q34" s="295">
        <f>'ごみ処理量内訳'!F34</f>
        <v>10160</v>
      </c>
      <c r="R34" s="295">
        <f>'ごみ処理量内訳'!G34</f>
        <v>1467</v>
      </c>
      <c r="S34" s="295">
        <f>'ごみ処理量内訳'!H34</f>
        <v>0</v>
      </c>
      <c r="T34" s="295">
        <f>'ごみ処理量内訳'!I34</f>
        <v>0</v>
      </c>
      <c r="U34" s="295">
        <f>'ごみ処理量内訳'!J34</f>
        <v>0</v>
      </c>
      <c r="V34" s="295">
        <f>'ごみ処理量内訳'!K34</f>
        <v>8274</v>
      </c>
      <c r="W34" s="295">
        <f>'ごみ処理量内訳'!L34</f>
        <v>387</v>
      </c>
      <c r="X34" s="295">
        <f>'ごみ処理量内訳'!M34</f>
        <v>32</v>
      </c>
      <c r="Y34" s="295">
        <f>'資源化量内訳'!R34</f>
        <v>222</v>
      </c>
      <c r="Z34" s="295">
        <f>'資源化量内訳'!S34</f>
        <v>222</v>
      </c>
      <c r="AA34" s="295">
        <f>'資源化量内訳'!T34</f>
        <v>0</v>
      </c>
      <c r="AB34" s="295">
        <f>'資源化量内訳'!U34</f>
        <v>0</v>
      </c>
      <c r="AC34" s="295">
        <f>'資源化量内訳'!V34</f>
        <v>0</v>
      </c>
      <c r="AD34" s="295">
        <f>'資源化量内訳'!W34</f>
        <v>0</v>
      </c>
      <c r="AE34" s="295">
        <f>'資源化量内訳'!X34</f>
        <v>0</v>
      </c>
      <c r="AF34" s="295">
        <f>'資源化量内訳'!Y34</f>
        <v>0</v>
      </c>
      <c r="AG34" s="295">
        <f>'資源化量内訳'!Z34</f>
        <v>0</v>
      </c>
      <c r="AH34" s="295">
        <f>'資源化量内訳'!AA34</f>
        <v>0</v>
      </c>
      <c r="AI34" s="294">
        <f t="shared" si="5"/>
        <v>10766</v>
      </c>
      <c r="AJ34" s="296">
        <f t="shared" si="6"/>
        <v>96.43321567898941</v>
      </c>
      <c r="AK34" s="295">
        <f>'資源化量内訳'!AP34</f>
        <v>0</v>
      </c>
      <c r="AL34" s="295">
        <f>'資源化量内訳'!BC34</f>
        <v>537</v>
      </c>
      <c r="AM34" s="295">
        <f>'資源化量内訳'!BO34</f>
        <v>0</v>
      </c>
      <c r="AN34" s="295">
        <f>'資源化量内訳'!CA34</f>
        <v>0</v>
      </c>
      <c r="AO34" s="295">
        <f>'資源化量内訳'!CM34</f>
        <v>0</v>
      </c>
      <c r="AP34" s="295">
        <f>'資源化量内訳'!CY34</f>
        <v>4507</v>
      </c>
      <c r="AQ34" s="295">
        <f>'資源化量内訳'!DL34</f>
        <v>286</v>
      </c>
      <c r="AR34" s="294">
        <f t="shared" si="7"/>
        <v>5330</v>
      </c>
      <c r="AS34" s="296">
        <f t="shared" si="8"/>
        <v>52.50068324678874</v>
      </c>
      <c r="AT34" s="295">
        <f>'ごみ処理量内訳'!AI34</f>
        <v>384</v>
      </c>
      <c r="AU34" s="295">
        <f>'ごみ処理量内訳'!AJ34</f>
        <v>0</v>
      </c>
      <c r="AV34" s="295">
        <f>'ごみ処理量内訳'!AK34</f>
        <v>1307</v>
      </c>
      <c r="AW34" s="294">
        <f t="shared" si="9"/>
        <v>1691</v>
      </c>
    </row>
    <row r="35" spans="1:49" ht="13.5">
      <c r="A35" s="415" t="s">
        <v>382</v>
      </c>
      <c r="B35" s="415">
        <v>28228</v>
      </c>
      <c r="C35" s="415" t="s">
        <v>431</v>
      </c>
      <c r="D35" s="294">
        <f t="shared" si="2"/>
        <v>40385</v>
      </c>
      <c r="E35" s="419">
        <v>40385</v>
      </c>
      <c r="F35" s="419"/>
      <c r="G35" s="295">
        <f>'ごみ搬入量内訳'!H35</f>
        <v>10781</v>
      </c>
      <c r="H35" s="295">
        <f>'ごみ搬入量内訳'!AG35</f>
        <v>1615</v>
      </c>
      <c r="I35" s="295">
        <f>'資源化量内訳'!DX35</f>
        <v>1491</v>
      </c>
      <c r="J35" s="294">
        <f t="shared" si="3"/>
        <v>13887</v>
      </c>
      <c r="K35" s="294">
        <f t="shared" si="4"/>
        <v>942.0967027972206</v>
      </c>
      <c r="L35" s="295">
        <f>IF($D35&gt;0,('ごみ搬入量内訳'!E35+I35)/$D35/365*10^6,0)</f>
        <v>569.7219061057866</v>
      </c>
      <c r="M35" s="295">
        <f>IF($D35&gt;0,'ごみ搬入量内訳'!F35/$D35/365*10^6,0)</f>
        <v>372.3747966914339</v>
      </c>
      <c r="N35" s="295">
        <f>'ごみ搬入量内訳'!AH35</f>
        <v>0</v>
      </c>
      <c r="O35" s="295">
        <f>'ごみ処理量内訳'!E35</f>
        <v>10475</v>
      </c>
      <c r="P35" s="295">
        <f>'ごみ処理量内訳'!N35</f>
        <v>51</v>
      </c>
      <c r="Q35" s="295">
        <f>'ごみ処理量内訳'!F35</f>
        <v>469</v>
      </c>
      <c r="R35" s="295">
        <f>'ごみ処理量内訳'!G35</f>
        <v>445</v>
      </c>
      <c r="S35" s="295">
        <f>'ごみ処理量内訳'!H35</f>
        <v>0</v>
      </c>
      <c r="T35" s="295">
        <f>'ごみ処理量内訳'!I35</f>
        <v>0</v>
      </c>
      <c r="U35" s="295">
        <f>'ごみ処理量内訳'!J35</f>
        <v>0</v>
      </c>
      <c r="V35" s="295">
        <f>'ごみ処理量内訳'!K35</f>
        <v>0</v>
      </c>
      <c r="W35" s="295">
        <f>'ごみ処理量内訳'!L35</f>
        <v>24</v>
      </c>
      <c r="X35" s="295">
        <f>'ごみ処理量内訳'!M35</f>
        <v>0</v>
      </c>
      <c r="Y35" s="295">
        <f>'資源化量内訳'!R35</f>
        <v>407</v>
      </c>
      <c r="Z35" s="295">
        <f>'資源化量内訳'!S35</f>
        <v>1</v>
      </c>
      <c r="AA35" s="295">
        <f>'資源化量内訳'!T35</f>
        <v>165</v>
      </c>
      <c r="AB35" s="295">
        <f>'資源化量内訳'!U35</f>
        <v>229</v>
      </c>
      <c r="AC35" s="295">
        <f>'資源化量内訳'!V35</f>
        <v>0</v>
      </c>
      <c r="AD35" s="295">
        <f>'資源化量内訳'!W35</f>
        <v>0</v>
      </c>
      <c r="AE35" s="295">
        <f>'資源化量内訳'!X35</f>
        <v>0</v>
      </c>
      <c r="AF35" s="295">
        <f>'資源化量内訳'!Y35</f>
        <v>0</v>
      </c>
      <c r="AG35" s="295">
        <f>'資源化量内訳'!Z35</f>
        <v>0</v>
      </c>
      <c r="AH35" s="295">
        <f>'資源化量内訳'!AA35</f>
        <v>12</v>
      </c>
      <c r="AI35" s="294">
        <f t="shared" si="5"/>
        <v>11402</v>
      </c>
      <c r="AJ35" s="296">
        <f t="shared" si="6"/>
        <v>99.55271005086827</v>
      </c>
      <c r="AK35" s="295">
        <f>'資源化量内訳'!AP35</f>
        <v>0</v>
      </c>
      <c r="AL35" s="295">
        <f>'資源化量内訳'!BC35</f>
        <v>91</v>
      </c>
      <c r="AM35" s="295">
        <f>'資源化量内訳'!BO35</f>
        <v>0</v>
      </c>
      <c r="AN35" s="295">
        <f>'資源化量内訳'!CA35</f>
        <v>0</v>
      </c>
      <c r="AO35" s="295">
        <f>'資源化量内訳'!CM35</f>
        <v>0</v>
      </c>
      <c r="AP35" s="295">
        <f>'資源化量内訳'!CY35</f>
        <v>0</v>
      </c>
      <c r="AQ35" s="295">
        <f>'資源化量内訳'!DL35</f>
        <v>245</v>
      </c>
      <c r="AR35" s="294">
        <f t="shared" si="7"/>
        <v>336</v>
      </c>
      <c r="AS35" s="296">
        <f t="shared" si="8"/>
        <v>17.327231831226246</v>
      </c>
      <c r="AT35" s="295">
        <f>'ごみ処理量内訳'!AI35</f>
        <v>51</v>
      </c>
      <c r="AU35" s="295">
        <f>'ごみ処理量内訳'!AJ35</f>
        <v>1214</v>
      </c>
      <c r="AV35" s="295">
        <f>'ごみ処理量内訳'!AK35</f>
        <v>18</v>
      </c>
      <c r="AW35" s="294">
        <f t="shared" si="9"/>
        <v>1283</v>
      </c>
    </row>
    <row r="36" spans="1:49" ht="13.5">
      <c r="A36" s="415" t="s">
        <v>382</v>
      </c>
      <c r="B36" s="415">
        <v>28229</v>
      </c>
      <c r="C36" s="415" t="s">
        <v>432</v>
      </c>
      <c r="D36" s="294">
        <f t="shared" si="2"/>
        <v>82706</v>
      </c>
      <c r="E36" s="419">
        <v>82706</v>
      </c>
      <c r="F36" s="419"/>
      <c r="G36" s="295">
        <f>'ごみ搬入量内訳'!H36</f>
        <v>26515</v>
      </c>
      <c r="H36" s="295">
        <f>'ごみ搬入量内訳'!AG36</f>
        <v>3157</v>
      </c>
      <c r="I36" s="295">
        <f>'資源化量内訳'!DX36</f>
        <v>3762</v>
      </c>
      <c r="J36" s="294">
        <f t="shared" si="3"/>
        <v>33434</v>
      </c>
      <c r="K36" s="294">
        <f t="shared" si="4"/>
        <v>1107.5375426208498</v>
      </c>
      <c r="L36" s="295">
        <f>IF($D36&gt;0,('ごみ搬入量内訳'!E36+I36)/$D36/365*10^6,0)</f>
        <v>761.8337143385268</v>
      </c>
      <c r="M36" s="295">
        <f>IF($D36&gt;0,'ごみ搬入量内訳'!F36/$D36/365*10^6,0)</f>
        <v>345.70382828232306</v>
      </c>
      <c r="N36" s="295">
        <f>'ごみ搬入量内訳'!AH36</f>
        <v>0</v>
      </c>
      <c r="O36" s="295">
        <f>'ごみ処理量内訳'!E36</f>
        <v>25632</v>
      </c>
      <c r="P36" s="295">
        <f>'ごみ処理量内訳'!N36</f>
        <v>0</v>
      </c>
      <c r="Q36" s="295">
        <f>'ごみ処理量内訳'!F36</f>
        <v>4040</v>
      </c>
      <c r="R36" s="295">
        <f>'ごみ処理量内訳'!G36</f>
        <v>1898</v>
      </c>
      <c r="S36" s="295">
        <f>'ごみ処理量内訳'!H36</f>
        <v>0</v>
      </c>
      <c r="T36" s="295">
        <f>'ごみ処理量内訳'!I36</f>
        <v>0</v>
      </c>
      <c r="U36" s="295">
        <f>'ごみ処理量内訳'!J36</f>
        <v>0</v>
      </c>
      <c r="V36" s="295">
        <f>'ごみ処理量内訳'!K36</f>
        <v>0</v>
      </c>
      <c r="W36" s="295">
        <f>'ごみ処理量内訳'!L36</f>
        <v>2142</v>
      </c>
      <c r="X36" s="295">
        <f>'ごみ処理量内訳'!M36</f>
        <v>0</v>
      </c>
      <c r="Y36" s="295">
        <f>'資源化量内訳'!R36</f>
        <v>0</v>
      </c>
      <c r="Z36" s="295">
        <f>'資源化量内訳'!S36</f>
        <v>0</v>
      </c>
      <c r="AA36" s="295">
        <f>'資源化量内訳'!T36</f>
        <v>0</v>
      </c>
      <c r="AB36" s="295">
        <f>'資源化量内訳'!U36</f>
        <v>0</v>
      </c>
      <c r="AC36" s="295">
        <f>'資源化量内訳'!V36</f>
        <v>0</v>
      </c>
      <c r="AD36" s="295">
        <f>'資源化量内訳'!W36</f>
        <v>0</v>
      </c>
      <c r="AE36" s="295">
        <f>'資源化量内訳'!X36</f>
        <v>0</v>
      </c>
      <c r="AF36" s="295">
        <f>'資源化量内訳'!Y36</f>
        <v>0</v>
      </c>
      <c r="AG36" s="295">
        <f>'資源化量内訳'!Z36</f>
        <v>0</v>
      </c>
      <c r="AH36" s="295">
        <f>'資源化量内訳'!AA36</f>
        <v>0</v>
      </c>
      <c r="AI36" s="294">
        <f t="shared" si="5"/>
        <v>29672</v>
      </c>
      <c r="AJ36" s="296">
        <f t="shared" si="6"/>
        <v>100</v>
      </c>
      <c r="AK36" s="295">
        <f>'資源化量内訳'!AP36</f>
        <v>3304</v>
      </c>
      <c r="AL36" s="295">
        <f>'資源化量内訳'!BC36</f>
        <v>267</v>
      </c>
      <c r="AM36" s="295">
        <f>'資源化量内訳'!BO36</f>
        <v>0</v>
      </c>
      <c r="AN36" s="295">
        <f>'資源化量内訳'!CA36</f>
        <v>0</v>
      </c>
      <c r="AO36" s="295">
        <f>'資源化量内訳'!CM36</f>
        <v>0</v>
      </c>
      <c r="AP36" s="295">
        <f>'資源化量内訳'!CY36</f>
        <v>0</v>
      </c>
      <c r="AQ36" s="295">
        <f>'資源化量内訳'!DL36</f>
        <v>2026</v>
      </c>
      <c r="AR36" s="294">
        <f t="shared" si="7"/>
        <v>5597</v>
      </c>
      <c r="AS36" s="296">
        <f t="shared" si="8"/>
        <v>27.992462762457375</v>
      </c>
      <c r="AT36" s="295">
        <f>'ごみ処理量内訳'!AI36</f>
        <v>0</v>
      </c>
      <c r="AU36" s="295">
        <f>'ごみ処理量内訳'!AJ36</f>
        <v>815</v>
      </c>
      <c r="AV36" s="295">
        <f>'ごみ処理量内訳'!AK36</f>
        <v>0</v>
      </c>
      <c r="AW36" s="294">
        <f t="shared" si="9"/>
        <v>815</v>
      </c>
    </row>
    <row r="37" spans="1:49" ht="13.5">
      <c r="A37" s="415" t="s">
        <v>382</v>
      </c>
      <c r="B37" s="415">
        <v>28301</v>
      </c>
      <c r="C37" s="415" t="s">
        <v>433</v>
      </c>
      <c r="D37" s="294">
        <f t="shared" si="2"/>
        <v>31379</v>
      </c>
      <c r="E37" s="419">
        <v>31379</v>
      </c>
      <c r="F37" s="419"/>
      <c r="G37" s="295">
        <f>'ごみ搬入量内訳'!H37</f>
        <v>8968</v>
      </c>
      <c r="H37" s="295">
        <f>'ごみ搬入量内訳'!AG37</f>
        <v>925</v>
      </c>
      <c r="I37" s="295">
        <f>'資源化量内訳'!DX37</f>
        <v>1687</v>
      </c>
      <c r="J37" s="294">
        <f t="shared" si="3"/>
        <v>11580</v>
      </c>
      <c r="K37" s="294">
        <f t="shared" si="4"/>
        <v>1011.059224234688</v>
      </c>
      <c r="L37" s="295">
        <f>IF($D37&gt;0,('ごみ搬入量内訳'!E37+I37)/$D37/365*10^6,0)</f>
        <v>805.1803252065882</v>
      </c>
      <c r="M37" s="295">
        <f>IF($D37&gt;0,'ごみ搬入量内訳'!F37/$D37/365*10^6,0)</f>
        <v>205.87889902809965</v>
      </c>
      <c r="N37" s="295">
        <f>'ごみ搬入量内訳'!AH37</f>
        <v>0</v>
      </c>
      <c r="O37" s="295">
        <f>'ごみ処理量内訳'!E37</f>
        <v>6701</v>
      </c>
      <c r="P37" s="295">
        <f>'ごみ処理量内訳'!N37</f>
        <v>0</v>
      </c>
      <c r="Q37" s="295">
        <f>'ごみ処理量内訳'!F37</f>
        <v>2052</v>
      </c>
      <c r="R37" s="295">
        <f>'ごみ処理量内訳'!G37</f>
        <v>1214</v>
      </c>
      <c r="S37" s="295">
        <f>'ごみ処理量内訳'!H37</f>
        <v>781</v>
      </c>
      <c r="T37" s="295">
        <f>'ごみ処理量内訳'!I37</f>
        <v>0</v>
      </c>
      <c r="U37" s="295">
        <f>'ごみ処理量内訳'!J37</f>
        <v>0</v>
      </c>
      <c r="V37" s="295">
        <f>'ごみ処理量内訳'!K37</f>
        <v>0</v>
      </c>
      <c r="W37" s="295">
        <f>'ごみ処理量内訳'!L37</f>
        <v>57</v>
      </c>
      <c r="X37" s="295">
        <f>'ごみ処理量内訳'!M37</f>
        <v>0</v>
      </c>
      <c r="Y37" s="295">
        <f>'資源化量内訳'!R37</f>
        <v>908</v>
      </c>
      <c r="Z37" s="295">
        <f>'資源化量内訳'!S37</f>
        <v>239</v>
      </c>
      <c r="AA37" s="295">
        <f>'資源化量内訳'!T37</f>
        <v>0</v>
      </c>
      <c r="AB37" s="295">
        <f>'資源化量内訳'!U37</f>
        <v>245</v>
      </c>
      <c r="AC37" s="295">
        <f>'資源化量内訳'!V37</f>
        <v>0</v>
      </c>
      <c r="AD37" s="295">
        <f>'資源化量内訳'!W37</f>
        <v>424</v>
      </c>
      <c r="AE37" s="295">
        <f>'資源化量内訳'!X37</f>
        <v>0</v>
      </c>
      <c r="AF37" s="295">
        <f>'資源化量内訳'!Y37</f>
        <v>0</v>
      </c>
      <c r="AG37" s="295">
        <f>'資源化量内訳'!Z37</f>
        <v>0</v>
      </c>
      <c r="AH37" s="295">
        <f>'資源化量内訳'!AA37</f>
        <v>0</v>
      </c>
      <c r="AI37" s="294">
        <f t="shared" si="5"/>
        <v>9661</v>
      </c>
      <c r="AJ37" s="296">
        <f t="shared" si="6"/>
        <v>100</v>
      </c>
      <c r="AK37" s="295">
        <f>'資源化量内訳'!AP37</f>
        <v>0</v>
      </c>
      <c r="AL37" s="295">
        <f>'資源化量内訳'!BC37</f>
        <v>245</v>
      </c>
      <c r="AM37" s="295">
        <f>'資源化量内訳'!BO37</f>
        <v>675</v>
      </c>
      <c r="AN37" s="295">
        <f>'資源化量内訳'!CA37</f>
        <v>0</v>
      </c>
      <c r="AO37" s="295">
        <f>'資源化量内訳'!CM37</f>
        <v>0</v>
      </c>
      <c r="AP37" s="295">
        <f>'資源化量内訳'!CY37</f>
        <v>0</v>
      </c>
      <c r="AQ37" s="295">
        <f>'資源化量内訳'!DL37</f>
        <v>57</v>
      </c>
      <c r="AR37" s="294">
        <f t="shared" si="7"/>
        <v>977</v>
      </c>
      <c r="AS37" s="296">
        <f t="shared" si="8"/>
        <v>31.476912231230177</v>
      </c>
      <c r="AT37" s="295">
        <f>'ごみ処理量内訳'!AI37</f>
        <v>0</v>
      </c>
      <c r="AU37" s="295">
        <f>'ごみ処理量内訳'!AJ37</f>
        <v>1304</v>
      </c>
      <c r="AV37" s="295">
        <f>'ごみ処理量内訳'!AK37</f>
        <v>0</v>
      </c>
      <c r="AW37" s="294">
        <f t="shared" si="9"/>
        <v>1304</v>
      </c>
    </row>
    <row r="38" spans="1:49" ht="13.5">
      <c r="A38" s="415" t="s">
        <v>382</v>
      </c>
      <c r="B38" s="415">
        <v>28365</v>
      </c>
      <c r="C38" s="415" t="s">
        <v>434</v>
      </c>
      <c r="D38" s="294">
        <f t="shared" si="2"/>
        <v>24067</v>
      </c>
      <c r="E38" s="419">
        <v>24067</v>
      </c>
      <c r="F38" s="419"/>
      <c r="G38" s="295">
        <f>'ごみ搬入量内訳'!H38</f>
        <v>4706</v>
      </c>
      <c r="H38" s="295">
        <f>'ごみ搬入量内訳'!AG38</f>
        <v>340</v>
      </c>
      <c r="I38" s="295">
        <f>'資源化量内訳'!DX38</f>
        <v>1170</v>
      </c>
      <c r="J38" s="294">
        <f t="shared" si="3"/>
        <v>6216</v>
      </c>
      <c r="K38" s="294">
        <f t="shared" si="4"/>
        <v>707.6136197407807</v>
      </c>
      <c r="L38" s="295">
        <f>IF($D38&gt;0,('ごみ搬入量内訳'!E38+I38)/$D38/365*10^6,0)</f>
        <v>611.1932954292554</v>
      </c>
      <c r="M38" s="295">
        <f>IF($D38&gt;0,'ごみ搬入量内訳'!F38/$D38/365*10^6,0)</f>
        <v>96.4203243115253</v>
      </c>
      <c r="N38" s="295">
        <f>'ごみ搬入量内訳'!AH38</f>
        <v>0</v>
      </c>
      <c r="O38" s="295">
        <f>'ごみ処理量内訳'!E38</f>
        <v>4577</v>
      </c>
      <c r="P38" s="295">
        <f>'ごみ処理量内訳'!N38</f>
        <v>97</v>
      </c>
      <c r="Q38" s="295">
        <f>'ごみ処理量内訳'!F38</f>
        <v>325</v>
      </c>
      <c r="R38" s="295">
        <f>'ごみ処理量内訳'!G38</f>
        <v>0</v>
      </c>
      <c r="S38" s="295">
        <f>'ごみ処理量内訳'!H38</f>
        <v>0</v>
      </c>
      <c r="T38" s="295">
        <f>'ごみ処理量内訳'!I38</f>
        <v>0</v>
      </c>
      <c r="U38" s="295">
        <f>'ごみ処理量内訳'!J38</f>
        <v>0</v>
      </c>
      <c r="V38" s="295">
        <f>'ごみ処理量内訳'!K38</f>
        <v>0</v>
      </c>
      <c r="W38" s="295">
        <f>'ごみ処理量内訳'!L38</f>
        <v>325</v>
      </c>
      <c r="X38" s="295">
        <f>'ごみ処理量内訳'!M38</f>
        <v>0</v>
      </c>
      <c r="Y38" s="295">
        <f>'資源化量内訳'!R38</f>
        <v>47</v>
      </c>
      <c r="Z38" s="295">
        <f>'資源化量内訳'!S38</f>
        <v>6</v>
      </c>
      <c r="AA38" s="295">
        <f>'資源化量内訳'!T38</f>
        <v>0</v>
      </c>
      <c r="AB38" s="295">
        <f>'資源化量内訳'!U38</f>
        <v>0</v>
      </c>
      <c r="AC38" s="295">
        <f>'資源化量内訳'!V38</f>
        <v>0</v>
      </c>
      <c r="AD38" s="295">
        <f>'資源化量内訳'!W38</f>
        <v>0</v>
      </c>
      <c r="AE38" s="295">
        <f>'資源化量内訳'!X38</f>
        <v>0</v>
      </c>
      <c r="AF38" s="295">
        <f>'資源化量内訳'!Y38</f>
        <v>0</v>
      </c>
      <c r="AG38" s="295">
        <f>'資源化量内訳'!Z38</f>
        <v>0</v>
      </c>
      <c r="AH38" s="295">
        <f>'資源化量内訳'!AA38</f>
        <v>41</v>
      </c>
      <c r="AI38" s="294">
        <f t="shared" si="5"/>
        <v>5046</v>
      </c>
      <c r="AJ38" s="296">
        <f t="shared" si="6"/>
        <v>98.07768529528339</v>
      </c>
      <c r="AK38" s="295">
        <f>'資源化量内訳'!AP38</f>
        <v>0</v>
      </c>
      <c r="AL38" s="295">
        <f>'資源化量内訳'!BC38</f>
        <v>0</v>
      </c>
      <c r="AM38" s="295">
        <f>'資源化量内訳'!BO38</f>
        <v>0</v>
      </c>
      <c r="AN38" s="295">
        <f>'資源化量内訳'!CA38</f>
        <v>0</v>
      </c>
      <c r="AO38" s="295">
        <f>'資源化量内訳'!CM38</f>
        <v>0</v>
      </c>
      <c r="AP38" s="295">
        <f>'資源化量内訳'!CY38</f>
        <v>0</v>
      </c>
      <c r="AQ38" s="295">
        <f>'資源化量内訳'!DL38</f>
        <v>299</v>
      </c>
      <c r="AR38" s="294">
        <f t="shared" si="7"/>
        <v>299</v>
      </c>
      <c r="AS38" s="296">
        <f t="shared" si="8"/>
        <v>24.38867438867439</v>
      </c>
      <c r="AT38" s="295">
        <f>'ごみ処理量内訳'!AI38</f>
        <v>97</v>
      </c>
      <c r="AU38" s="295">
        <f>'ごみ処理量内訳'!AJ38</f>
        <v>426</v>
      </c>
      <c r="AV38" s="295">
        <f>'ごみ処理量内訳'!AK38</f>
        <v>26</v>
      </c>
      <c r="AW38" s="294">
        <f t="shared" si="9"/>
        <v>549</v>
      </c>
    </row>
    <row r="39" spans="1:49" ht="13.5">
      <c r="A39" s="415" t="s">
        <v>382</v>
      </c>
      <c r="B39" s="415">
        <v>28381</v>
      </c>
      <c r="C39" s="415" t="s">
        <v>435</v>
      </c>
      <c r="D39" s="294">
        <f t="shared" si="2"/>
        <v>32611</v>
      </c>
      <c r="E39" s="419">
        <v>32611</v>
      </c>
      <c r="F39" s="419"/>
      <c r="G39" s="295">
        <f>'ごみ搬入量内訳'!H39</f>
        <v>10480</v>
      </c>
      <c r="H39" s="295">
        <f>'ごみ搬入量内訳'!AG39</f>
        <v>322</v>
      </c>
      <c r="I39" s="295">
        <f>'資源化量内訳'!DX39</f>
        <v>2060</v>
      </c>
      <c r="J39" s="294">
        <f t="shared" si="3"/>
        <v>12862</v>
      </c>
      <c r="K39" s="294">
        <f t="shared" si="4"/>
        <v>1080.5665623373573</v>
      </c>
      <c r="L39" s="295">
        <f>IF($D39&gt;0,('ごみ搬入量内訳'!E39+I39)/$D39/365*10^6,0)</f>
        <v>853.2292028532266</v>
      </c>
      <c r="M39" s="295">
        <f>IF($D39&gt;0,'ごみ搬入量内訳'!F39/$D39/365*10^6,0)</f>
        <v>227.33735948413067</v>
      </c>
      <c r="N39" s="295">
        <f>'ごみ搬入量内訳'!AH39</f>
        <v>0</v>
      </c>
      <c r="O39" s="295">
        <f>'ごみ処理量内訳'!E39</f>
        <v>9476</v>
      </c>
      <c r="P39" s="295">
        <f>'ごみ処理量内訳'!N39</f>
        <v>137</v>
      </c>
      <c r="Q39" s="295">
        <f>'ごみ処理量内訳'!F39</f>
        <v>866</v>
      </c>
      <c r="R39" s="295">
        <f>'ごみ処理量内訳'!G39</f>
        <v>482</v>
      </c>
      <c r="S39" s="295">
        <f>'ごみ処理量内訳'!H39</f>
        <v>0</v>
      </c>
      <c r="T39" s="295">
        <f>'ごみ処理量内訳'!I39</f>
        <v>0</v>
      </c>
      <c r="U39" s="295">
        <f>'ごみ処理量内訳'!J39</f>
        <v>0</v>
      </c>
      <c r="V39" s="295">
        <f>'ごみ処理量内訳'!K39</f>
        <v>0</v>
      </c>
      <c r="W39" s="295">
        <f>'ごみ処理量内訳'!L39</f>
        <v>384</v>
      </c>
      <c r="X39" s="295">
        <f>'ごみ処理量内訳'!M39</f>
        <v>0</v>
      </c>
      <c r="Y39" s="295">
        <f>'資源化量内訳'!R39</f>
        <v>199</v>
      </c>
      <c r="Z39" s="295">
        <f>'資源化量内訳'!S39</f>
        <v>0</v>
      </c>
      <c r="AA39" s="295">
        <f>'資源化量内訳'!T39</f>
        <v>31</v>
      </c>
      <c r="AB39" s="295">
        <f>'資源化量内訳'!U39</f>
        <v>168</v>
      </c>
      <c r="AC39" s="295">
        <f>'資源化量内訳'!V39</f>
        <v>0</v>
      </c>
      <c r="AD39" s="295">
        <f>'資源化量内訳'!W39</f>
        <v>0</v>
      </c>
      <c r="AE39" s="295">
        <f>'資源化量内訳'!X39</f>
        <v>0</v>
      </c>
      <c r="AF39" s="295">
        <f>'資源化量内訳'!Y39</f>
        <v>0</v>
      </c>
      <c r="AG39" s="295">
        <f>'資源化量内訳'!Z39</f>
        <v>0</v>
      </c>
      <c r="AH39" s="295">
        <f>'資源化量内訳'!AA39</f>
        <v>0</v>
      </c>
      <c r="AI39" s="294">
        <f t="shared" si="5"/>
        <v>10678</v>
      </c>
      <c r="AJ39" s="296">
        <f t="shared" si="6"/>
        <v>98.71698820003746</v>
      </c>
      <c r="AK39" s="295">
        <f>'資源化量内訳'!AP39</f>
        <v>0</v>
      </c>
      <c r="AL39" s="295">
        <f>'資源化量内訳'!BC39</f>
        <v>245</v>
      </c>
      <c r="AM39" s="295">
        <f>'資源化量内訳'!BO39</f>
        <v>0</v>
      </c>
      <c r="AN39" s="295">
        <f>'資源化量内訳'!CA39</f>
        <v>0</v>
      </c>
      <c r="AO39" s="295">
        <f>'資源化量内訳'!CM39</f>
        <v>0</v>
      </c>
      <c r="AP39" s="295">
        <f>'資源化量内訳'!CY39</f>
        <v>0</v>
      </c>
      <c r="AQ39" s="295">
        <f>'資源化量内訳'!DL39</f>
        <v>384</v>
      </c>
      <c r="AR39" s="294">
        <f t="shared" si="7"/>
        <v>629</v>
      </c>
      <c r="AS39" s="296">
        <f t="shared" si="8"/>
        <v>22.672319045376042</v>
      </c>
      <c r="AT39" s="295">
        <f>'ごみ処理量内訳'!AI39</f>
        <v>137</v>
      </c>
      <c r="AU39" s="295">
        <f>'ごみ処理量内訳'!AJ39</f>
        <v>1223</v>
      </c>
      <c r="AV39" s="295">
        <f>'ごみ処理量内訳'!AK39</f>
        <v>71</v>
      </c>
      <c r="AW39" s="294">
        <f t="shared" si="9"/>
        <v>1431</v>
      </c>
    </row>
    <row r="40" spans="1:49" ht="13.5">
      <c r="A40" s="415" t="s">
        <v>382</v>
      </c>
      <c r="B40" s="415">
        <v>28382</v>
      </c>
      <c r="C40" s="415" t="s">
        <v>436</v>
      </c>
      <c r="D40" s="294">
        <f t="shared" si="2"/>
        <v>34287</v>
      </c>
      <c r="E40" s="419">
        <v>34287</v>
      </c>
      <c r="F40" s="419"/>
      <c r="G40" s="295">
        <f>'ごみ搬入量内訳'!H40</f>
        <v>9967</v>
      </c>
      <c r="H40" s="295">
        <f>'ごみ搬入量内訳'!AG40</f>
        <v>1741</v>
      </c>
      <c r="I40" s="295">
        <f>'資源化量内訳'!DX40</f>
        <v>1650</v>
      </c>
      <c r="J40" s="294">
        <f t="shared" si="3"/>
        <v>13358</v>
      </c>
      <c r="K40" s="294">
        <f t="shared" si="4"/>
        <v>1067.3800645717795</v>
      </c>
      <c r="L40" s="295">
        <f>IF($D40&gt;0,('ごみ搬入量内訳'!E40+I40)/$D40/365*10^6,0)</f>
        <v>776.0439577123163</v>
      </c>
      <c r="M40" s="295">
        <f>IF($D40&gt;0,'ごみ搬入量内訳'!F40/$D40/365*10^6,0)</f>
        <v>291.3361068594631</v>
      </c>
      <c r="N40" s="295">
        <f>'ごみ搬入量内訳'!AH40</f>
        <v>0</v>
      </c>
      <c r="O40" s="295">
        <f>'ごみ処理量内訳'!E40</f>
        <v>9134</v>
      </c>
      <c r="P40" s="295">
        <f>'ごみ処理量内訳'!N40</f>
        <v>0</v>
      </c>
      <c r="Q40" s="295">
        <f>'ごみ処理量内訳'!F40</f>
        <v>2358</v>
      </c>
      <c r="R40" s="295">
        <f>'ごみ処理量内訳'!G40</f>
        <v>1048</v>
      </c>
      <c r="S40" s="295">
        <f>'ごみ処理量内訳'!H40</f>
        <v>0</v>
      </c>
      <c r="T40" s="295">
        <f>'ごみ処理量内訳'!I40</f>
        <v>0</v>
      </c>
      <c r="U40" s="295">
        <f>'ごみ処理量内訳'!J40</f>
        <v>0</v>
      </c>
      <c r="V40" s="295">
        <f>'ごみ処理量内訳'!K40</f>
        <v>0</v>
      </c>
      <c r="W40" s="295">
        <f>'ごみ処理量内訳'!L40</f>
        <v>1310</v>
      </c>
      <c r="X40" s="295">
        <f>'ごみ処理量内訳'!M40</f>
        <v>0</v>
      </c>
      <c r="Y40" s="295">
        <f>'資源化量内訳'!R40</f>
        <v>216</v>
      </c>
      <c r="Z40" s="295">
        <f>'資源化量内訳'!S40</f>
        <v>9</v>
      </c>
      <c r="AA40" s="295">
        <f>'資源化量内訳'!T40</f>
        <v>0</v>
      </c>
      <c r="AB40" s="295">
        <f>'資源化量内訳'!U40</f>
        <v>194</v>
      </c>
      <c r="AC40" s="295">
        <f>'資源化量内訳'!V40</f>
        <v>0</v>
      </c>
      <c r="AD40" s="295">
        <f>'資源化量内訳'!W40</f>
        <v>0</v>
      </c>
      <c r="AE40" s="295">
        <f>'資源化量内訳'!X40</f>
        <v>0</v>
      </c>
      <c r="AF40" s="295">
        <f>'資源化量内訳'!Y40</f>
        <v>0</v>
      </c>
      <c r="AG40" s="295">
        <f>'資源化量内訳'!Z40</f>
        <v>0</v>
      </c>
      <c r="AH40" s="295">
        <f>'資源化量内訳'!AA40</f>
        <v>13</v>
      </c>
      <c r="AI40" s="294">
        <f t="shared" si="5"/>
        <v>11708</v>
      </c>
      <c r="AJ40" s="296">
        <f t="shared" si="6"/>
        <v>100</v>
      </c>
      <c r="AK40" s="295">
        <f>'資源化量内訳'!AP40</f>
        <v>0</v>
      </c>
      <c r="AL40" s="295">
        <f>'資源化量内訳'!BC40</f>
        <v>366</v>
      </c>
      <c r="AM40" s="295">
        <f>'資源化量内訳'!BO40</f>
        <v>0</v>
      </c>
      <c r="AN40" s="295">
        <f>'資源化量内訳'!CA40</f>
        <v>0</v>
      </c>
      <c r="AO40" s="295">
        <f>'資源化量内訳'!CM40</f>
        <v>0</v>
      </c>
      <c r="AP40" s="295">
        <f>'資源化量内訳'!CY40</f>
        <v>0</v>
      </c>
      <c r="AQ40" s="295">
        <f>'資源化量内訳'!DL40</f>
        <v>1310</v>
      </c>
      <c r="AR40" s="294">
        <f t="shared" si="7"/>
        <v>1676</v>
      </c>
      <c r="AS40" s="296">
        <f t="shared" si="8"/>
        <v>26.515945500823477</v>
      </c>
      <c r="AT40" s="295">
        <f>'ごみ処理量内訳'!AI40</f>
        <v>0</v>
      </c>
      <c r="AU40" s="295">
        <f>'ごみ処理量内訳'!AJ40</f>
        <v>1238</v>
      </c>
      <c r="AV40" s="295">
        <f>'ごみ処理量内訳'!AK40</f>
        <v>204</v>
      </c>
      <c r="AW40" s="294">
        <f t="shared" si="9"/>
        <v>1442</v>
      </c>
    </row>
    <row r="41" spans="1:49" ht="13.5">
      <c r="A41" s="415" t="s">
        <v>382</v>
      </c>
      <c r="B41" s="415">
        <v>28442</v>
      </c>
      <c r="C41" s="415" t="s">
        <v>437</v>
      </c>
      <c r="D41" s="294">
        <f t="shared" si="2"/>
        <v>14597</v>
      </c>
      <c r="E41" s="419">
        <v>14597</v>
      </c>
      <c r="F41" s="419"/>
      <c r="G41" s="295">
        <f>'ごみ搬入量内訳'!H41</f>
        <v>2662</v>
      </c>
      <c r="H41" s="295">
        <f>'ごみ搬入量内訳'!AG41</f>
        <v>824</v>
      </c>
      <c r="I41" s="295">
        <f>'資源化量内訳'!DX41</f>
        <v>154</v>
      </c>
      <c r="J41" s="294">
        <f t="shared" si="3"/>
        <v>3640</v>
      </c>
      <c r="K41" s="294">
        <f t="shared" si="4"/>
        <v>683.1953647822174</v>
      </c>
      <c r="L41" s="295">
        <f>IF($D41&gt;0,('ごみ搬入量内訳'!E41+I41)/$D41/365*10^6,0)</f>
        <v>520.8426201293004</v>
      </c>
      <c r="M41" s="295">
        <f>IF($D41&gt;0,'ごみ搬入量内訳'!F41/$D41/365*10^6,0)</f>
        <v>162.35274465291707</v>
      </c>
      <c r="N41" s="295">
        <f>'ごみ搬入量内訳'!AH41</f>
        <v>0</v>
      </c>
      <c r="O41" s="295">
        <f>'ごみ処理量内訳'!E41</f>
        <v>0</v>
      </c>
      <c r="P41" s="295">
        <f>'ごみ処理量内訳'!N41</f>
        <v>0</v>
      </c>
      <c r="Q41" s="295">
        <f>'ごみ処理量内訳'!F41</f>
        <v>3486</v>
      </c>
      <c r="R41" s="295">
        <f>'ごみ処理量内訳'!G41</f>
        <v>0</v>
      </c>
      <c r="S41" s="295">
        <f>'ごみ処理量内訳'!H41</f>
        <v>0</v>
      </c>
      <c r="T41" s="295">
        <f>'ごみ処理量内訳'!I41</f>
        <v>0</v>
      </c>
      <c r="U41" s="295">
        <f>'ごみ処理量内訳'!J41</f>
        <v>0</v>
      </c>
      <c r="V41" s="295">
        <f>'ごみ処理量内訳'!K41</f>
        <v>2580</v>
      </c>
      <c r="W41" s="295">
        <f>'ごみ処理量内訳'!L41</f>
        <v>906</v>
      </c>
      <c r="X41" s="295">
        <f>'ごみ処理量内訳'!M41</f>
        <v>0</v>
      </c>
      <c r="Y41" s="295">
        <f>'資源化量内訳'!R41</f>
        <v>0</v>
      </c>
      <c r="Z41" s="295">
        <f>'資源化量内訳'!S41</f>
        <v>0</v>
      </c>
      <c r="AA41" s="295">
        <f>'資源化量内訳'!T41</f>
        <v>0</v>
      </c>
      <c r="AB41" s="295">
        <f>'資源化量内訳'!U41</f>
        <v>0</v>
      </c>
      <c r="AC41" s="295">
        <f>'資源化量内訳'!V41</f>
        <v>0</v>
      </c>
      <c r="AD41" s="295">
        <f>'資源化量内訳'!W41</f>
        <v>0</v>
      </c>
      <c r="AE41" s="295">
        <f>'資源化量内訳'!X41</f>
        <v>0</v>
      </c>
      <c r="AF41" s="295">
        <f>'資源化量内訳'!Y41</f>
        <v>0</v>
      </c>
      <c r="AG41" s="295">
        <f>'資源化量内訳'!Z41</f>
        <v>0</v>
      </c>
      <c r="AH41" s="295">
        <f>'資源化量内訳'!AA41</f>
        <v>0</v>
      </c>
      <c r="AI41" s="294">
        <f t="shared" si="5"/>
        <v>3486</v>
      </c>
      <c r="AJ41" s="296">
        <f t="shared" si="6"/>
        <v>100</v>
      </c>
      <c r="AK41" s="295">
        <f>'資源化量内訳'!AP41</f>
        <v>0</v>
      </c>
      <c r="AL41" s="295">
        <f>'資源化量内訳'!BC41</f>
        <v>0</v>
      </c>
      <c r="AM41" s="295">
        <f>'資源化量内訳'!BO41</f>
        <v>0</v>
      </c>
      <c r="AN41" s="295">
        <f>'資源化量内訳'!CA41</f>
        <v>0</v>
      </c>
      <c r="AO41" s="295">
        <f>'資源化量内訳'!CM41</f>
        <v>0</v>
      </c>
      <c r="AP41" s="295">
        <f>'資源化量内訳'!CY41</f>
        <v>1447</v>
      </c>
      <c r="AQ41" s="295">
        <f>'資源化量内訳'!DL41</f>
        <v>803</v>
      </c>
      <c r="AR41" s="294">
        <f t="shared" si="7"/>
        <v>2250</v>
      </c>
      <c r="AS41" s="296">
        <f t="shared" si="8"/>
        <v>66.04395604395604</v>
      </c>
      <c r="AT41" s="295">
        <f>'ごみ処理量内訳'!AI41</f>
        <v>0</v>
      </c>
      <c r="AU41" s="295">
        <f>'ごみ処理量内訳'!AJ41</f>
        <v>0</v>
      </c>
      <c r="AV41" s="295">
        <f>'ごみ処理量内訳'!AK41</f>
        <v>172</v>
      </c>
      <c r="AW41" s="294">
        <f t="shared" si="9"/>
        <v>172</v>
      </c>
    </row>
    <row r="42" spans="1:49" ht="13.5">
      <c r="A42" s="415" t="s">
        <v>382</v>
      </c>
      <c r="B42" s="415">
        <v>28443</v>
      </c>
      <c r="C42" s="415" t="s">
        <v>438</v>
      </c>
      <c r="D42" s="294">
        <f t="shared" si="2"/>
        <v>19973</v>
      </c>
      <c r="E42" s="419">
        <v>19973</v>
      </c>
      <c r="F42" s="419"/>
      <c r="G42" s="295">
        <f>'ごみ搬入量内訳'!H42</f>
        <v>7485</v>
      </c>
      <c r="H42" s="295">
        <f>'ごみ搬入量内訳'!AG42</f>
        <v>983</v>
      </c>
      <c r="I42" s="295">
        <f>'資源化量内訳'!DX42</f>
        <v>453</v>
      </c>
      <c r="J42" s="294">
        <f t="shared" si="3"/>
        <v>8921</v>
      </c>
      <c r="K42" s="294">
        <f t="shared" si="4"/>
        <v>1223.7067986987913</v>
      </c>
      <c r="L42" s="295">
        <f>IF($D42&gt;0,('ごみ搬入量内訳'!E42+I42)/$D42/365*10^6,0)</f>
        <v>792.1653135842977</v>
      </c>
      <c r="M42" s="295">
        <f>IF($D42&gt;0,'ごみ搬入量内訳'!F42/$D42/365*10^6,0)</f>
        <v>431.54148511449364</v>
      </c>
      <c r="N42" s="295">
        <f>'ごみ搬入量内訳'!AH42</f>
        <v>0</v>
      </c>
      <c r="O42" s="295">
        <f>'ごみ処理量内訳'!E42</f>
        <v>6709</v>
      </c>
      <c r="P42" s="295">
        <f>'ごみ処理量内訳'!N42</f>
        <v>432</v>
      </c>
      <c r="Q42" s="295">
        <f>'ごみ処理量内訳'!F42</f>
        <v>786</v>
      </c>
      <c r="R42" s="295">
        <f>'ごみ処理量内訳'!G42</f>
        <v>786</v>
      </c>
      <c r="S42" s="295">
        <f>'ごみ処理量内訳'!H42</f>
        <v>0</v>
      </c>
      <c r="T42" s="295">
        <f>'ごみ処理量内訳'!I42</f>
        <v>0</v>
      </c>
      <c r="U42" s="295">
        <f>'ごみ処理量内訳'!J42</f>
        <v>0</v>
      </c>
      <c r="V42" s="295">
        <f>'ごみ処理量内訳'!K42</f>
        <v>0</v>
      </c>
      <c r="W42" s="295">
        <f>'ごみ処理量内訳'!L42</f>
        <v>0</v>
      </c>
      <c r="X42" s="295">
        <f>'ごみ処理量内訳'!M42</f>
        <v>0</v>
      </c>
      <c r="Y42" s="295">
        <f>'資源化量内訳'!R42</f>
        <v>541</v>
      </c>
      <c r="Z42" s="295">
        <f>'資源化量内訳'!S42</f>
        <v>346</v>
      </c>
      <c r="AA42" s="295">
        <f>'資源化量内訳'!T42</f>
        <v>68</v>
      </c>
      <c r="AB42" s="295">
        <f>'資源化量内訳'!U42</f>
        <v>94</v>
      </c>
      <c r="AC42" s="295">
        <f>'資源化量内訳'!V42</f>
        <v>33</v>
      </c>
      <c r="AD42" s="295">
        <f>'資源化量内訳'!W42</f>
        <v>0</v>
      </c>
      <c r="AE42" s="295">
        <f>'資源化量内訳'!X42</f>
        <v>0</v>
      </c>
      <c r="AF42" s="295">
        <f>'資源化量内訳'!Y42</f>
        <v>0</v>
      </c>
      <c r="AG42" s="295">
        <f>'資源化量内訳'!Z42</f>
        <v>0</v>
      </c>
      <c r="AH42" s="295">
        <f>'資源化量内訳'!AA42</f>
        <v>0</v>
      </c>
      <c r="AI42" s="294">
        <f t="shared" si="5"/>
        <v>8468</v>
      </c>
      <c r="AJ42" s="296">
        <f t="shared" si="6"/>
        <v>94.89844119036373</v>
      </c>
      <c r="AK42" s="295">
        <f>'資源化量内訳'!AP42</f>
        <v>17</v>
      </c>
      <c r="AL42" s="295">
        <f>'資源化量内訳'!BC42</f>
        <v>184</v>
      </c>
      <c r="AM42" s="295">
        <f>'資源化量内訳'!BO42</f>
        <v>0</v>
      </c>
      <c r="AN42" s="295">
        <f>'資源化量内訳'!CA42</f>
        <v>0</v>
      </c>
      <c r="AO42" s="295">
        <f>'資源化量内訳'!CM42</f>
        <v>0</v>
      </c>
      <c r="AP42" s="295">
        <f>'資源化量内訳'!CY42</f>
        <v>0</v>
      </c>
      <c r="AQ42" s="295">
        <f>'資源化量内訳'!DL42</f>
        <v>0</v>
      </c>
      <c r="AR42" s="294">
        <f t="shared" si="7"/>
        <v>201</v>
      </c>
      <c r="AS42" s="296">
        <f t="shared" si="8"/>
        <v>13.39535926465643</v>
      </c>
      <c r="AT42" s="295">
        <f>'ごみ処理量内訳'!AI42</f>
        <v>432</v>
      </c>
      <c r="AU42" s="295">
        <f>'ごみ処理量内訳'!AJ42</f>
        <v>782</v>
      </c>
      <c r="AV42" s="295">
        <f>'ごみ処理量内訳'!AK42</f>
        <v>256</v>
      </c>
      <c r="AW42" s="294">
        <f t="shared" si="9"/>
        <v>1470</v>
      </c>
    </row>
    <row r="43" spans="1:49" ht="13.5">
      <c r="A43" s="415" t="s">
        <v>382</v>
      </c>
      <c r="B43" s="415">
        <v>28446</v>
      </c>
      <c r="C43" s="415" t="s">
        <v>439</v>
      </c>
      <c r="D43" s="294">
        <f t="shared" si="2"/>
        <v>13512</v>
      </c>
      <c r="E43" s="419">
        <v>13512</v>
      </c>
      <c r="F43" s="419"/>
      <c r="G43" s="295">
        <f>'ごみ搬入量内訳'!H43</f>
        <v>2441</v>
      </c>
      <c r="H43" s="295">
        <f>'ごみ搬入量内訳'!AG43</f>
        <v>1014</v>
      </c>
      <c r="I43" s="295">
        <f>'資源化量内訳'!DX43</f>
        <v>82</v>
      </c>
      <c r="J43" s="294">
        <f t="shared" si="3"/>
        <v>3537</v>
      </c>
      <c r="K43" s="294">
        <f t="shared" si="4"/>
        <v>717.1707340811212</v>
      </c>
      <c r="L43" s="295">
        <f>IF($D43&gt;0,('ごみ搬入量内訳'!E43+I43)/$D43/365*10^6,0)</f>
        <v>511.5696245650746</v>
      </c>
      <c r="M43" s="295">
        <f>IF($D43&gt;0,'ごみ搬入量内訳'!F43/$D43/365*10^6,0)</f>
        <v>205.60110951604662</v>
      </c>
      <c r="N43" s="295">
        <f>'ごみ搬入量内訳'!AH43</f>
        <v>0</v>
      </c>
      <c r="O43" s="295">
        <f>'ごみ処理量内訳'!E43</f>
        <v>0</v>
      </c>
      <c r="P43" s="295">
        <f>'ごみ処理量内訳'!N43</f>
        <v>0</v>
      </c>
      <c r="Q43" s="295">
        <f>'ごみ処理量内訳'!F43</f>
        <v>3454</v>
      </c>
      <c r="R43" s="295">
        <f>'ごみ処理量内訳'!G43</f>
        <v>0</v>
      </c>
      <c r="S43" s="295">
        <f>'ごみ処理量内訳'!H43</f>
        <v>0</v>
      </c>
      <c r="T43" s="295">
        <f>'ごみ処理量内訳'!I43</f>
        <v>0</v>
      </c>
      <c r="U43" s="295">
        <f>'ごみ処理量内訳'!J43</f>
        <v>0</v>
      </c>
      <c r="V43" s="295">
        <f>'ごみ処理量内訳'!K43</f>
        <v>2519</v>
      </c>
      <c r="W43" s="295">
        <f>'ごみ処理量内訳'!L43</f>
        <v>935</v>
      </c>
      <c r="X43" s="295">
        <f>'ごみ処理量内訳'!M43</f>
        <v>0</v>
      </c>
      <c r="Y43" s="295">
        <f>'資源化量内訳'!R43</f>
        <v>1</v>
      </c>
      <c r="Z43" s="295">
        <f>'資源化量内訳'!S43</f>
        <v>0</v>
      </c>
      <c r="AA43" s="295">
        <f>'資源化量内訳'!T43</f>
        <v>0</v>
      </c>
      <c r="AB43" s="295">
        <f>'資源化量内訳'!U43</f>
        <v>0</v>
      </c>
      <c r="AC43" s="295">
        <f>'資源化量内訳'!V43</f>
        <v>0</v>
      </c>
      <c r="AD43" s="295">
        <f>'資源化量内訳'!W43</f>
        <v>0</v>
      </c>
      <c r="AE43" s="295">
        <f>'資源化量内訳'!X43</f>
        <v>0</v>
      </c>
      <c r="AF43" s="295">
        <f>'資源化量内訳'!Y43</f>
        <v>0</v>
      </c>
      <c r="AG43" s="295">
        <f>'資源化量内訳'!Z43</f>
        <v>0</v>
      </c>
      <c r="AH43" s="295">
        <f>'資源化量内訳'!AA43</f>
        <v>1</v>
      </c>
      <c r="AI43" s="294">
        <f t="shared" si="5"/>
        <v>3455</v>
      </c>
      <c r="AJ43" s="296">
        <f t="shared" si="6"/>
        <v>100</v>
      </c>
      <c r="AK43" s="295">
        <f>'資源化量内訳'!AP43</f>
        <v>0</v>
      </c>
      <c r="AL43" s="295">
        <f>'資源化量内訳'!BC43</f>
        <v>0</v>
      </c>
      <c r="AM43" s="295">
        <f>'資源化量内訳'!BO43</f>
        <v>0</v>
      </c>
      <c r="AN43" s="295">
        <f>'資源化量内訳'!CA43</f>
        <v>0</v>
      </c>
      <c r="AO43" s="295">
        <f>'資源化量内訳'!CM43</f>
        <v>0</v>
      </c>
      <c r="AP43" s="295">
        <f>'資源化量内訳'!CY43</f>
        <v>1414</v>
      </c>
      <c r="AQ43" s="295">
        <f>'資源化量内訳'!DL43</f>
        <v>738</v>
      </c>
      <c r="AR43" s="294">
        <f t="shared" si="7"/>
        <v>2152</v>
      </c>
      <c r="AS43" s="296">
        <f t="shared" si="8"/>
        <v>63.189143341815104</v>
      </c>
      <c r="AT43" s="295">
        <f>'ごみ処理量内訳'!AI43</f>
        <v>0</v>
      </c>
      <c r="AU43" s="295">
        <f>'ごみ処理量内訳'!AJ43</f>
        <v>0</v>
      </c>
      <c r="AV43" s="295">
        <f>'ごみ処理量内訳'!AK43</f>
        <v>170</v>
      </c>
      <c r="AW43" s="294">
        <f t="shared" si="9"/>
        <v>170</v>
      </c>
    </row>
    <row r="44" spans="1:49" ht="13.5">
      <c r="A44" s="415" t="s">
        <v>382</v>
      </c>
      <c r="B44" s="415">
        <v>28464</v>
      </c>
      <c r="C44" s="415" t="s">
        <v>440</v>
      </c>
      <c r="D44" s="294">
        <f t="shared" si="2"/>
        <v>33613</v>
      </c>
      <c r="E44" s="419">
        <v>33613</v>
      </c>
      <c r="F44" s="419"/>
      <c r="G44" s="295">
        <f>'ごみ搬入量内訳'!H44</f>
        <v>10919</v>
      </c>
      <c r="H44" s="295">
        <f>'ごみ搬入量内訳'!AG44</f>
        <v>1673</v>
      </c>
      <c r="I44" s="295">
        <f>'資源化量内訳'!DX44</f>
        <v>1560</v>
      </c>
      <c r="J44" s="294">
        <f t="shared" si="3"/>
        <v>14152</v>
      </c>
      <c r="K44" s="294">
        <f t="shared" si="4"/>
        <v>1153.500215384703</v>
      </c>
      <c r="L44" s="295">
        <f>IF($D44&gt;0,('ごみ搬入量内訳'!E44+I44)/$D44/365*10^6,0)</f>
        <v>838.879608305495</v>
      </c>
      <c r="M44" s="295">
        <f>IF($D44&gt;0,'ごみ搬入量内訳'!F44/$D44/365*10^6,0)</f>
        <v>314.6206070792082</v>
      </c>
      <c r="N44" s="295">
        <f>'ごみ搬入量内訳'!AH44</f>
        <v>0</v>
      </c>
      <c r="O44" s="295">
        <f>'ごみ処理量内訳'!E44</f>
        <v>9183</v>
      </c>
      <c r="P44" s="295">
        <f>'ごみ処理量内訳'!N44</f>
        <v>1235</v>
      </c>
      <c r="Q44" s="295">
        <f>'ごみ処理量内訳'!F44</f>
        <v>2174</v>
      </c>
      <c r="R44" s="295">
        <f>'ごみ処理量内訳'!G44</f>
        <v>793</v>
      </c>
      <c r="S44" s="295">
        <f>'ごみ処理量内訳'!H44</f>
        <v>0</v>
      </c>
      <c r="T44" s="295">
        <f>'ごみ処理量内訳'!I44</f>
        <v>0</v>
      </c>
      <c r="U44" s="295">
        <f>'ごみ処理量内訳'!J44</f>
        <v>0</v>
      </c>
      <c r="V44" s="295">
        <f>'ごみ処理量内訳'!K44</f>
        <v>0</v>
      </c>
      <c r="W44" s="295">
        <f>'ごみ処理量内訳'!L44</f>
        <v>1381</v>
      </c>
      <c r="X44" s="295">
        <f>'ごみ処理量内訳'!M44</f>
        <v>0</v>
      </c>
      <c r="Y44" s="295">
        <f>'資源化量内訳'!R44</f>
        <v>0</v>
      </c>
      <c r="Z44" s="295">
        <f>'資源化量内訳'!S44</f>
        <v>0</v>
      </c>
      <c r="AA44" s="295">
        <f>'資源化量内訳'!T44</f>
        <v>0</v>
      </c>
      <c r="AB44" s="295">
        <f>'資源化量内訳'!U44</f>
        <v>0</v>
      </c>
      <c r="AC44" s="295">
        <f>'資源化量内訳'!V44</f>
        <v>0</v>
      </c>
      <c r="AD44" s="295">
        <f>'資源化量内訳'!W44</f>
        <v>0</v>
      </c>
      <c r="AE44" s="295">
        <f>'資源化量内訳'!X44</f>
        <v>0</v>
      </c>
      <c r="AF44" s="295">
        <f>'資源化量内訳'!Y44</f>
        <v>0</v>
      </c>
      <c r="AG44" s="295">
        <f>'資源化量内訳'!Z44</f>
        <v>0</v>
      </c>
      <c r="AH44" s="295">
        <f>'資源化量内訳'!AA44</f>
        <v>0</v>
      </c>
      <c r="AI44" s="294">
        <f t="shared" si="5"/>
        <v>12592</v>
      </c>
      <c r="AJ44" s="296">
        <f t="shared" si="6"/>
        <v>90.19218551461246</v>
      </c>
      <c r="AK44" s="295">
        <f>'資源化量内訳'!AP44</f>
        <v>1229</v>
      </c>
      <c r="AL44" s="295">
        <f>'資源化量内訳'!BC44</f>
        <v>111</v>
      </c>
      <c r="AM44" s="295">
        <f>'資源化量内訳'!BO44</f>
        <v>0</v>
      </c>
      <c r="AN44" s="295">
        <f>'資源化量内訳'!CA44</f>
        <v>0</v>
      </c>
      <c r="AO44" s="295">
        <f>'資源化量内訳'!CM44</f>
        <v>0</v>
      </c>
      <c r="AP44" s="295">
        <f>'資源化量内訳'!CY44</f>
        <v>0</v>
      </c>
      <c r="AQ44" s="295">
        <f>'資源化量内訳'!DL44</f>
        <v>1306</v>
      </c>
      <c r="AR44" s="294">
        <f t="shared" si="7"/>
        <v>2646</v>
      </c>
      <c r="AS44" s="296">
        <f t="shared" si="8"/>
        <v>29.720180893159977</v>
      </c>
      <c r="AT44" s="295">
        <f>'ごみ処理量内訳'!AI44</f>
        <v>1235</v>
      </c>
      <c r="AU44" s="295">
        <f>'ごみ処理量内訳'!AJ44</f>
        <v>0</v>
      </c>
      <c r="AV44" s="295">
        <f>'ごみ処理量内訳'!AK44</f>
        <v>0</v>
      </c>
      <c r="AW44" s="294">
        <f t="shared" si="9"/>
        <v>1235</v>
      </c>
    </row>
    <row r="45" spans="1:49" ht="13.5">
      <c r="A45" s="415" t="s">
        <v>382</v>
      </c>
      <c r="B45" s="415">
        <v>28481</v>
      </c>
      <c r="C45" s="415" t="s">
        <v>441</v>
      </c>
      <c r="D45" s="294">
        <f t="shared" si="2"/>
        <v>18091</v>
      </c>
      <c r="E45" s="419">
        <v>18091</v>
      </c>
      <c r="F45" s="419"/>
      <c r="G45" s="295">
        <f>'ごみ搬入量内訳'!H45</f>
        <v>3938</v>
      </c>
      <c r="H45" s="295">
        <f>'ごみ搬入量内訳'!AG45</f>
        <v>2133</v>
      </c>
      <c r="I45" s="295">
        <f>'資源化量内訳'!DX45</f>
        <v>643</v>
      </c>
      <c r="J45" s="294">
        <f t="shared" si="3"/>
        <v>6714</v>
      </c>
      <c r="K45" s="294">
        <f t="shared" si="4"/>
        <v>1016.7774334169039</v>
      </c>
      <c r="L45" s="295">
        <f>IF($D45&gt;0,('ごみ搬入量内訳'!E45+I45)/$D45/365*10^6,0)</f>
        <v>693.7529673045631</v>
      </c>
      <c r="M45" s="295">
        <f>IF($D45&gt;0,'ごみ搬入量内訳'!F45/$D45/365*10^6,0)</f>
        <v>323.0244661123407</v>
      </c>
      <c r="N45" s="295">
        <f>'ごみ搬入量内訳'!AH45</f>
        <v>0</v>
      </c>
      <c r="O45" s="295">
        <f>'ごみ処理量内訳'!E45</f>
        <v>4673</v>
      </c>
      <c r="P45" s="295">
        <f>'ごみ処理量内訳'!N45</f>
        <v>456</v>
      </c>
      <c r="Q45" s="295">
        <f>'ごみ処理量内訳'!F45</f>
        <v>942</v>
      </c>
      <c r="R45" s="295">
        <f>'ごみ処理量内訳'!G45</f>
        <v>0</v>
      </c>
      <c r="S45" s="295">
        <f>'ごみ処理量内訳'!H45</f>
        <v>0</v>
      </c>
      <c r="T45" s="295">
        <f>'ごみ処理量内訳'!I45</f>
        <v>0</v>
      </c>
      <c r="U45" s="295">
        <f>'ごみ処理量内訳'!J45</f>
        <v>0</v>
      </c>
      <c r="V45" s="295">
        <f>'ごみ処理量内訳'!K45</f>
        <v>0</v>
      </c>
      <c r="W45" s="295">
        <f>'ごみ処理量内訳'!L45</f>
        <v>942</v>
      </c>
      <c r="X45" s="295">
        <f>'ごみ処理量内訳'!M45</f>
        <v>0</v>
      </c>
      <c r="Y45" s="295">
        <f>'資源化量内訳'!R45</f>
        <v>0</v>
      </c>
      <c r="Z45" s="295">
        <f>'資源化量内訳'!S45</f>
        <v>0</v>
      </c>
      <c r="AA45" s="295">
        <f>'資源化量内訳'!T45</f>
        <v>0</v>
      </c>
      <c r="AB45" s="295">
        <f>'資源化量内訳'!U45</f>
        <v>0</v>
      </c>
      <c r="AC45" s="295">
        <f>'資源化量内訳'!V45</f>
        <v>0</v>
      </c>
      <c r="AD45" s="295">
        <f>'資源化量内訳'!W45</f>
        <v>0</v>
      </c>
      <c r="AE45" s="295">
        <f>'資源化量内訳'!X45</f>
        <v>0</v>
      </c>
      <c r="AF45" s="295">
        <f>'資源化量内訳'!Y45</f>
        <v>0</v>
      </c>
      <c r="AG45" s="295">
        <f>'資源化量内訳'!Z45</f>
        <v>0</v>
      </c>
      <c r="AH45" s="295">
        <f>'資源化量内訳'!AA45</f>
        <v>0</v>
      </c>
      <c r="AI45" s="294">
        <f t="shared" si="5"/>
        <v>6071</v>
      </c>
      <c r="AJ45" s="296">
        <f t="shared" si="6"/>
        <v>92.4888815681107</v>
      </c>
      <c r="AK45" s="295">
        <f>'資源化量内訳'!AP45</f>
        <v>0</v>
      </c>
      <c r="AL45" s="295">
        <f>'資源化量内訳'!BC45</f>
        <v>0</v>
      </c>
      <c r="AM45" s="295">
        <f>'資源化量内訳'!BO45</f>
        <v>0</v>
      </c>
      <c r="AN45" s="295">
        <f>'資源化量内訳'!CA45</f>
        <v>0</v>
      </c>
      <c r="AO45" s="295">
        <f>'資源化量内訳'!CM45</f>
        <v>0</v>
      </c>
      <c r="AP45" s="295">
        <f>'資源化量内訳'!CY45</f>
        <v>0</v>
      </c>
      <c r="AQ45" s="295">
        <f>'資源化量内訳'!DL45</f>
        <v>763</v>
      </c>
      <c r="AR45" s="294">
        <f t="shared" si="7"/>
        <v>763</v>
      </c>
      <c r="AS45" s="296">
        <f t="shared" si="8"/>
        <v>20.941316651772414</v>
      </c>
      <c r="AT45" s="295">
        <f>'ごみ処理量内訳'!AI45</f>
        <v>456</v>
      </c>
      <c r="AU45" s="295">
        <f>'ごみ処理量内訳'!AJ45</f>
        <v>749</v>
      </c>
      <c r="AV45" s="295">
        <f>'ごみ処理量内訳'!AK45</f>
        <v>106</v>
      </c>
      <c r="AW45" s="294">
        <f t="shared" si="9"/>
        <v>1311</v>
      </c>
    </row>
    <row r="46" spans="1:49" ht="13.5">
      <c r="A46" s="415" t="s">
        <v>382</v>
      </c>
      <c r="B46" s="415">
        <v>28501</v>
      </c>
      <c r="C46" s="415" t="s">
        <v>442</v>
      </c>
      <c r="D46" s="294">
        <f t="shared" si="2"/>
        <v>21398</v>
      </c>
      <c r="E46" s="419">
        <v>21398</v>
      </c>
      <c r="F46" s="419"/>
      <c r="G46" s="295">
        <f>'ごみ搬入量内訳'!H46</f>
        <v>4821</v>
      </c>
      <c r="H46" s="295">
        <f>'ごみ搬入量内訳'!AG46</f>
        <v>3391</v>
      </c>
      <c r="I46" s="295">
        <f>'資源化量内訳'!DX46</f>
        <v>79</v>
      </c>
      <c r="J46" s="294">
        <f t="shared" si="3"/>
        <v>8291</v>
      </c>
      <c r="K46" s="294">
        <f t="shared" si="4"/>
        <v>1061.5510091200433</v>
      </c>
      <c r="L46" s="295">
        <f>IF($D46&gt;0,('ごみ搬入量内訳'!E46+I46)/$D46/365*10^6,0)</f>
        <v>446.97558471089985</v>
      </c>
      <c r="M46" s="295">
        <f>IF($D46&gt;0,'ごみ搬入量内訳'!F46/$D46/365*10^6,0)</f>
        <v>614.5754244091434</v>
      </c>
      <c r="N46" s="295">
        <f>'ごみ搬入量内訳'!AH46</f>
        <v>0</v>
      </c>
      <c r="O46" s="295">
        <f>'ごみ処理量内訳'!E46</f>
        <v>5301</v>
      </c>
      <c r="P46" s="295">
        <f>'ごみ処理量内訳'!N46</f>
        <v>2541</v>
      </c>
      <c r="Q46" s="295">
        <f>'ごみ処理量内訳'!F46</f>
        <v>691</v>
      </c>
      <c r="R46" s="295">
        <f>'ごみ処理量内訳'!G46</f>
        <v>0</v>
      </c>
      <c r="S46" s="295">
        <f>'ごみ処理量内訳'!H46</f>
        <v>0</v>
      </c>
      <c r="T46" s="295">
        <f>'ごみ処理量内訳'!I46</f>
        <v>0</v>
      </c>
      <c r="U46" s="295">
        <f>'ごみ処理量内訳'!J46</f>
        <v>0</v>
      </c>
      <c r="V46" s="295">
        <f>'ごみ処理量内訳'!K46</f>
        <v>0</v>
      </c>
      <c r="W46" s="295">
        <f>'ごみ処理量内訳'!L46</f>
        <v>691</v>
      </c>
      <c r="X46" s="295">
        <f>'ごみ処理量内訳'!M46</f>
        <v>0</v>
      </c>
      <c r="Y46" s="295">
        <f>'資源化量内訳'!R46</f>
        <v>0</v>
      </c>
      <c r="Z46" s="295">
        <f>'資源化量内訳'!S46</f>
        <v>0</v>
      </c>
      <c r="AA46" s="295">
        <f>'資源化量内訳'!T46</f>
        <v>0</v>
      </c>
      <c r="AB46" s="295">
        <f>'資源化量内訳'!U46</f>
        <v>0</v>
      </c>
      <c r="AC46" s="295">
        <f>'資源化量内訳'!V46</f>
        <v>0</v>
      </c>
      <c r="AD46" s="295">
        <f>'資源化量内訳'!W46</f>
        <v>0</v>
      </c>
      <c r="AE46" s="295">
        <f>'資源化量内訳'!X46</f>
        <v>0</v>
      </c>
      <c r="AF46" s="295">
        <f>'資源化量内訳'!Y46</f>
        <v>0</v>
      </c>
      <c r="AG46" s="295">
        <f>'資源化量内訳'!Z46</f>
        <v>0</v>
      </c>
      <c r="AH46" s="295">
        <f>'資源化量内訳'!AA46</f>
        <v>0</v>
      </c>
      <c r="AI46" s="294">
        <f t="shared" si="5"/>
        <v>8533</v>
      </c>
      <c r="AJ46" s="296">
        <f t="shared" si="6"/>
        <v>70.22149302707138</v>
      </c>
      <c r="AK46" s="295">
        <f>'資源化量内訳'!AP46</f>
        <v>0</v>
      </c>
      <c r="AL46" s="295">
        <f>'資源化量内訳'!BC46</f>
        <v>0</v>
      </c>
      <c r="AM46" s="295">
        <f>'資源化量内訳'!BO46</f>
        <v>0</v>
      </c>
      <c r="AN46" s="295">
        <f>'資源化量内訳'!CA46</f>
        <v>0</v>
      </c>
      <c r="AO46" s="295">
        <f>'資源化量内訳'!CM46</f>
        <v>0</v>
      </c>
      <c r="AP46" s="295">
        <f>'資源化量内訳'!CY46</f>
        <v>0</v>
      </c>
      <c r="AQ46" s="295">
        <f>'資源化量内訳'!DL46</f>
        <v>457</v>
      </c>
      <c r="AR46" s="294">
        <f t="shared" si="7"/>
        <v>457</v>
      </c>
      <c r="AS46" s="296">
        <f t="shared" si="8"/>
        <v>6.223873664653971</v>
      </c>
      <c r="AT46" s="295">
        <f>'ごみ処理量内訳'!AI46</f>
        <v>2541</v>
      </c>
      <c r="AU46" s="295">
        <f>'ごみ処理量内訳'!AJ46</f>
        <v>737</v>
      </c>
      <c r="AV46" s="295">
        <f>'ごみ処理量内訳'!AK46</f>
        <v>234</v>
      </c>
      <c r="AW46" s="294">
        <f t="shared" si="9"/>
        <v>3512</v>
      </c>
    </row>
    <row r="47" spans="1:49" ht="13.5">
      <c r="A47" s="415" t="s">
        <v>382</v>
      </c>
      <c r="B47" s="415">
        <v>28585</v>
      </c>
      <c r="C47" s="415" t="s">
        <v>443</v>
      </c>
      <c r="D47" s="294">
        <f t="shared" si="2"/>
        <v>22325</v>
      </c>
      <c r="E47" s="419">
        <v>22325</v>
      </c>
      <c r="F47" s="419"/>
      <c r="G47" s="295">
        <f>'ごみ搬入量内訳'!H47</f>
        <v>4358</v>
      </c>
      <c r="H47" s="295">
        <f>'ごみ搬入量内訳'!AG47</f>
        <v>3290</v>
      </c>
      <c r="I47" s="295">
        <f>'資源化量内訳'!DX47</f>
        <v>388</v>
      </c>
      <c r="J47" s="294">
        <f t="shared" si="3"/>
        <v>8036</v>
      </c>
      <c r="K47" s="294">
        <f t="shared" si="4"/>
        <v>986.1786497722007</v>
      </c>
      <c r="L47" s="295">
        <f>IF($D47&gt;0,('ごみ搬入量内訳'!E47+I47)/$D47/365*10^6,0)</f>
        <v>743.929190507601</v>
      </c>
      <c r="M47" s="295">
        <f>IF($D47&gt;0,'ごみ搬入量内訳'!F47/$D47/365*10^6,0)</f>
        <v>242.24945926459984</v>
      </c>
      <c r="N47" s="295">
        <f>'ごみ搬入量内訳'!AH47</f>
        <v>0</v>
      </c>
      <c r="O47" s="295">
        <f>'ごみ処理量内訳'!E47</f>
        <v>5133</v>
      </c>
      <c r="P47" s="295">
        <f>'ごみ処理量内訳'!N47</f>
        <v>491</v>
      </c>
      <c r="Q47" s="295">
        <f>'ごみ処理量内訳'!F47</f>
        <v>2024</v>
      </c>
      <c r="R47" s="295">
        <f>'ごみ処理量内訳'!G47</f>
        <v>1696</v>
      </c>
      <c r="S47" s="295">
        <f>'ごみ処理量内訳'!H47</f>
        <v>0</v>
      </c>
      <c r="T47" s="295">
        <f>'ごみ処理量内訳'!I47</f>
        <v>0</v>
      </c>
      <c r="U47" s="295">
        <f>'ごみ処理量内訳'!J47</f>
        <v>0</v>
      </c>
      <c r="V47" s="295">
        <f>'ごみ処理量内訳'!K47</f>
        <v>0</v>
      </c>
      <c r="W47" s="295">
        <f>'ごみ処理量内訳'!L47</f>
        <v>328</v>
      </c>
      <c r="X47" s="295">
        <f>'ごみ処理量内訳'!M47</f>
        <v>0</v>
      </c>
      <c r="Y47" s="295">
        <f>'資源化量内訳'!R47</f>
        <v>0</v>
      </c>
      <c r="Z47" s="295">
        <f>'資源化量内訳'!S47</f>
        <v>0</v>
      </c>
      <c r="AA47" s="295">
        <f>'資源化量内訳'!T47</f>
        <v>0</v>
      </c>
      <c r="AB47" s="295">
        <f>'資源化量内訳'!U47</f>
        <v>0</v>
      </c>
      <c r="AC47" s="295">
        <f>'資源化量内訳'!V47</f>
        <v>0</v>
      </c>
      <c r="AD47" s="295">
        <f>'資源化量内訳'!W47</f>
        <v>0</v>
      </c>
      <c r="AE47" s="295">
        <f>'資源化量内訳'!X47</f>
        <v>0</v>
      </c>
      <c r="AF47" s="295">
        <f>'資源化量内訳'!Y47</f>
        <v>0</v>
      </c>
      <c r="AG47" s="295">
        <f>'資源化量内訳'!Z47</f>
        <v>0</v>
      </c>
      <c r="AH47" s="295">
        <f>'資源化量内訳'!AA47</f>
        <v>0</v>
      </c>
      <c r="AI47" s="294">
        <f t="shared" si="5"/>
        <v>7648</v>
      </c>
      <c r="AJ47" s="296">
        <f t="shared" si="6"/>
        <v>93.5800209205021</v>
      </c>
      <c r="AK47" s="295">
        <f>'資源化量内訳'!AP47</f>
        <v>0</v>
      </c>
      <c r="AL47" s="295">
        <f>'資源化量内訳'!BC47</f>
        <v>350</v>
      </c>
      <c r="AM47" s="295">
        <f>'資源化量内訳'!BO47</f>
        <v>0</v>
      </c>
      <c r="AN47" s="295">
        <f>'資源化量内訳'!CA47</f>
        <v>0</v>
      </c>
      <c r="AO47" s="295">
        <f>'資源化量内訳'!CM47</f>
        <v>0</v>
      </c>
      <c r="AP47" s="295">
        <f>'資源化量内訳'!CY47</f>
        <v>0</v>
      </c>
      <c r="AQ47" s="295">
        <f>'資源化量内訳'!DL47</f>
        <v>305</v>
      </c>
      <c r="AR47" s="294">
        <f t="shared" si="7"/>
        <v>655</v>
      </c>
      <c r="AS47" s="296">
        <f t="shared" si="8"/>
        <v>12.979094076655052</v>
      </c>
      <c r="AT47" s="295">
        <f>'ごみ処理量内訳'!AI47</f>
        <v>491</v>
      </c>
      <c r="AU47" s="295">
        <f>'ごみ処理量内訳'!AJ47</f>
        <v>815</v>
      </c>
      <c r="AV47" s="295">
        <f>'ごみ処理量内訳'!AK47</f>
        <v>662</v>
      </c>
      <c r="AW47" s="294">
        <f t="shared" si="9"/>
        <v>1968</v>
      </c>
    </row>
    <row r="48" spans="1:49" ht="13.5">
      <c r="A48" s="415" t="s">
        <v>382</v>
      </c>
      <c r="B48" s="415">
        <v>28586</v>
      </c>
      <c r="C48" s="415" t="s">
        <v>444</v>
      </c>
      <c r="D48" s="294">
        <f t="shared" si="2"/>
        <v>18001</v>
      </c>
      <c r="E48" s="419">
        <v>18001</v>
      </c>
      <c r="F48" s="419"/>
      <c r="G48" s="295">
        <f>'ごみ搬入量内訳'!H48</f>
        <v>4644</v>
      </c>
      <c r="H48" s="295">
        <f>'ごみ搬入量内訳'!AG48</f>
        <v>1594</v>
      </c>
      <c r="I48" s="295">
        <f>'資源化量内訳'!DX48</f>
        <v>945</v>
      </c>
      <c r="J48" s="294">
        <f t="shared" si="3"/>
        <v>7183</v>
      </c>
      <c r="K48" s="294">
        <f t="shared" si="4"/>
        <v>1093.2421562576812</v>
      </c>
      <c r="L48" s="295">
        <f>IF($D48&gt;0,('ごみ搬入量内訳'!E48+I48)/$D48/365*10^6,0)</f>
        <v>850.6376738583016</v>
      </c>
      <c r="M48" s="295">
        <f>IF($D48&gt;0,'ごみ搬入量内訳'!F48/$D48/365*10^6,0)</f>
        <v>242.60448239937963</v>
      </c>
      <c r="N48" s="295">
        <f>'ごみ搬入量内訳'!AH48</f>
        <v>0</v>
      </c>
      <c r="O48" s="295">
        <f>'ごみ処理量内訳'!E48</f>
        <v>5462</v>
      </c>
      <c r="P48" s="295">
        <f>'ごみ処理量内訳'!N48</f>
        <v>0</v>
      </c>
      <c r="Q48" s="295">
        <f>'ごみ処理量内訳'!F48</f>
        <v>706</v>
      </c>
      <c r="R48" s="295">
        <f>'ごみ処理量内訳'!G48</f>
        <v>0</v>
      </c>
      <c r="S48" s="295">
        <f>'ごみ処理量内訳'!H48</f>
        <v>0</v>
      </c>
      <c r="T48" s="295">
        <f>'ごみ処理量内訳'!I48</f>
        <v>0</v>
      </c>
      <c r="U48" s="295">
        <f>'ごみ処理量内訳'!J48</f>
        <v>0</v>
      </c>
      <c r="V48" s="295">
        <f>'ごみ処理量内訳'!K48</f>
        <v>0</v>
      </c>
      <c r="W48" s="295">
        <f>'ごみ処理量内訳'!L48</f>
        <v>706</v>
      </c>
      <c r="X48" s="295">
        <f>'ごみ処理量内訳'!M48</f>
        <v>0</v>
      </c>
      <c r="Y48" s="295">
        <f>'資源化量内訳'!R48</f>
        <v>0</v>
      </c>
      <c r="Z48" s="295">
        <f>'資源化量内訳'!S48</f>
        <v>0</v>
      </c>
      <c r="AA48" s="295">
        <f>'資源化量内訳'!T48</f>
        <v>0</v>
      </c>
      <c r="AB48" s="295">
        <f>'資源化量内訳'!U48</f>
        <v>0</v>
      </c>
      <c r="AC48" s="295">
        <f>'資源化量内訳'!V48</f>
        <v>0</v>
      </c>
      <c r="AD48" s="295">
        <f>'資源化量内訳'!W48</f>
        <v>0</v>
      </c>
      <c r="AE48" s="295">
        <f>'資源化量内訳'!X48</f>
        <v>0</v>
      </c>
      <c r="AF48" s="295">
        <f>'資源化量内訳'!Y48</f>
        <v>0</v>
      </c>
      <c r="AG48" s="295">
        <f>'資源化量内訳'!Z48</f>
        <v>0</v>
      </c>
      <c r="AH48" s="295">
        <f>'資源化量内訳'!AA48</f>
        <v>0</v>
      </c>
      <c r="AI48" s="294">
        <f t="shared" si="5"/>
        <v>6168</v>
      </c>
      <c r="AJ48" s="296">
        <f t="shared" si="6"/>
        <v>100</v>
      </c>
      <c r="AK48" s="295">
        <f>'資源化量内訳'!AP48</f>
        <v>655</v>
      </c>
      <c r="AL48" s="295">
        <f>'資源化量内訳'!BC48</f>
        <v>0</v>
      </c>
      <c r="AM48" s="295">
        <f>'資源化量内訳'!BO48</f>
        <v>0</v>
      </c>
      <c r="AN48" s="295">
        <f>'資源化量内訳'!CA48</f>
        <v>0</v>
      </c>
      <c r="AO48" s="295">
        <f>'資源化量内訳'!CM48</f>
        <v>0</v>
      </c>
      <c r="AP48" s="295">
        <f>'資源化量内訳'!CY48</f>
        <v>0</v>
      </c>
      <c r="AQ48" s="295">
        <f>'資源化量内訳'!DL48</f>
        <v>706</v>
      </c>
      <c r="AR48" s="294">
        <f t="shared" si="7"/>
        <v>1361</v>
      </c>
      <c r="AS48" s="296">
        <f t="shared" si="8"/>
        <v>32.419513566708844</v>
      </c>
      <c r="AT48" s="295">
        <f>'ごみ処理量内訳'!AI48</f>
        <v>0</v>
      </c>
      <c r="AU48" s="295">
        <f>'ごみ処理量内訳'!AJ48</f>
        <v>0</v>
      </c>
      <c r="AV48" s="295">
        <f>'ごみ処理量内訳'!AK48</f>
        <v>0</v>
      </c>
      <c r="AW48" s="294">
        <f t="shared" si="9"/>
        <v>0</v>
      </c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4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兵庫県</v>
      </c>
      <c r="B7" s="280">
        <f>INT(B8/1000)*1000</f>
        <v>28000</v>
      </c>
      <c r="C7" s="280" t="s">
        <v>354</v>
      </c>
      <c r="D7" s="278">
        <f>SUM(D8:D200)</f>
        <v>2309717</v>
      </c>
      <c r="E7" s="278">
        <f>SUM(E8:E200)</f>
        <v>1448235</v>
      </c>
      <c r="F7" s="278">
        <f aca="true" t="shared" si="0" ref="F7:BQ7">SUM(F8:F200)</f>
        <v>861482</v>
      </c>
      <c r="G7" s="278">
        <f t="shared" si="0"/>
        <v>2309717</v>
      </c>
      <c r="H7" s="278">
        <f t="shared" si="0"/>
        <v>2116907</v>
      </c>
      <c r="I7" s="278">
        <f t="shared" si="0"/>
        <v>32262</v>
      </c>
      <c r="J7" s="278">
        <f t="shared" si="0"/>
        <v>15809</v>
      </c>
      <c r="K7" s="278">
        <f t="shared" si="0"/>
        <v>6293</v>
      </c>
      <c r="L7" s="278">
        <f t="shared" si="0"/>
        <v>10160</v>
      </c>
      <c r="M7" s="278">
        <f t="shared" si="0"/>
        <v>1773772</v>
      </c>
      <c r="N7" s="278">
        <f t="shared" si="0"/>
        <v>725648</v>
      </c>
      <c r="O7" s="278">
        <f t="shared" si="0"/>
        <v>392261</v>
      </c>
      <c r="P7" s="278">
        <f t="shared" si="0"/>
        <v>655863</v>
      </c>
      <c r="Q7" s="278">
        <f t="shared" si="0"/>
        <v>78373</v>
      </c>
      <c r="R7" s="278">
        <f t="shared" si="0"/>
        <v>49900</v>
      </c>
      <c r="S7" s="278">
        <f t="shared" si="0"/>
        <v>21391</v>
      </c>
      <c r="T7" s="278">
        <f t="shared" si="0"/>
        <v>7082</v>
      </c>
      <c r="U7" s="278">
        <f t="shared" si="0"/>
        <v>146823</v>
      </c>
      <c r="V7" s="278">
        <f t="shared" si="0"/>
        <v>48770</v>
      </c>
      <c r="W7" s="278">
        <f t="shared" si="0"/>
        <v>93399</v>
      </c>
      <c r="X7" s="278">
        <f t="shared" si="0"/>
        <v>4654</v>
      </c>
      <c r="Y7" s="278">
        <f t="shared" si="0"/>
        <v>3784</v>
      </c>
      <c r="Z7" s="278">
        <f t="shared" si="0"/>
        <v>2366</v>
      </c>
      <c r="AA7" s="278">
        <f t="shared" si="0"/>
        <v>1418</v>
      </c>
      <c r="AB7" s="278">
        <f t="shared" si="0"/>
        <v>0</v>
      </c>
      <c r="AC7" s="278">
        <f t="shared" si="0"/>
        <v>81893</v>
      </c>
      <c r="AD7" s="278">
        <f t="shared" si="0"/>
        <v>56980</v>
      </c>
      <c r="AE7" s="278">
        <f t="shared" si="0"/>
        <v>14273</v>
      </c>
      <c r="AF7" s="278">
        <f t="shared" si="0"/>
        <v>10640</v>
      </c>
      <c r="AG7" s="278">
        <f t="shared" si="0"/>
        <v>192810</v>
      </c>
      <c r="AH7" s="278">
        <f t="shared" si="0"/>
        <v>0</v>
      </c>
      <c r="AI7" s="278">
        <f t="shared" si="0"/>
        <v>55</v>
      </c>
      <c r="AJ7" s="278">
        <f t="shared" si="0"/>
        <v>55</v>
      </c>
      <c r="AK7" s="278">
        <f t="shared" si="0"/>
        <v>0</v>
      </c>
      <c r="AL7" s="278">
        <f t="shared" si="0"/>
        <v>0</v>
      </c>
      <c r="AM7" s="278">
        <f t="shared" si="0"/>
        <v>2310134</v>
      </c>
      <c r="AN7" s="278">
        <f t="shared" si="0"/>
        <v>1917013</v>
      </c>
      <c r="AO7" s="278">
        <f t="shared" si="0"/>
        <v>32262</v>
      </c>
      <c r="AP7" s="278">
        <f t="shared" si="0"/>
        <v>1754921</v>
      </c>
      <c r="AQ7" s="278">
        <f t="shared" si="0"/>
        <v>0</v>
      </c>
      <c r="AR7" s="278">
        <f t="shared" si="0"/>
        <v>466</v>
      </c>
      <c r="AS7" s="278">
        <f t="shared" si="0"/>
        <v>0</v>
      </c>
      <c r="AT7" s="278">
        <f t="shared" si="0"/>
        <v>8306</v>
      </c>
      <c r="AU7" s="278">
        <f t="shared" si="0"/>
        <v>121058</v>
      </c>
      <c r="AV7" s="278">
        <f t="shared" si="0"/>
        <v>148162</v>
      </c>
      <c r="AW7" s="278">
        <f t="shared" si="0"/>
        <v>0</v>
      </c>
      <c r="AX7" s="278">
        <f t="shared" si="0"/>
        <v>8787</v>
      </c>
      <c r="AY7" s="278">
        <f t="shared" si="0"/>
        <v>41884</v>
      </c>
      <c r="AZ7" s="278">
        <f t="shared" si="0"/>
        <v>4323</v>
      </c>
      <c r="BA7" s="278">
        <f t="shared" si="0"/>
        <v>1982</v>
      </c>
      <c r="BB7" s="278">
        <f t="shared" si="0"/>
        <v>68632</v>
      </c>
      <c r="BC7" s="278">
        <f t="shared" si="0"/>
        <v>22554</v>
      </c>
      <c r="BD7" s="278">
        <f t="shared" si="0"/>
        <v>6937</v>
      </c>
      <c r="BE7" s="278">
        <f t="shared" si="0"/>
        <v>0</v>
      </c>
      <c r="BF7" s="278">
        <f t="shared" si="0"/>
        <v>106</v>
      </c>
      <c r="BG7" s="278">
        <f t="shared" si="0"/>
        <v>0</v>
      </c>
      <c r="BH7" s="278">
        <f t="shared" si="0"/>
        <v>0</v>
      </c>
      <c r="BI7" s="278">
        <f t="shared" si="0"/>
        <v>63</v>
      </c>
      <c r="BJ7" s="278">
        <f t="shared" si="0"/>
        <v>0</v>
      </c>
      <c r="BK7" s="278">
        <f t="shared" si="0"/>
        <v>6768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14503</v>
      </c>
      <c r="CC7" s="278">
        <f t="shared" si="1"/>
        <v>0</v>
      </c>
      <c r="CD7" s="278">
        <f t="shared" si="1"/>
        <v>8863</v>
      </c>
      <c r="CE7" s="278">
        <f t="shared" si="1"/>
        <v>0</v>
      </c>
      <c r="CF7" s="278">
        <f t="shared" si="1"/>
        <v>1909</v>
      </c>
      <c r="CG7" s="278">
        <f t="shared" si="1"/>
        <v>0</v>
      </c>
      <c r="CH7" s="278">
        <f t="shared" si="1"/>
        <v>81</v>
      </c>
      <c r="CI7" s="278">
        <f t="shared" si="1"/>
        <v>3650</v>
      </c>
      <c r="CJ7" s="278">
        <f t="shared" si="1"/>
        <v>78116</v>
      </c>
      <c r="CK7" s="278">
        <f t="shared" si="1"/>
        <v>0</v>
      </c>
      <c r="CL7" s="278">
        <f t="shared" si="1"/>
        <v>508</v>
      </c>
      <c r="CM7" s="278">
        <f t="shared" si="1"/>
        <v>4413</v>
      </c>
      <c r="CN7" s="278">
        <f t="shared" si="1"/>
        <v>60022</v>
      </c>
      <c r="CO7" s="278">
        <f t="shared" si="1"/>
        <v>167</v>
      </c>
      <c r="CP7" s="278">
        <f t="shared" si="1"/>
        <v>4834</v>
      </c>
      <c r="CQ7" s="278">
        <f t="shared" si="1"/>
        <v>8172</v>
      </c>
      <c r="CR7" s="278">
        <f t="shared" si="1"/>
        <v>8506</v>
      </c>
      <c r="CS7" s="278">
        <f t="shared" si="1"/>
        <v>0</v>
      </c>
      <c r="CT7" s="278">
        <f t="shared" si="1"/>
        <v>20</v>
      </c>
      <c r="CU7" s="278">
        <f t="shared" si="1"/>
        <v>1848</v>
      </c>
      <c r="CV7" s="278">
        <f t="shared" si="1"/>
        <v>0</v>
      </c>
      <c r="CW7" s="278">
        <f t="shared" si="1"/>
        <v>29</v>
      </c>
      <c r="CX7" s="278">
        <f t="shared" si="1"/>
        <v>0</v>
      </c>
      <c r="CY7" s="278">
        <f t="shared" si="1"/>
        <v>6609</v>
      </c>
      <c r="CZ7" s="278">
        <f t="shared" si="1"/>
        <v>83025</v>
      </c>
      <c r="DA7" s="278">
        <f t="shared" si="1"/>
        <v>80855</v>
      </c>
      <c r="DB7" s="278">
        <f t="shared" si="1"/>
        <v>276</v>
      </c>
      <c r="DC7" s="278">
        <f t="shared" si="1"/>
        <v>1894</v>
      </c>
      <c r="DD7" s="278">
        <f t="shared" si="1"/>
        <v>53872</v>
      </c>
      <c r="DE7" s="278">
        <f t="shared" si="1"/>
        <v>0</v>
      </c>
      <c r="DF7" s="278">
        <f t="shared" si="1"/>
        <v>0</v>
      </c>
      <c r="DG7" s="278">
        <f t="shared" si="1"/>
        <v>25063</v>
      </c>
      <c r="DH7" s="278">
        <f t="shared" si="1"/>
        <v>638</v>
      </c>
      <c r="DI7" s="278">
        <f t="shared" si="1"/>
        <v>550</v>
      </c>
      <c r="DJ7" s="278">
        <f t="shared" si="1"/>
        <v>66</v>
      </c>
      <c r="DK7" s="278">
        <f t="shared" si="1"/>
        <v>27555</v>
      </c>
    </row>
    <row r="8" spans="1:115" s="267" customFormat="1" ht="13.5">
      <c r="A8" s="415" t="s">
        <v>382</v>
      </c>
      <c r="B8" s="415">
        <v>28100</v>
      </c>
      <c r="C8" s="415" t="s">
        <v>402</v>
      </c>
      <c r="D8" s="297">
        <f aca="true" t="shared" si="2" ref="D8:D48">SUM(E8:F8)</f>
        <v>750795</v>
      </c>
      <c r="E8" s="418">
        <v>458189</v>
      </c>
      <c r="F8" s="418">
        <v>292606</v>
      </c>
      <c r="G8" s="297">
        <f aca="true" t="shared" si="3" ref="G8:G48">SUM(H8,AG8)</f>
        <v>750795</v>
      </c>
      <c r="H8" s="297">
        <f aca="true" t="shared" si="4" ref="H8:H48">SUM(I8,M8,Q8,U8,Y8,AC8)</f>
        <v>743544</v>
      </c>
      <c r="I8" s="297">
        <f aca="true" t="shared" si="5" ref="I8:I48">SUM(J8:L8)</f>
        <v>0</v>
      </c>
      <c r="J8" s="278"/>
      <c r="K8" s="278"/>
      <c r="L8" s="278"/>
      <c r="M8" s="297">
        <f aca="true" t="shared" si="6" ref="M8:M48">SUM(N8:P8)</f>
        <v>647215</v>
      </c>
      <c r="N8" s="278">
        <v>372908</v>
      </c>
      <c r="O8" s="278"/>
      <c r="P8" s="278">
        <v>274307</v>
      </c>
      <c r="Q8" s="297">
        <f aca="true" t="shared" si="7" ref="Q8:Q48">SUM(R8:T8)</f>
        <v>31855</v>
      </c>
      <c r="R8" s="278">
        <v>31790</v>
      </c>
      <c r="S8" s="278"/>
      <c r="T8" s="278">
        <v>65</v>
      </c>
      <c r="U8" s="297">
        <f aca="true" t="shared" si="8" ref="U8:U48">SUM(V8:X8)</f>
        <v>21915</v>
      </c>
      <c r="V8" s="278">
        <v>18951</v>
      </c>
      <c r="W8" s="278"/>
      <c r="X8" s="278">
        <v>2964</v>
      </c>
      <c r="Y8" s="297">
        <f aca="true" t="shared" si="9" ref="Y8:Y48">SUM(Z8:AB8)</f>
        <v>0</v>
      </c>
      <c r="Z8" s="278"/>
      <c r="AA8" s="278"/>
      <c r="AB8" s="278"/>
      <c r="AC8" s="297">
        <f aca="true" t="shared" si="10" ref="AC8:AC48">SUM(AD8:AF8)</f>
        <v>42559</v>
      </c>
      <c r="AD8" s="278">
        <v>33792</v>
      </c>
      <c r="AE8" s="278"/>
      <c r="AF8" s="278">
        <v>8767</v>
      </c>
      <c r="AG8" s="278">
        <v>7251</v>
      </c>
      <c r="AH8" s="278"/>
      <c r="AI8" s="297">
        <f aca="true" t="shared" si="11" ref="AI8:AI48">SUM(AJ8:AL8)</f>
        <v>16</v>
      </c>
      <c r="AJ8" s="278">
        <v>16</v>
      </c>
      <c r="AK8" s="278"/>
      <c r="AL8" s="278"/>
      <c r="AM8" s="297">
        <f aca="true" t="shared" si="12" ref="AM8:AM48">SUM(AN8,AV8,BD8,BL8,BT8,CB8,CJ8,CR8,CZ8,DD8)</f>
        <v>750795</v>
      </c>
      <c r="AN8" s="297">
        <f aca="true" t="shared" si="13" ref="AN8:AN48">SUM(AO8:AU8)</f>
        <v>642231</v>
      </c>
      <c r="AO8" s="278"/>
      <c r="AP8" s="278">
        <v>642231</v>
      </c>
      <c r="AQ8" s="278"/>
      <c r="AR8" s="278"/>
      <c r="AS8" s="278"/>
      <c r="AT8" s="278"/>
      <c r="AU8" s="278"/>
      <c r="AV8" s="297">
        <f aca="true" t="shared" si="14" ref="AV8:AV48">SUM(AW8:BC8)</f>
        <v>63330</v>
      </c>
      <c r="AW8" s="278"/>
      <c r="AX8" s="278">
        <v>4984</v>
      </c>
      <c r="AY8" s="278">
        <v>14814</v>
      </c>
      <c r="AZ8" s="278"/>
      <c r="BA8" s="278"/>
      <c r="BB8" s="278">
        <v>42559</v>
      </c>
      <c r="BC8" s="278">
        <v>973</v>
      </c>
      <c r="BD8" s="297">
        <f aca="true" t="shared" si="15" ref="BD8:BD48">SUM(BE8:BK8)</f>
        <v>0</v>
      </c>
      <c r="BE8" s="278"/>
      <c r="BF8" s="278"/>
      <c r="BG8" s="278"/>
      <c r="BH8" s="278"/>
      <c r="BI8" s="278"/>
      <c r="BJ8" s="278"/>
      <c r="BK8" s="278"/>
      <c r="BL8" s="297">
        <f aca="true" t="shared" si="16" ref="BL8:BL48">SUM(BM8:BS8)</f>
        <v>0</v>
      </c>
      <c r="BM8" s="278"/>
      <c r="BN8" s="278"/>
      <c r="BO8" s="278"/>
      <c r="BP8" s="278"/>
      <c r="BQ8" s="278"/>
      <c r="BR8" s="278"/>
      <c r="BS8" s="278"/>
      <c r="BT8" s="297">
        <f aca="true" t="shared" si="17" ref="BT8:BT48">SUM(BU8:CA8)</f>
        <v>0</v>
      </c>
      <c r="BU8" s="278"/>
      <c r="BV8" s="278"/>
      <c r="BW8" s="278"/>
      <c r="BX8" s="278"/>
      <c r="BY8" s="278"/>
      <c r="BZ8" s="278"/>
      <c r="CA8" s="278"/>
      <c r="CB8" s="297">
        <f aca="true" t="shared" si="18" ref="CB8:CB48">SUM(CC8:CI8)</f>
        <v>0</v>
      </c>
      <c r="CC8" s="278"/>
      <c r="CD8" s="278"/>
      <c r="CE8" s="278"/>
      <c r="CF8" s="278"/>
      <c r="CG8" s="278"/>
      <c r="CH8" s="278"/>
      <c r="CI8" s="278"/>
      <c r="CJ8" s="297">
        <f aca="true" t="shared" si="19" ref="CJ8:CJ48">SUM(CK8:CQ8)</f>
        <v>21340</v>
      </c>
      <c r="CK8" s="278"/>
      <c r="CL8" s="278"/>
      <c r="CM8" s="278"/>
      <c r="CN8" s="278">
        <v>21339</v>
      </c>
      <c r="CO8" s="278"/>
      <c r="CP8" s="278"/>
      <c r="CQ8" s="278">
        <v>1</v>
      </c>
      <c r="CR8" s="297">
        <f aca="true" t="shared" si="20" ref="CR8:CR48">SUM(CS8:CY8)</f>
        <v>0</v>
      </c>
      <c r="CS8" s="278"/>
      <c r="CT8" s="278"/>
      <c r="CU8" s="278"/>
      <c r="CV8" s="278"/>
      <c r="CW8" s="278"/>
      <c r="CX8" s="278"/>
      <c r="CY8" s="278"/>
      <c r="CZ8" s="297">
        <f aca="true" t="shared" si="21" ref="CZ8:CZ48">SUM(DA8:DC8)</f>
        <v>576</v>
      </c>
      <c r="DA8" s="278">
        <v>576</v>
      </c>
      <c r="DB8" s="278"/>
      <c r="DC8" s="278"/>
      <c r="DD8" s="297">
        <f aca="true" t="shared" si="22" ref="DD8:DD48">SUM(DE8:DK8)</f>
        <v>23318</v>
      </c>
      <c r="DE8" s="278"/>
      <c r="DF8" s="278"/>
      <c r="DG8" s="278">
        <v>17041</v>
      </c>
      <c r="DH8" s="278"/>
      <c r="DI8" s="278"/>
      <c r="DJ8" s="278"/>
      <c r="DK8" s="278">
        <v>6277</v>
      </c>
    </row>
    <row r="9" spans="1:115" s="267" customFormat="1" ht="13.5">
      <c r="A9" s="415" t="s">
        <v>382</v>
      </c>
      <c r="B9" s="415">
        <v>28201</v>
      </c>
      <c r="C9" s="415" t="s">
        <v>404</v>
      </c>
      <c r="D9" s="297">
        <f t="shared" si="2"/>
        <v>211762</v>
      </c>
      <c r="E9" s="418">
        <v>128899</v>
      </c>
      <c r="F9" s="418">
        <v>82863</v>
      </c>
      <c r="G9" s="297">
        <f t="shared" si="3"/>
        <v>211762</v>
      </c>
      <c r="H9" s="297">
        <f t="shared" si="4"/>
        <v>186884</v>
      </c>
      <c r="I9" s="297">
        <f t="shared" si="5"/>
        <v>0</v>
      </c>
      <c r="J9" s="278"/>
      <c r="K9" s="278"/>
      <c r="L9" s="278"/>
      <c r="M9" s="297">
        <f t="shared" si="6"/>
        <v>150582</v>
      </c>
      <c r="N9" s="278">
        <v>34004</v>
      </c>
      <c r="O9" s="278">
        <v>58626</v>
      </c>
      <c r="P9" s="278">
        <v>57952</v>
      </c>
      <c r="Q9" s="297">
        <f t="shared" si="7"/>
        <v>2386</v>
      </c>
      <c r="R9" s="278">
        <v>505</v>
      </c>
      <c r="S9" s="278">
        <v>1848</v>
      </c>
      <c r="T9" s="278">
        <v>33</v>
      </c>
      <c r="U9" s="297">
        <f t="shared" si="8"/>
        <v>26340</v>
      </c>
      <c r="V9" s="278">
        <v>3199</v>
      </c>
      <c r="W9" s="278">
        <v>23141</v>
      </c>
      <c r="X9" s="278"/>
      <c r="Y9" s="297">
        <f t="shared" si="9"/>
        <v>0</v>
      </c>
      <c r="Z9" s="278"/>
      <c r="AA9" s="278"/>
      <c r="AB9" s="278"/>
      <c r="AC9" s="297">
        <f t="shared" si="10"/>
        <v>7576</v>
      </c>
      <c r="AD9" s="278">
        <v>805</v>
      </c>
      <c r="AE9" s="278">
        <v>6771</v>
      </c>
      <c r="AF9" s="278"/>
      <c r="AG9" s="278">
        <v>24878</v>
      </c>
      <c r="AH9" s="278"/>
      <c r="AI9" s="297">
        <f t="shared" si="11"/>
        <v>0</v>
      </c>
      <c r="AJ9" s="278"/>
      <c r="AK9" s="278"/>
      <c r="AL9" s="278"/>
      <c r="AM9" s="297">
        <f t="shared" si="12"/>
        <v>211762</v>
      </c>
      <c r="AN9" s="297">
        <f t="shared" si="13"/>
        <v>157316</v>
      </c>
      <c r="AO9" s="278"/>
      <c r="AP9" s="278">
        <v>149526</v>
      </c>
      <c r="AQ9" s="278"/>
      <c r="AR9" s="278"/>
      <c r="AS9" s="278"/>
      <c r="AT9" s="278"/>
      <c r="AU9" s="278">
        <v>7790</v>
      </c>
      <c r="AV9" s="297">
        <f t="shared" si="14"/>
        <v>6406</v>
      </c>
      <c r="AW9" s="278"/>
      <c r="AX9" s="278"/>
      <c r="AY9" s="278">
        <v>538</v>
      </c>
      <c r="AZ9" s="278"/>
      <c r="BA9" s="278"/>
      <c r="BB9" s="278">
        <v>3400</v>
      </c>
      <c r="BC9" s="278">
        <v>2468</v>
      </c>
      <c r="BD9" s="297">
        <f t="shared" si="15"/>
        <v>0</v>
      </c>
      <c r="BE9" s="278"/>
      <c r="BF9" s="278"/>
      <c r="BG9" s="278"/>
      <c r="BH9" s="278"/>
      <c r="BI9" s="278"/>
      <c r="BJ9" s="278"/>
      <c r="BK9" s="278"/>
      <c r="BL9" s="297">
        <f t="shared" si="16"/>
        <v>0</v>
      </c>
      <c r="BM9" s="278"/>
      <c r="BN9" s="278"/>
      <c r="BO9" s="278"/>
      <c r="BP9" s="278"/>
      <c r="BQ9" s="278"/>
      <c r="BR9" s="278"/>
      <c r="BS9" s="278"/>
      <c r="BT9" s="297">
        <f t="shared" si="17"/>
        <v>0</v>
      </c>
      <c r="BU9" s="278"/>
      <c r="BV9" s="278"/>
      <c r="BW9" s="278"/>
      <c r="BX9" s="278"/>
      <c r="BY9" s="278"/>
      <c r="BZ9" s="278"/>
      <c r="CA9" s="278"/>
      <c r="CB9" s="297">
        <f t="shared" si="18"/>
        <v>1138</v>
      </c>
      <c r="CC9" s="278"/>
      <c r="CD9" s="278">
        <v>1056</v>
      </c>
      <c r="CE9" s="278"/>
      <c r="CF9" s="278"/>
      <c r="CG9" s="278"/>
      <c r="CH9" s="278">
        <v>81</v>
      </c>
      <c r="CI9" s="278">
        <v>1</v>
      </c>
      <c r="CJ9" s="297">
        <f t="shared" si="19"/>
        <v>10271</v>
      </c>
      <c r="CK9" s="278"/>
      <c r="CL9" s="278"/>
      <c r="CM9" s="278"/>
      <c r="CN9" s="278">
        <v>668</v>
      </c>
      <c r="CO9" s="278"/>
      <c r="CP9" s="278">
        <v>4095</v>
      </c>
      <c r="CQ9" s="278">
        <v>5508</v>
      </c>
      <c r="CR9" s="297">
        <f t="shared" si="20"/>
        <v>7996</v>
      </c>
      <c r="CS9" s="278"/>
      <c r="CT9" s="278"/>
      <c r="CU9" s="278">
        <v>1848</v>
      </c>
      <c r="CV9" s="278"/>
      <c r="CW9" s="278"/>
      <c r="CX9" s="278"/>
      <c r="CY9" s="278">
        <v>6148</v>
      </c>
      <c r="CZ9" s="297">
        <f t="shared" si="21"/>
        <v>25672</v>
      </c>
      <c r="DA9" s="278">
        <v>25672</v>
      </c>
      <c r="DB9" s="278"/>
      <c r="DC9" s="278"/>
      <c r="DD9" s="297">
        <f t="shared" si="22"/>
        <v>2963</v>
      </c>
      <c r="DE9" s="278"/>
      <c r="DF9" s="278"/>
      <c r="DG9" s="278"/>
      <c r="DH9" s="278"/>
      <c r="DI9" s="278"/>
      <c r="DJ9" s="278"/>
      <c r="DK9" s="278">
        <v>2963</v>
      </c>
    </row>
    <row r="10" spans="1:115" s="267" customFormat="1" ht="13.5">
      <c r="A10" s="415" t="s">
        <v>382</v>
      </c>
      <c r="B10" s="415">
        <v>28202</v>
      </c>
      <c r="C10" s="415" t="s">
        <v>405</v>
      </c>
      <c r="D10" s="297">
        <f t="shared" si="2"/>
        <v>189205</v>
      </c>
      <c r="E10" s="418">
        <v>124693</v>
      </c>
      <c r="F10" s="418">
        <v>64512</v>
      </c>
      <c r="G10" s="297">
        <f t="shared" si="3"/>
        <v>189205</v>
      </c>
      <c r="H10" s="297">
        <f t="shared" si="4"/>
        <v>178701</v>
      </c>
      <c r="I10" s="297">
        <f t="shared" si="5"/>
        <v>0</v>
      </c>
      <c r="J10" s="278"/>
      <c r="K10" s="278"/>
      <c r="L10" s="278"/>
      <c r="M10" s="297">
        <f t="shared" si="6"/>
        <v>151952</v>
      </c>
      <c r="N10" s="278">
        <v>44205</v>
      </c>
      <c r="O10" s="278">
        <v>53425</v>
      </c>
      <c r="P10" s="278">
        <v>54322</v>
      </c>
      <c r="Q10" s="297">
        <f t="shared" si="7"/>
        <v>318</v>
      </c>
      <c r="R10" s="278"/>
      <c r="S10" s="278">
        <v>318</v>
      </c>
      <c r="T10" s="278"/>
      <c r="U10" s="297">
        <f t="shared" si="8"/>
        <v>19282</v>
      </c>
      <c r="V10" s="278">
        <v>3939</v>
      </c>
      <c r="W10" s="278">
        <v>15001</v>
      </c>
      <c r="X10" s="278">
        <v>342</v>
      </c>
      <c r="Y10" s="297">
        <f t="shared" si="9"/>
        <v>1982</v>
      </c>
      <c r="Z10" s="278">
        <v>1049</v>
      </c>
      <c r="AA10" s="278">
        <v>933</v>
      </c>
      <c r="AB10" s="278"/>
      <c r="AC10" s="297">
        <f t="shared" si="10"/>
        <v>5167</v>
      </c>
      <c r="AD10" s="278">
        <v>3928</v>
      </c>
      <c r="AE10" s="278">
        <v>1052</v>
      </c>
      <c r="AF10" s="278">
        <v>187</v>
      </c>
      <c r="AG10" s="278">
        <v>10504</v>
      </c>
      <c r="AH10" s="278"/>
      <c r="AI10" s="297">
        <f t="shared" si="11"/>
        <v>0</v>
      </c>
      <c r="AJ10" s="278"/>
      <c r="AK10" s="278"/>
      <c r="AL10" s="278"/>
      <c r="AM10" s="297">
        <f t="shared" si="12"/>
        <v>189205</v>
      </c>
      <c r="AN10" s="297">
        <f t="shared" si="13"/>
        <v>162055</v>
      </c>
      <c r="AO10" s="278"/>
      <c r="AP10" s="278">
        <v>151952</v>
      </c>
      <c r="AQ10" s="278"/>
      <c r="AR10" s="278"/>
      <c r="AS10" s="278"/>
      <c r="AT10" s="278">
        <v>394</v>
      </c>
      <c r="AU10" s="278">
        <v>9709</v>
      </c>
      <c r="AV10" s="297">
        <f t="shared" si="14"/>
        <v>7705</v>
      </c>
      <c r="AW10" s="278"/>
      <c r="AX10" s="278"/>
      <c r="AY10" s="278"/>
      <c r="AZ10" s="278"/>
      <c r="BA10" s="278">
        <v>1982</v>
      </c>
      <c r="BB10" s="278">
        <v>4928</v>
      </c>
      <c r="BC10" s="278">
        <v>795</v>
      </c>
      <c r="BD10" s="297">
        <f t="shared" si="15"/>
        <v>0</v>
      </c>
      <c r="BE10" s="278"/>
      <c r="BF10" s="278"/>
      <c r="BG10" s="278"/>
      <c r="BH10" s="278"/>
      <c r="BI10" s="278"/>
      <c r="BJ10" s="278"/>
      <c r="BK10" s="278"/>
      <c r="BL10" s="297">
        <f t="shared" si="16"/>
        <v>0</v>
      </c>
      <c r="BM10" s="278"/>
      <c r="BN10" s="278"/>
      <c r="BO10" s="278"/>
      <c r="BP10" s="278"/>
      <c r="BQ10" s="278"/>
      <c r="BR10" s="278"/>
      <c r="BS10" s="278"/>
      <c r="BT10" s="297">
        <f t="shared" si="17"/>
        <v>0</v>
      </c>
      <c r="BU10" s="278"/>
      <c r="BV10" s="278"/>
      <c r="BW10" s="278"/>
      <c r="BX10" s="278"/>
      <c r="BY10" s="278"/>
      <c r="BZ10" s="278"/>
      <c r="CA10" s="278"/>
      <c r="CB10" s="297">
        <f t="shared" si="18"/>
        <v>0</v>
      </c>
      <c r="CC10" s="278"/>
      <c r="CD10" s="278"/>
      <c r="CE10" s="278"/>
      <c r="CF10" s="278"/>
      <c r="CG10" s="278"/>
      <c r="CH10" s="278"/>
      <c r="CI10" s="278"/>
      <c r="CJ10" s="297">
        <f t="shared" si="19"/>
        <v>7443</v>
      </c>
      <c r="CK10" s="278"/>
      <c r="CL10" s="278"/>
      <c r="CM10" s="278"/>
      <c r="CN10" s="278">
        <v>7443</v>
      </c>
      <c r="CO10" s="278"/>
      <c r="CP10" s="278"/>
      <c r="CQ10" s="278"/>
      <c r="CR10" s="297">
        <f t="shared" si="20"/>
        <v>0</v>
      </c>
      <c r="CS10" s="278"/>
      <c r="CT10" s="278"/>
      <c r="CU10" s="278"/>
      <c r="CV10" s="278"/>
      <c r="CW10" s="278"/>
      <c r="CX10" s="278"/>
      <c r="CY10" s="278"/>
      <c r="CZ10" s="297">
        <f t="shared" si="21"/>
        <v>11684</v>
      </c>
      <c r="DA10" s="278">
        <v>11684</v>
      </c>
      <c r="DB10" s="278"/>
      <c r="DC10" s="278"/>
      <c r="DD10" s="297">
        <f t="shared" si="22"/>
        <v>318</v>
      </c>
      <c r="DE10" s="278"/>
      <c r="DF10" s="278"/>
      <c r="DG10" s="278">
        <v>318</v>
      </c>
      <c r="DH10" s="278"/>
      <c r="DI10" s="278"/>
      <c r="DJ10" s="278"/>
      <c r="DK10" s="278"/>
    </row>
    <row r="11" spans="1:115" s="267" customFormat="1" ht="13.5">
      <c r="A11" s="415" t="s">
        <v>382</v>
      </c>
      <c r="B11" s="415">
        <v>28203</v>
      </c>
      <c r="C11" s="415" t="s">
        <v>406</v>
      </c>
      <c r="D11" s="297">
        <f t="shared" si="2"/>
        <v>123044</v>
      </c>
      <c r="E11" s="418">
        <v>75066</v>
      </c>
      <c r="F11" s="418">
        <v>47978</v>
      </c>
      <c r="G11" s="297">
        <f t="shared" si="3"/>
        <v>123044</v>
      </c>
      <c r="H11" s="297">
        <f t="shared" si="4"/>
        <v>116088</v>
      </c>
      <c r="I11" s="297">
        <f t="shared" si="5"/>
        <v>0</v>
      </c>
      <c r="J11" s="278"/>
      <c r="K11" s="278"/>
      <c r="L11" s="278"/>
      <c r="M11" s="297">
        <f t="shared" si="6"/>
        <v>102866</v>
      </c>
      <c r="N11" s="278">
        <v>36155</v>
      </c>
      <c r="O11" s="278">
        <v>26036</v>
      </c>
      <c r="P11" s="278">
        <v>40675</v>
      </c>
      <c r="Q11" s="297">
        <f t="shared" si="7"/>
        <v>5317</v>
      </c>
      <c r="R11" s="278">
        <v>2132</v>
      </c>
      <c r="S11" s="278">
        <v>1904</v>
      </c>
      <c r="T11" s="278">
        <v>1281</v>
      </c>
      <c r="U11" s="297">
        <f t="shared" si="8"/>
        <v>7367</v>
      </c>
      <c r="V11" s="278">
        <v>1914</v>
      </c>
      <c r="W11" s="278">
        <v>5453</v>
      </c>
      <c r="X11" s="278"/>
      <c r="Y11" s="297">
        <f t="shared" si="9"/>
        <v>12</v>
      </c>
      <c r="Z11" s="278"/>
      <c r="AA11" s="278">
        <v>12</v>
      </c>
      <c r="AB11" s="278"/>
      <c r="AC11" s="297">
        <f t="shared" si="10"/>
        <v>526</v>
      </c>
      <c r="AD11" s="278">
        <v>526</v>
      </c>
      <c r="AE11" s="278"/>
      <c r="AF11" s="278"/>
      <c r="AG11" s="278">
        <v>6956</v>
      </c>
      <c r="AH11" s="278"/>
      <c r="AI11" s="297">
        <f t="shared" si="11"/>
        <v>8</v>
      </c>
      <c r="AJ11" s="278">
        <v>8</v>
      </c>
      <c r="AK11" s="278"/>
      <c r="AL11" s="278"/>
      <c r="AM11" s="297">
        <f t="shared" si="12"/>
        <v>123044</v>
      </c>
      <c r="AN11" s="297">
        <f t="shared" si="13"/>
        <v>107566</v>
      </c>
      <c r="AO11" s="278"/>
      <c r="AP11" s="278">
        <v>102866</v>
      </c>
      <c r="AQ11" s="278"/>
      <c r="AR11" s="278"/>
      <c r="AS11" s="278"/>
      <c r="AT11" s="278"/>
      <c r="AU11" s="278">
        <v>4700</v>
      </c>
      <c r="AV11" s="297">
        <f t="shared" si="14"/>
        <v>9134</v>
      </c>
      <c r="AW11" s="278"/>
      <c r="AX11" s="278"/>
      <c r="AY11" s="278">
        <v>4727</v>
      </c>
      <c r="AZ11" s="278">
        <v>2287</v>
      </c>
      <c r="BA11" s="278"/>
      <c r="BB11" s="278">
        <v>526</v>
      </c>
      <c r="BC11" s="278">
        <v>1594</v>
      </c>
      <c r="BD11" s="297">
        <f t="shared" si="15"/>
        <v>0</v>
      </c>
      <c r="BE11" s="278"/>
      <c r="BF11" s="278"/>
      <c r="BG11" s="278"/>
      <c r="BH11" s="278"/>
      <c r="BI11" s="278"/>
      <c r="BJ11" s="278"/>
      <c r="BK11" s="278"/>
      <c r="BL11" s="297">
        <f t="shared" si="16"/>
        <v>0</v>
      </c>
      <c r="BM11" s="278"/>
      <c r="BN11" s="278"/>
      <c r="BO11" s="278"/>
      <c r="BP11" s="278"/>
      <c r="BQ11" s="278"/>
      <c r="BR11" s="278"/>
      <c r="BS11" s="278"/>
      <c r="BT11" s="297">
        <f t="shared" si="17"/>
        <v>0</v>
      </c>
      <c r="BU11" s="278"/>
      <c r="BV11" s="278"/>
      <c r="BW11" s="278"/>
      <c r="BX11" s="278"/>
      <c r="BY11" s="278"/>
      <c r="BZ11" s="278"/>
      <c r="CA11" s="278"/>
      <c r="CB11" s="297">
        <f t="shared" si="18"/>
        <v>0</v>
      </c>
      <c r="CC11" s="278"/>
      <c r="CD11" s="278"/>
      <c r="CE11" s="278"/>
      <c r="CF11" s="278"/>
      <c r="CG11" s="278"/>
      <c r="CH11" s="278"/>
      <c r="CI11" s="278"/>
      <c r="CJ11" s="297">
        <f t="shared" si="19"/>
        <v>1009</v>
      </c>
      <c r="CK11" s="278"/>
      <c r="CL11" s="278"/>
      <c r="CM11" s="278"/>
      <c r="CN11" s="278">
        <v>1009</v>
      </c>
      <c r="CO11" s="278"/>
      <c r="CP11" s="278"/>
      <c r="CQ11" s="278"/>
      <c r="CR11" s="297">
        <f t="shared" si="20"/>
        <v>12</v>
      </c>
      <c r="CS11" s="278"/>
      <c r="CT11" s="278"/>
      <c r="CU11" s="278"/>
      <c r="CV11" s="278"/>
      <c r="CW11" s="278">
        <v>12</v>
      </c>
      <c r="CX11" s="278"/>
      <c r="CY11" s="278"/>
      <c r="CZ11" s="297">
        <f t="shared" si="21"/>
        <v>4071</v>
      </c>
      <c r="DA11" s="278">
        <v>4071</v>
      </c>
      <c r="DB11" s="278"/>
      <c r="DC11" s="278"/>
      <c r="DD11" s="297">
        <f t="shared" si="22"/>
        <v>1252</v>
      </c>
      <c r="DE11" s="278"/>
      <c r="DF11" s="278"/>
      <c r="DG11" s="278">
        <v>591</v>
      </c>
      <c r="DH11" s="278"/>
      <c r="DI11" s="278"/>
      <c r="DJ11" s="278"/>
      <c r="DK11" s="278">
        <v>661</v>
      </c>
    </row>
    <row r="12" spans="1:115" s="267" customFormat="1" ht="13.5">
      <c r="A12" s="415" t="s">
        <v>382</v>
      </c>
      <c r="B12" s="415">
        <v>28204</v>
      </c>
      <c r="C12" s="415" t="s">
        <v>408</v>
      </c>
      <c r="D12" s="297">
        <f t="shared" si="2"/>
        <v>195740</v>
      </c>
      <c r="E12" s="418">
        <v>117295</v>
      </c>
      <c r="F12" s="418">
        <v>78445</v>
      </c>
      <c r="G12" s="297">
        <f t="shared" si="3"/>
        <v>195740</v>
      </c>
      <c r="H12" s="297">
        <f t="shared" si="4"/>
        <v>181873</v>
      </c>
      <c r="I12" s="297">
        <f t="shared" si="5"/>
        <v>0</v>
      </c>
      <c r="J12" s="278"/>
      <c r="K12" s="278"/>
      <c r="L12" s="278"/>
      <c r="M12" s="297">
        <f t="shared" si="6"/>
        <v>155794</v>
      </c>
      <c r="N12" s="278">
        <v>40611</v>
      </c>
      <c r="O12" s="278">
        <v>49644</v>
      </c>
      <c r="P12" s="278">
        <v>65539</v>
      </c>
      <c r="Q12" s="297">
        <f t="shared" si="7"/>
        <v>9416</v>
      </c>
      <c r="R12" s="278">
        <v>4068</v>
      </c>
      <c r="S12" s="278">
        <v>4353</v>
      </c>
      <c r="T12" s="278">
        <v>995</v>
      </c>
      <c r="U12" s="297">
        <f t="shared" si="8"/>
        <v>14019</v>
      </c>
      <c r="V12" s="278">
        <v>3502</v>
      </c>
      <c r="W12" s="278">
        <v>10517</v>
      </c>
      <c r="X12" s="278"/>
      <c r="Y12" s="297">
        <f t="shared" si="9"/>
        <v>0</v>
      </c>
      <c r="Z12" s="278"/>
      <c r="AA12" s="278"/>
      <c r="AB12" s="278"/>
      <c r="AC12" s="297">
        <f t="shared" si="10"/>
        <v>2644</v>
      </c>
      <c r="AD12" s="278">
        <v>2030</v>
      </c>
      <c r="AE12" s="278"/>
      <c r="AF12" s="278">
        <v>614</v>
      </c>
      <c r="AG12" s="278">
        <v>13867</v>
      </c>
      <c r="AH12" s="278"/>
      <c r="AI12" s="297">
        <f t="shared" si="11"/>
        <v>8</v>
      </c>
      <c r="AJ12" s="278">
        <v>8</v>
      </c>
      <c r="AK12" s="278"/>
      <c r="AL12" s="278"/>
      <c r="AM12" s="297">
        <f t="shared" si="12"/>
        <v>195740</v>
      </c>
      <c r="AN12" s="297">
        <f t="shared" si="13"/>
        <v>166574</v>
      </c>
      <c r="AO12" s="278"/>
      <c r="AP12" s="278">
        <v>155794</v>
      </c>
      <c r="AQ12" s="278"/>
      <c r="AR12" s="278"/>
      <c r="AS12" s="278"/>
      <c r="AT12" s="278"/>
      <c r="AU12" s="278">
        <v>10780</v>
      </c>
      <c r="AV12" s="297">
        <f t="shared" si="14"/>
        <v>15147</v>
      </c>
      <c r="AW12" s="278"/>
      <c r="AX12" s="278"/>
      <c r="AY12" s="278">
        <v>9416</v>
      </c>
      <c r="AZ12" s="278"/>
      <c r="BA12" s="278"/>
      <c r="BB12" s="278">
        <v>2644</v>
      </c>
      <c r="BC12" s="278">
        <v>3087</v>
      </c>
      <c r="BD12" s="297">
        <f t="shared" si="15"/>
        <v>0</v>
      </c>
      <c r="BE12" s="278"/>
      <c r="BF12" s="278"/>
      <c r="BG12" s="278"/>
      <c r="BH12" s="278"/>
      <c r="BI12" s="278"/>
      <c r="BJ12" s="278"/>
      <c r="BK12" s="278"/>
      <c r="BL12" s="297">
        <f t="shared" si="16"/>
        <v>0</v>
      </c>
      <c r="BM12" s="278"/>
      <c r="BN12" s="278"/>
      <c r="BO12" s="278"/>
      <c r="BP12" s="278"/>
      <c r="BQ12" s="278"/>
      <c r="BR12" s="278"/>
      <c r="BS12" s="278"/>
      <c r="BT12" s="297">
        <f t="shared" si="17"/>
        <v>0</v>
      </c>
      <c r="BU12" s="278"/>
      <c r="BV12" s="278"/>
      <c r="BW12" s="278"/>
      <c r="BX12" s="278"/>
      <c r="BY12" s="278"/>
      <c r="BZ12" s="278"/>
      <c r="CA12" s="278"/>
      <c r="CB12" s="297">
        <f t="shared" si="18"/>
        <v>0</v>
      </c>
      <c r="CC12" s="278"/>
      <c r="CD12" s="278"/>
      <c r="CE12" s="278"/>
      <c r="CF12" s="278"/>
      <c r="CG12" s="278"/>
      <c r="CH12" s="278"/>
      <c r="CI12" s="278"/>
      <c r="CJ12" s="297">
        <f t="shared" si="19"/>
        <v>523</v>
      </c>
      <c r="CK12" s="278"/>
      <c r="CL12" s="278"/>
      <c r="CM12" s="278"/>
      <c r="CN12" s="278">
        <v>523</v>
      </c>
      <c r="CO12" s="278"/>
      <c r="CP12" s="278"/>
      <c r="CQ12" s="278"/>
      <c r="CR12" s="297">
        <f t="shared" si="20"/>
        <v>0</v>
      </c>
      <c r="CS12" s="278"/>
      <c r="CT12" s="278"/>
      <c r="CU12" s="278"/>
      <c r="CV12" s="278"/>
      <c r="CW12" s="278"/>
      <c r="CX12" s="278"/>
      <c r="CY12" s="278"/>
      <c r="CZ12" s="297">
        <f t="shared" si="21"/>
        <v>13496</v>
      </c>
      <c r="DA12" s="278">
        <v>13496</v>
      </c>
      <c r="DB12" s="278"/>
      <c r="DC12" s="278"/>
      <c r="DD12" s="297">
        <f t="shared" si="22"/>
        <v>0</v>
      </c>
      <c r="DE12" s="278"/>
      <c r="DF12" s="278"/>
      <c r="DG12" s="278"/>
      <c r="DH12" s="278"/>
      <c r="DI12" s="278"/>
      <c r="DJ12" s="278"/>
      <c r="DK12" s="278"/>
    </row>
    <row r="13" spans="1:115" s="267" customFormat="1" ht="13.5">
      <c r="A13" s="415" t="s">
        <v>382</v>
      </c>
      <c r="B13" s="415">
        <v>28205</v>
      </c>
      <c r="C13" s="415" t="s">
        <v>409</v>
      </c>
      <c r="D13" s="297">
        <f t="shared" si="2"/>
        <v>21495</v>
      </c>
      <c r="E13" s="418">
        <v>15329</v>
      </c>
      <c r="F13" s="418">
        <v>6166</v>
      </c>
      <c r="G13" s="297">
        <f t="shared" si="3"/>
        <v>21495</v>
      </c>
      <c r="H13" s="297">
        <f t="shared" si="4"/>
        <v>17061</v>
      </c>
      <c r="I13" s="297">
        <f t="shared" si="5"/>
        <v>0</v>
      </c>
      <c r="J13" s="278"/>
      <c r="K13" s="278"/>
      <c r="L13" s="278"/>
      <c r="M13" s="297">
        <f t="shared" si="6"/>
        <v>13584</v>
      </c>
      <c r="N13" s="278">
        <v>1653</v>
      </c>
      <c r="O13" s="278">
        <v>10251</v>
      </c>
      <c r="P13" s="278">
        <v>1680</v>
      </c>
      <c r="Q13" s="297">
        <f t="shared" si="7"/>
        <v>1178</v>
      </c>
      <c r="R13" s="278">
        <v>470</v>
      </c>
      <c r="S13" s="278">
        <v>656</v>
      </c>
      <c r="T13" s="278">
        <v>52</v>
      </c>
      <c r="U13" s="297">
        <f t="shared" si="8"/>
        <v>1816</v>
      </c>
      <c r="V13" s="278">
        <v>877</v>
      </c>
      <c r="W13" s="278">
        <v>939</v>
      </c>
      <c r="X13" s="278"/>
      <c r="Y13" s="297">
        <f t="shared" si="9"/>
        <v>0</v>
      </c>
      <c r="Z13" s="278"/>
      <c r="AA13" s="278"/>
      <c r="AB13" s="278"/>
      <c r="AC13" s="297">
        <f t="shared" si="10"/>
        <v>483</v>
      </c>
      <c r="AD13" s="278">
        <v>132</v>
      </c>
      <c r="AE13" s="278">
        <v>351</v>
      </c>
      <c r="AF13" s="278"/>
      <c r="AG13" s="278">
        <v>4434</v>
      </c>
      <c r="AH13" s="278"/>
      <c r="AI13" s="297">
        <f t="shared" si="11"/>
        <v>0</v>
      </c>
      <c r="AJ13" s="278"/>
      <c r="AK13" s="278"/>
      <c r="AL13" s="278"/>
      <c r="AM13" s="297">
        <f t="shared" si="12"/>
        <v>21495</v>
      </c>
      <c r="AN13" s="297">
        <f t="shared" si="13"/>
        <v>17441</v>
      </c>
      <c r="AO13" s="278"/>
      <c r="AP13" s="278">
        <v>13584</v>
      </c>
      <c r="AQ13" s="278"/>
      <c r="AR13" s="278"/>
      <c r="AS13" s="278"/>
      <c r="AT13" s="278"/>
      <c r="AU13" s="278">
        <v>3857</v>
      </c>
      <c r="AV13" s="297">
        <f t="shared" si="14"/>
        <v>2030</v>
      </c>
      <c r="AW13" s="278"/>
      <c r="AX13" s="278"/>
      <c r="AY13" s="278">
        <v>1178</v>
      </c>
      <c r="AZ13" s="278"/>
      <c r="BA13" s="278"/>
      <c r="BB13" s="278">
        <v>483</v>
      </c>
      <c r="BC13" s="278">
        <v>369</v>
      </c>
      <c r="BD13" s="297">
        <f t="shared" si="15"/>
        <v>0</v>
      </c>
      <c r="BE13" s="278"/>
      <c r="BF13" s="278"/>
      <c r="BG13" s="278"/>
      <c r="BH13" s="278"/>
      <c r="BI13" s="278"/>
      <c r="BJ13" s="278"/>
      <c r="BK13" s="278"/>
      <c r="BL13" s="297">
        <f t="shared" si="16"/>
        <v>0</v>
      </c>
      <c r="BM13" s="278"/>
      <c r="BN13" s="278"/>
      <c r="BO13" s="278"/>
      <c r="BP13" s="278"/>
      <c r="BQ13" s="278"/>
      <c r="BR13" s="278"/>
      <c r="BS13" s="278"/>
      <c r="BT13" s="297">
        <f t="shared" si="17"/>
        <v>0</v>
      </c>
      <c r="BU13" s="278"/>
      <c r="BV13" s="278"/>
      <c r="BW13" s="278"/>
      <c r="BX13" s="278"/>
      <c r="BY13" s="278"/>
      <c r="BZ13" s="278"/>
      <c r="CA13" s="278"/>
      <c r="CB13" s="297">
        <f t="shared" si="18"/>
        <v>0</v>
      </c>
      <c r="CC13" s="278"/>
      <c r="CD13" s="278"/>
      <c r="CE13" s="278"/>
      <c r="CF13" s="278"/>
      <c r="CG13" s="278"/>
      <c r="CH13" s="278"/>
      <c r="CI13" s="278"/>
      <c r="CJ13" s="297">
        <f t="shared" si="19"/>
        <v>0</v>
      </c>
      <c r="CK13" s="278"/>
      <c r="CL13" s="278"/>
      <c r="CM13" s="278"/>
      <c r="CN13" s="278"/>
      <c r="CO13" s="278"/>
      <c r="CP13" s="278"/>
      <c r="CQ13" s="278"/>
      <c r="CR13" s="297">
        <f t="shared" si="20"/>
        <v>0</v>
      </c>
      <c r="CS13" s="278"/>
      <c r="CT13" s="278"/>
      <c r="CU13" s="278"/>
      <c r="CV13" s="278"/>
      <c r="CW13" s="278"/>
      <c r="CX13" s="278"/>
      <c r="CY13" s="278"/>
      <c r="CZ13" s="297">
        <f t="shared" si="21"/>
        <v>1816</v>
      </c>
      <c r="DA13" s="278">
        <v>1816</v>
      </c>
      <c r="DB13" s="278"/>
      <c r="DC13" s="278"/>
      <c r="DD13" s="297">
        <f t="shared" si="22"/>
        <v>208</v>
      </c>
      <c r="DE13" s="278"/>
      <c r="DF13" s="278"/>
      <c r="DG13" s="278"/>
      <c r="DH13" s="278"/>
      <c r="DI13" s="278"/>
      <c r="DJ13" s="278"/>
      <c r="DK13" s="278">
        <v>208</v>
      </c>
    </row>
    <row r="14" spans="1:115" s="267" customFormat="1" ht="13.5">
      <c r="A14" s="415" t="s">
        <v>382</v>
      </c>
      <c r="B14" s="415">
        <v>28206</v>
      </c>
      <c r="C14" s="415" t="s">
        <v>410</v>
      </c>
      <c r="D14" s="297">
        <f t="shared" si="2"/>
        <v>36763</v>
      </c>
      <c r="E14" s="418">
        <v>23609</v>
      </c>
      <c r="F14" s="418">
        <v>13154</v>
      </c>
      <c r="G14" s="297">
        <f t="shared" si="3"/>
        <v>36763</v>
      </c>
      <c r="H14" s="297">
        <f t="shared" si="4"/>
        <v>30351</v>
      </c>
      <c r="I14" s="297">
        <f t="shared" si="5"/>
        <v>0</v>
      </c>
      <c r="J14" s="278"/>
      <c r="K14" s="278"/>
      <c r="L14" s="278"/>
      <c r="M14" s="297">
        <f t="shared" si="6"/>
        <v>26005</v>
      </c>
      <c r="N14" s="278">
        <v>10796</v>
      </c>
      <c r="O14" s="278">
        <v>8565</v>
      </c>
      <c r="P14" s="278">
        <v>6644</v>
      </c>
      <c r="Q14" s="297">
        <f t="shared" si="7"/>
        <v>1385</v>
      </c>
      <c r="R14" s="278">
        <v>336</v>
      </c>
      <c r="S14" s="278">
        <v>952</v>
      </c>
      <c r="T14" s="278">
        <v>97</v>
      </c>
      <c r="U14" s="297">
        <f t="shared" si="8"/>
        <v>2478</v>
      </c>
      <c r="V14" s="278">
        <v>1330</v>
      </c>
      <c r="W14" s="278">
        <v>1148</v>
      </c>
      <c r="X14" s="278"/>
      <c r="Y14" s="297">
        <f t="shared" si="9"/>
        <v>0</v>
      </c>
      <c r="Z14" s="278"/>
      <c r="AA14" s="278"/>
      <c r="AB14" s="278"/>
      <c r="AC14" s="297">
        <f t="shared" si="10"/>
        <v>483</v>
      </c>
      <c r="AD14" s="278">
        <v>483</v>
      </c>
      <c r="AE14" s="278"/>
      <c r="AF14" s="278"/>
      <c r="AG14" s="278">
        <v>6412</v>
      </c>
      <c r="AH14" s="278"/>
      <c r="AI14" s="297">
        <f t="shared" si="11"/>
        <v>1</v>
      </c>
      <c r="AJ14" s="278">
        <v>1</v>
      </c>
      <c r="AK14" s="278"/>
      <c r="AL14" s="278"/>
      <c r="AM14" s="297">
        <f t="shared" si="12"/>
        <v>36763</v>
      </c>
      <c r="AN14" s="297">
        <f t="shared" si="13"/>
        <v>32307</v>
      </c>
      <c r="AO14" s="278"/>
      <c r="AP14" s="278">
        <v>26005</v>
      </c>
      <c r="AQ14" s="278"/>
      <c r="AR14" s="278"/>
      <c r="AS14" s="278"/>
      <c r="AT14" s="278"/>
      <c r="AU14" s="278">
        <v>6302</v>
      </c>
      <c r="AV14" s="297">
        <f t="shared" si="14"/>
        <v>483</v>
      </c>
      <c r="AW14" s="278"/>
      <c r="AX14" s="278"/>
      <c r="AY14" s="278"/>
      <c r="AZ14" s="278"/>
      <c r="BA14" s="278"/>
      <c r="BB14" s="278">
        <v>483</v>
      </c>
      <c r="BC14" s="278"/>
      <c r="BD14" s="297">
        <f t="shared" si="15"/>
        <v>0</v>
      </c>
      <c r="BE14" s="278"/>
      <c r="BF14" s="278"/>
      <c r="BG14" s="278"/>
      <c r="BH14" s="278"/>
      <c r="BI14" s="278"/>
      <c r="BJ14" s="278"/>
      <c r="BK14" s="278"/>
      <c r="BL14" s="297">
        <f t="shared" si="16"/>
        <v>0</v>
      </c>
      <c r="BM14" s="278"/>
      <c r="BN14" s="278"/>
      <c r="BO14" s="278"/>
      <c r="BP14" s="278"/>
      <c r="BQ14" s="278"/>
      <c r="BR14" s="278"/>
      <c r="BS14" s="278"/>
      <c r="BT14" s="297">
        <f t="shared" si="17"/>
        <v>0</v>
      </c>
      <c r="BU14" s="278"/>
      <c r="BV14" s="278"/>
      <c r="BW14" s="278"/>
      <c r="BX14" s="278"/>
      <c r="BY14" s="278"/>
      <c r="BZ14" s="278"/>
      <c r="CA14" s="278"/>
      <c r="CB14" s="297">
        <f t="shared" si="18"/>
        <v>0</v>
      </c>
      <c r="CC14" s="278"/>
      <c r="CD14" s="278"/>
      <c r="CE14" s="278"/>
      <c r="CF14" s="278"/>
      <c r="CG14" s="278"/>
      <c r="CH14" s="278"/>
      <c r="CI14" s="278"/>
      <c r="CJ14" s="297">
        <f t="shared" si="19"/>
        <v>2117</v>
      </c>
      <c r="CK14" s="278"/>
      <c r="CL14" s="278"/>
      <c r="CM14" s="278">
        <v>1385</v>
      </c>
      <c r="CN14" s="278">
        <v>622</v>
      </c>
      <c r="CO14" s="278"/>
      <c r="CP14" s="278"/>
      <c r="CQ14" s="278">
        <v>110</v>
      </c>
      <c r="CR14" s="297">
        <f t="shared" si="20"/>
        <v>0</v>
      </c>
      <c r="CS14" s="278"/>
      <c r="CT14" s="278"/>
      <c r="CU14" s="278"/>
      <c r="CV14" s="278"/>
      <c r="CW14" s="278"/>
      <c r="CX14" s="278"/>
      <c r="CY14" s="278"/>
      <c r="CZ14" s="297">
        <f t="shared" si="21"/>
        <v>1856</v>
      </c>
      <c r="DA14" s="278">
        <v>1856</v>
      </c>
      <c r="DB14" s="278"/>
      <c r="DC14" s="278"/>
      <c r="DD14" s="297">
        <f t="shared" si="22"/>
        <v>0</v>
      </c>
      <c r="DE14" s="278"/>
      <c r="DF14" s="278"/>
      <c r="DG14" s="278"/>
      <c r="DH14" s="278"/>
      <c r="DI14" s="278"/>
      <c r="DJ14" s="278"/>
      <c r="DK14" s="278"/>
    </row>
    <row r="15" spans="1:115" s="267" customFormat="1" ht="13.5">
      <c r="A15" s="415" t="s">
        <v>382</v>
      </c>
      <c r="B15" s="415">
        <v>28207</v>
      </c>
      <c r="C15" s="415" t="s">
        <v>411</v>
      </c>
      <c r="D15" s="297">
        <f t="shared" si="2"/>
        <v>71455</v>
      </c>
      <c r="E15" s="418">
        <v>41616</v>
      </c>
      <c r="F15" s="418">
        <v>29839</v>
      </c>
      <c r="G15" s="297">
        <f t="shared" si="3"/>
        <v>71455</v>
      </c>
      <c r="H15" s="297">
        <f t="shared" si="4"/>
        <v>66473</v>
      </c>
      <c r="I15" s="297">
        <f t="shared" si="5"/>
        <v>0</v>
      </c>
      <c r="J15" s="278"/>
      <c r="K15" s="278"/>
      <c r="L15" s="278"/>
      <c r="M15" s="297">
        <f t="shared" si="6"/>
        <v>56038</v>
      </c>
      <c r="N15" s="278">
        <v>15120</v>
      </c>
      <c r="O15" s="278">
        <v>15174</v>
      </c>
      <c r="P15" s="278">
        <v>25744</v>
      </c>
      <c r="Q15" s="297">
        <f t="shared" si="7"/>
        <v>7013</v>
      </c>
      <c r="R15" s="278">
        <v>135</v>
      </c>
      <c r="S15" s="278">
        <v>5869</v>
      </c>
      <c r="T15" s="278">
        <v>1009</v>
      </c>
      <c r="U15" s="297">
        <f t="shared" si="8"/>
        <v>3422</v>
      </c>
      <c r="V15" s="278">
        <v>986</v>
      </c>
      <c r="W15" s="278">
        <v>2436</v>
      </c>
      <c r="X15" s="278"/>
      <c r="Y15" s="297">
        <f t="shared" si="9"/>
        <v>0</v>
      </c>
      <c r="Z15" s="278"/>
      <c r="AA15" s="278"/>
      <c r="AB15" s="278"/>
      <c r="AC15" s="297">
        <f t="shared" si="10"/>
        <v>0</v>
      </c>
      <c r="AD15" s="278"/>
      <c r="AE15" s="278"/>
      <c r="AF15" s="278"/>
      <c r="AG15" s="278">
        <v>4982</v>
      </c>
      <c r="AH15" s="278"/>
      <c r="AI15" s="297">
        <f t="shared" si="11"/>
        <v>11</v>
      </c>
      <c r="AJ15" s="278">
        <v>11</v>
      </c>
      <c r="AK15" s="278"/>
      <c r="AL15" s="278"/>
      <c r="AM15" s="297">
        <f t="shared" si="12"/>
        <v>71455</v>
      </c>
      <c r="AN15" s="297">
        <f t="shared" si="13"/>
        <v>60622</v>
      </c>
      <c r="AO15" s="278"/>
      <c r="AP15" s="278">
        <v>56038</v>
      </c>
      <c r="AQ15" s="278"/>
      <c r="AR15" s="278"/>
      <c r="AS15" s="278"/>
      <c r="AT15" s="278"/>
      <c r="AU15" s="278">
        <v>4584</v>
      </c>
      <c r="AV15" s="297">
        <f t="shared" si="14"/>
        <v>5502</v>
      </c>
      <c r="AW15" s="278"/>
      <c r="AX15" s="278">
        <v>3803</v>
      </c>
      <c r="AY15" s="278">
        <v>247</v>
      </c>
      <c r="AZ15" s="278">
        <v>1172</v>
      </c>
      <c r="BA15" s="278"/>
      <c r="BB15" s="278"/>
      <c r="BC15" s="278">
        <v>280</v>
      </c>
      <c r="BD15" s="297">
        <f t="shared" si="15"/>
        <v>0</v>
      </c>
      <c r="BE15" s="278"/>
      <c r="BF15" s="278"/>
      <c r="BG15" s="278"/>
      <c r="BH15" s="278"/>
      <c r="BI15" s="278"/>
      <c r="BJ15" s="278"/>
      <c r="BK15" s="278"/>
      <c r="BL15" s="297">
        <f t="shared" si="16"/>
        <v>0</v>
      </c>
      <c r="BM15" s="278"/>
      <c r="BN15" s="278"/>
      <c r="BO15" s="278"/>
      <c r="BP15" s="278"/>
      <c r="BQ15" s="278"/>
      <c r="BR15" s="278"/>
      <c r="BS15" s="278"/>
      <c r="BT15" s="297">
        <f t="shared" si="17"/>
        <v>0</v>
      </c>
      <c r="BU15" s="278"/>
      <c r="BV15" s="278"/>
      <c r="BW15" s="278"/>
      <c r="BX15" s="278"/>
      <c r="BY15" s="278"/>
      <c r="BZ15" s="278"/>
      <c r="CA15" s="278"/>
      <c r="CB15" s="297">
        <f t="shared" si="18"/>
        <v>24</v>
      </c>
      <c r="CC15" s="278"/>
      <c r="CD15" s="278"/>
      <c r="CE15" s="278"/>
      <c r="CF15" s="278">
        <v>24</v>
      </c>
      <c r="CG15" s="278"/>
      <c r="CH15" s="278"/>
      <c r="CI15" s="278"/>
      <c r="CJ15" s="297">
        <f t="shared" si="19"/>
        <v>2875</v>
      </c>
      <c r="CK15" s="278"/>
      <c r="CL15" s="278">
        <v>166</v>
      </c>
      <c r="CM15" s="278"/>
      <c r="CN15" s="278">
        <v>2676</v>
      </c>
      <c r="CO15" s="278">
        <v>11</v>
      </c>
      <c r="CP15" s="278"/>
      <c r="CQ15" s="278">
        <v>22</v>
      </c>
      <c r="CR15" s="297">
        <f t="shared" si="20"/>
        <v>0</v>
      </c>
      <c r="CS15" s="278"/>
      <c r="CT15" s="278"/>
      <c r="CU15" s="278"/>
      <c r="CV15" s="278"/>
      <c r="CW15" s="278"/>
      <c r="CX15" s="278"/>
      <c r="CY15" s="278"/>
      <c r="CZ15" s="297">
        <f t="shared" si="21"/>
        <v>468</v>
      </c>
      <c r="DA15" s="278">
        <v>468</v>
      </c>
      <c r="DB15" s="278"/>
      <c r="DC15" s="278"/>
      <c r="DD15" s="297">
        <f t="shared" si="22"/>
        <v>1964</v>
      </c>
      <c r="DE15" s="278"/>
      <c r="DF15" s="278"/>
      <c r="DG15" s="278">
        <v>1791</v>
      </c>
      <c r="DH15" s="278">
        <v>77</v>
      </c>
      <c r="DI15" s="278"/>
      <c r="DJ15" s="278"/>
      <c r="DK15" s="278">
        <v>96</v>
      </c>
    </row>
    <row r="16" spans="1:115" s="267" customFormat="1" ht="13.5">
      <c r="A16" s="415" t="s">
        <v>382</v>
      </c>
      <c r="B16" s="415">
        <v>28208</v>
      </c>
      <c r="C16" s="415" t="s">
        <v>412</v>
      </c>
      <c r="D16" s="297">
        <f t="shared" si="2"/>
        <v>11972</v>
      </c>
      <c r="E16" s="418">
        <v>8689</v>
      </c>
      <c r="F16" s="418">
        <v>3283</v>
      </c>
      <c r="G16" s="297">
        <f t="shared" si="3"/>
        <v>11972</v>
      </c>
      <c r="H16" s="297">
        <f t="shared" si="4"/>
        <v>11178</v>
      </c>
      <c r="I16" s="297">
        <f t="shared" si="5"/>
        <v>0</v>
      </c>
      <c r="J16" s="278"/>
      <c r="K16" s="278"/>
      <c r="L16" s="278"/>
      <c r="M16" s="297">
        <f t="shared" si="6"/>
        <v>8927</v>
      </c>
      <c r="N16" s="278">
        <v>5684</v>
      </c>
      <c r="O16" s="278"/>
      <c r="P16" s="278">
        <v>3243</v>
      </c>
      <c r="Q16" s="297">
        <f t="shared" si="7"/>
        <v>2</v>
      </c>
      <c r="R16" s="278"/>
      <c r="S16" s="278"/>
      <c r="T16" s="278">
        <v>2</v>
      </c>
      <c r="U16" s="297">
        <f t="shared" si="8"/>
        <v>2038</v>
      </c>
      <c r="V16" s="278">
        <v>1712</v>
      </c>
      <c r="W16" s="278">
        <v>286</v>
      </c>
      <c r="X16" s="278">
        <v>40</v>
      </c>
      <c r="Y16" s="297">
        <f t="shared" si="9"/>
        <v>0</v>
      </c>
      <c r="Z16" s="278"/>
      <c r="AA16" s="278"/>
      <c r="AB16" s="278"/>
      <c r="AC16" s="297">
        <f t="shared" si="10"/>
        <v>211</v>
      </c>
      <c r="AD16" s="278">
        <v>211</v>
      </c>
      <c r="AE16" s="278"/>
      <c r="AF16" s="278"/>
      <c r="AG16" s="278">
        <v>794</v>
      </c>
      <c r="AH16" s="278"/>
      <c r="AI16" s="297">
        <f t="shared" si="11"/>
        <v>0</v>
      </c>
      <c r="AJ16" s="278"/>
      <c r="AK16" s="278"/>
      <c r="AL16" s="278"/>
      <c r="AM16" s="297">
        <f t="shared" si="12"/>
        <v>11972</v>
      </c>
      <c r="AN16" s="297">
        <f t="shared" si="13"/>
        <v>9721</v>
      </c>
      <c r="AO16" s="278"/>
      <c r="AP16" s="278">
        <v>8927</v>
      </c>
      <c r="AQ16" s="278"/>
      <c r="AR16" s="278"/>
      <c r="AS16" s="278"/>
      <c r="AT16" s="278"/>
      <c r="AU16" s="278">
        <v>794</v>
      </c>
      <c r="AV16" s="297">
        <f t="shared" si="14"/>
        <v>211</v>
      </c>
      <c r="AW16" s="278"/>
      <c r="AX16" s="278"/>
      <c r="AY16" s="278"/>
      <c r="AZ16" s="278"/>
      <c r="BA16" s="278"/>
      <c r="BB16" s="278">
        <v>211</v>
      </c>
      <c r="BC16" s="278"/>
      <c r="BD16" s="297">
        <f t="shared" si="15"/>
        <v>0</v>
      </c>
      <c r="BE16" s="278"/>
      <c r="BF16" s="278"/>
      <c r="BG16" s="278"/>
      <c r="BH16" s="278"/>
      <c r="BI16" s="278"/>
      <c r="BJ16" s="278"/>
      <c r="BK16" s="278"/>
      <c r="BL16" s="297">
        <f t="shared" si="16"/>
        <v>0</v>
      </c>
      <c r="BM16" s="278"/>
      <c r="BN16" s="278"/>
      <c r="BO16" s="278"/>
      <c r="BP16" s="278"/>
      <c r="BQ16" s="278"/>
      <c r="BR16" s="278"/>
      <c r="BS16" s="278"/>
      <c r="BT16" s="297">
        <f t="shared" si="17"/>
        <v>0</v>
      </c>
      <c r="BU16" s="278"/>
      <c r="BV16" s="278"/>
      <c r="BW16" s="278"/>
      <c r="BX16" s="278"/>
      <c r="BY16" s="278"/>
      <c r="BZ16" s="278"/>
      <c r="CA16" s="278"/>
      <c r="CB16" s="297">
        <f t="shared" si="18"/>
        <v>0</v>
      </c>
      <c r="CC16" s="278"/>
      <c r="CD16" s="278"/>
      <c r="CE16" s="278"/>
      <c r="CF16" s="278"/>
      <c r="CG16" s="278"/>
      <c r="CH16" s="278"/>
      <c r="CI16" s="278"/>
      <c r="CJ16" s="297">
        <f t="shared" si="19"/>
        <v>2038</v>
      </c>
      <c r="CK16" s="278"/>
      <c r="CL16" s="278"/>
      <c r="CM16" s="278"/>
      <c r="CN16" s="278">
        <v>2038</v>
      </c>
      <c r="CO16" s="278"/>
      <c r="CP16" s="278"/>
      <c r="CQ16" s="278"/>
      <c r="CR16" s="297">
        <f t="shared" si="20"/>
        <v>0</v>
      </c>
      <c r="CS16" s="278"/>
      <c r="CT16" s="278"/>
      <c r="CU16" s="278"/>
      <c r="CV16" s="278"/>
      <c r="CW16" s="278"/>
      <c r="CX16" s="278"/>
      <c r="CY16" s="278"/>
      <c r="CZ16" s="297">
        <f t="shared" si="21"/>
        <v>0</v>
      </c>
      <c r="DA16" s="278"/>
      <c r="DB16" s="278"/>
      <c r="DC16" s="278"/>
      <c r="DD16" s="297">
        <f t="shared" si="22"/>
        <v>2</v>
      </c>
      <c r="DE16" s="278"/>
      <c r="DF16" s="278"/>
      <c r="DG16" s="278">
        <v>2</v>
      </c>
      <c r="DH16" s="278"/>
      <c r="DI16" s="278"/>
      <c r="DJ16" s="278"/>
      <c r="DK16" s="278"/>
    </row>
    <row r="17" spans="1:115" s="267" customFormat="1" ht="13.5">
      <c r="A17" s="415" t="s">
        <v>382</v>
      </c>
      <c r="B17" s="415">
        <v>28209</v>
      </c>
      <c r="C17" s="415" t="s">
        <v>413</v>
      </c>
      <c r="D17" s="297">
        <f t="shared" si="2"/>
        <v>34848</v>
      </c>
      <c r="E17" s="418">
        <v>17691</v>
      </c>
      <c r="F17" s="418">
        <v>17157</v>
      </c>
      <c r="G17" s="297">
        <f t="shared" si="3"/>
        <v>34848</v>
      </c>
      <c r="H17" s="297">
        <f t="shared" si="4"/>
        <v>27825</v>
      </c>
      <c r="I17" s="297">
        <f t="shared" si="5"/>
        <v>0</v>
      </c>
      <c r="J17" s="278"/>
      <c r="K17" s="278"/>
      <c r="L17" s="278"/>
      <c r="M17" s="297">
        <f t="shared" si="6"/>
        <v>24649</v>
      </c>
      <c r="N17" s="278"/>
      <c r="O17" s="278">
        <v>14948</v>
      </c>
      <c r="P17" s="278">
        <v>9701</v>
      </c>
      <c r="Q17" s="297">
        <f t="shared" si="7"/>
        <v>1283</v>
      </c>
      <c r="R17" s="278"/>
      <c r="S17" s="278">
        <v>1006</v>
      </c>
      <c r="T17" s="278">
        <v>277</v>
      </c>
      <c r="U17" s="297">
        <f t="shared" si="8"/>
        <v>1751</v>
      </c>
      <c r="V17" s="278"/>
      <c r="W17" s="278">
        <v>1625</v>
      </c>
      <c r="X17" s="278">
        <v>126</v>
      </c>
      <c r="Y17" s="297">
        <f t="shared" si="9"/>
        <v>0</v>
      </c>
      <c r="Z17" s="278"/>
      <c r="AA17" s="278"/>
      <c r="AB17" s="278"/>
      <c r="AC17" s="297">
        <f t="shared" si="10"/>
        <v>142</v>
      </c>
      <c r="AD17" s="278"/>
      <c r="AE17" s="278">
        <v>112</v>
      </c>
      <c r="AF17" s="278">
        <v>30</v>
      </c>
      <c r="AG17" s="278">
        <v>7023</v>
      </c>
      <c r="AH17" s="278"/>
      <c r="AI17" s="297">
        <f t="shared" si="11"/>
        <v>0</v>
      </c>
      <c r="AJ17" s="278"/>
      <c r="AK17" s="278"/>
      <c r="AL17" s="278"/>
      <c r="AM17" s="297">
        <f t="shared" si="12"/>
        <v>34848</v>
      </c>
      <c r="AN17" s="297">
        <f t="shared" si="13"/>
        <v>30514</v>
      </c>
      <c r="AO17" s="278"/>
      <c r="AP17" s="278">
        <v>24649</v>
      </c>
      <c r="AQ17" s="278"/>
      <c r="AR17" s="278"/>
      <c r="AS17" s="278"/>
      <c r="AT17" s="278"/>
      <c r="AU17" s="278">
        <v>5865</v>
      </c>
      <c r="AV17" s="297">
        <f t="shared" si="14"/>
        <v>2074</v>
      </c>
      <c r="AW17" s="278"/>
      <c r="AX17" s="278"/>
      <c r="AY17" s="278">
        <v>1283</v>
      </c>
      <c r="AZ17" s="278"/>
      <c r="BA17" s="278"/>
      <c r="BB17" s="278">
        <v>142</v>
      </c>
      <c r="BC17" s="278">
        <v>649</v>
      </c>
      <c r="BD17" s="297">
        <f t="shared" si="15"/>
        <v>0</v>
      </c>
      <c r="BE17" s="278"/>
      <c r="BF17" s="278"/>
      <c r="BG17" s="278"/>
      <c r="BH17" s="278"/>
      <c r="BI17" s="278"/>
      <c r="BJ17" s="278"/>
      <c r="BK17" s="278"/>
      <c r="BL17" s="297">
        <f t="shared" si="16"/>
        <v>0</v>
      </c>
      <c r="BM17" s="278"/>
      <c r="BN17" s="278"/>
      <c r="BO17" s="278"/>
      <c r="BP17" s="278"/>
      <c r="BQ17" s="278"/>
      <c r="BR17" s="278"/>
      <c r="BS17" s="278"/>
      <c r="BT17" s="297">
        <f t="shared" si="17"/>
        <v>0</v>
      </c>
      <c r="BU17" s="278"/>
      <c r="BV17" s="278"/>
      <c r="BW17" s="278"/>
      <c r="BX17" s="278"/>
      <c r="BY17" s="278"/>
      <c r="BZ17" s="278"/>
      <c r="CA17" s="278"/>
      <c r="CB17" s="297">
        <f t="shared" si="18"/>
        <v>0</v>
      </c>
      <c r="CC17" s="278"/>
      <c r="CD17" s="278"/>
      <c r="CE17" s="278"/>
      <c r="CF17" s="278"/>
      <c r="CG17" s="278"/>
      <c r="CH17" s="278"/>
      <c r="CI17" s="278"/>
      <c r="CJ17" s="297">
        <f t="shared" si="19"/>
        <v>526</v>
      </c>
      <c r="CK17" s="278"/>
      <c r="CL17" s="278"/>
      <c r="CM17" s="278"/>
      <c r="CN17" s="278">
        <v>521</v>
      </c>
      <c r="CO17" s="278"/>
      <c r="CP17" s="278"/>
      <c r="CQ17" s="278">
        <v>5</v>
      </c>
      <c r="CR17" s="297">
        <f t="shared" si="20"/>
        <v>0</v>
      </c>
      <c r="CS17" s="278"/>
      <c r="CT17" s="278"/>
      <c r="CU17" s="278"/>
      <c r="CV17" s="278"/>
      <c r="CW17" s="278"/>
      <c r="CX17" s="278"/>
      <c r="CY17" s="278"/>
      <c r="CZ17" s="297">
        <f t="shared" si="21"/>
        <v>1351</v>
      </c>
      <c r="DA17" s="278">
        <v>1230</v>
      </c>
      <c r="DB17" s="278"/>
      <c r="DC17" s="278">
        <v>121</v>
      </c>
      <c r="DD17" s="297">
        <f t="shared" si="22"/>
        <v>383</v>
      </c>
      <c r="DE17" s="278"/>
      <c r="DF17" s="278"/>
      <c r="DG17" s="278"/>
      <c r="DH17" s="278"/>
      <c r="DI17" s="278"/>
      <c r="DJ17" s="278"/>
      <c r="DK17" s="278">
        <v>383</v>
      </c>
    </row>
    <row r="18" spans="1:115" s="267" customFormat="1" ht="13.5">
      <c r="A18" s="415" t="s">
        <v>382</v>
      </c>
      <c r="B18" s="415">
        <v>28210</v>
      </c>
      <c r="C18" s="415" t="s">
        <v>414</v>
      </c>
      <c r="D18" s="297">
        <f t="shared" si="2"/>
        <v>106394</v>
      </c>
      <c r="E18" s="418">
        <v>66226</v>
      </c>
      <c r="F18" s="418">
        <v>40168</v>
      </c>
      <c r="G18" s="297">
        <f t="shared" si="3"/>
        <v>106394</v>
      </c>
      <c r="H18" s="297">
        <f t="shared" si="4"/>
        <v>97921</v>
      </c>
      <c r="I18" s="297">
        <f t="shared" si="5"/>
        <v>0</v>
      </c>
      <c r="J18" s="278"/>
      <c r="K18" s="278"/>
      <c r="L18" s="278"/>
      <c r="M18" s="297">
        <f t="shared" si="6"/>
        <v>85274</v>
      </c>
      <c r="N18" s="278">
        <v>28387</v>
      </c>
      <c r="O18" s="278">
        <v>25413</v>
      </c>
      <c r="P18" s="278">
        <v>31474</v>
      </c>
      <c r="Q18" s="297">
        <f t="shared" si="7"/>
        <v>3858</v>
      </c>
      <c r="R18" s="278">
        <v>2911</v>
      </c>
      <c r="S18" s="278"/>
      <c r="T18" s="278">
        <v>947</v>
      </c>
      <c r="U18" s="297">
        <f t="shared" si="8"/>
        <v>6250</v>
      </c>
      <c r="V18" s="278"/>
      <c r="W18" s="278">
        <v>6250</v>
      </c>
      <c r="X18" s="278"/>
      <c r="Y18" s="297">
        <f t="shared" si="9"/>
        <v>0</v>
      </c>
      <c r="Z18" s="278"/>
      <c r="AA18" s="278"/>
      <c r="AB18" s="278"/>
      <c r="AC18" s="297">
        <f t="shared" si="10"/>
        <v>2539</v>
      </c>
      <c r="AD18" s="278">
        <v>2516</v>
      </c>
      <c r="AE18" s="278"/>
      <c r="AF18" s="278">
        <v>23</v>
      </c>
      <c r="AG18" s="278">
        <v>8473</v>
      </c>
      <c r="AH18" s="278"/>
      <c r="AI18" s="297">
        <f t="shared" si="11"/>
        <v>0</v>
      </c>
      <c r="AJ18" s="278"/>
      <c r="AK18" s="278"/>
      <c r="AL18" s="278"/>
      <c r="AM18" s="297">
        <f t="shared" si="12"/>
        <v>106394</v>
      </c>
      <c r="AN18" s="297">
        <f t="shared" si="13"/>
        <v>93239</v>
      </c>
      <c r="AO18" s="278"/>
      <c r="AP18" s="278">
        <v>85274</v>
      </c>
      <c r="AQ18" s="278"/>
      <c r="AR18" s="278"/>
      <c r="AS18" s="278"/>
      <c r="AT18" s="278"/>
      <c r="AU18" s="278">
        <v>7965</v>
      </c>
      <c r="AV18" s="297">
        <f t="shared" si="14"/>
        <v>6905</v>
      </c>
      <c r="AW18" s="278"/>
      <c r="AX18" s="278"/>
      <c r="AY18" s="278">
        <v>3858</v>
      </c>
      <c r="AZ18" s="278"/>
      <c r="BA18" s="278"/>
      <c r="BB18" s="278">
        <v>2539</v>
      </c>
      <c r="BC18" s="278">
        <v>508</v>
      </c>
      <c r="BD18" s="297">
        <f t="shared" si="15"/>
        <v>0</v>
      </c>
      <c r="BE18" s="278"/>
      <c r="BF18" s="278"/>
      <c r="BG18" s="278"/>
      <c r="BH18" s="278"/>
      <c r="BI18" s="278"/>
      <c r="BJ18" s="278"/>
      <c r="BK18" s="278"/>
      <c r="BL18" s="297">
        <f t="shared" si="16"/>
        <v>0</v>
      </c>
      <c r="BM18" s="278"/>
      <c r="BN18" s="278"/>
      <c r="BO18" s="278"/>
      <c r="BP18" s="278"/>
      <c r="BQ18" s="278"/>
      <c r="BR18" s="278"/>
      <c r="BS18" s="278"/>
      <c r="BT18" s="297">
        <f t="shared" si="17"/>
        <v>0</v>
      </c>
      <c r="BU18" s="278"/>
      <c r="BV18" s="278"/>
      <c r="BW18" s="278"/>
      <c r="BX18" s="278"/>
      <c r="BY18" s="278"/>
      <c r="BZ18" s="278"/>
      <c r="CA18" s="278"/>
      <c r="CB18" s="297">
        <f t="shared" si="18"/>
        <v>0</v>
      </c>
      <c r="CC18" s="278"/>
      <c r="CD18" s="278"/>
      <c r="CE18" s="278"/>
      <c r="CF18" s="278"/>
      <c r="CG18" s="278"/>
      <c r="CH18" s="278"/>
      <c r="CI18" s="278"/>
      <c r="CJ18" s="297">
        <f t="shared" si="19"/>
        <v>0</v>
      </c>
      <c r="CK18" s="278"/>
      <c r="CL18" s="278"/>
      <c r="CM18" s="278"/>
      <c r="CN18" s="278"/>
      <c r="CO18" s="278"/>
      <c r="CP18" s="278"/>
      <c r="CQ18" s="278"/>
      <c r="CR18" s="297">
        <f t="shared" si="20"/>
        <v>0</v>
      </c>
      <c r="CS18" s="278"/>
      <c r="CT18" s="278"/>
      <c r="CU18" s="278"/>
      <c r="CV18" s="278"/>
      <c r="CW18" s="278"/>
      <c r="CX18" s="278"/>
      <c r="CY18" s="278"/>
      <c r="CZ18" s="297">
        <f t="shared" si="21"/>
        <v>6250</v>
      </c>
      <c r="DA18" s="278">
        <v>6250</v>
      </c>
      <c r="DB18" s="278"/>
      <c r="DC18" s="278"/>
      <c r="DD18" s="297">
        <f t="shared" si="22"/>
        <v>0</v>
      </c>
      <c r="DE18" s="278"/>
      <c r="DF18" s="278"/>
      <c r="DG18" s="278"/>
      <c r="DH18" s="278"/>
      <c r="DI18" s="278"/>
      <c r="DJ18" s="278"/>
      <c r="DK18" s="278"/>
    </row>
    <row r="19" spans="1:115" s="267" customFormat="1" ht="13.5">
      <c r="A19" s="415" t="s">
        <v>382</v>
      </c>
      <c r="B19" s="415">
        <v>28212</v>
      </c>
      <c r="C19" s="415" t="s">
        <v>415</v>
      </c>
      <c r="D19" s="297">
        <f t="shared" si="2"/>
        <v>20092</v>
      </c>
      <c r="E19" s="418">
        <v>13869</v>
      </c>
      <c r="F19" s="418">
        <v>6223</v>
      </c>
      <c r="G19" s="297">
        <f t="shared" si="3"/>
        <v>20092</v>
      </c>
      <c r="H19" s="297">
        <f t="shared" si="4"/>
        <v>18045</v>
      </c>
      <c r="I19" s="297">
        <f t="shared" si="5"/>
        <v>0</v>
      </c>
      <c r="J19" s="278"/>
      <c r="K19" s="278"/>
      <c r="L19" s="278"/>
      <c r="M19" s="297">
        <f t="shared" si="6"/>
        <v>14232</v>
      </c>
      <c r="N19" s="278">
        <v>10323</v>
      </c>
      <c r="O19" s="278"/>
      <c r="P19" s="278">
        <v>3909</v>
      </c>
      <c r="Q19" s="297">
        <f t="shared" si="7"/>
        <v>665</v>
      </c>
      <c r="R19" s="278">
        <v>594</v>
      </c>
      <c r="S19" s="278"/>
      <c r="T19" s="278">
        <v>71</v>
      </c>
      <c r="U19" s="297">
        <f t="shared" si="8"/>
        <v>1462</v>
      </c>
      <c r="V19" s="278">
        <v>1340</v>
      </c>
      <c r="W19" s="278"/>
      <c r="X19" s="278">
        <v>122</v>
      </c>
      <c r="Y19" s="297">
        <f t="shared" si="9"/>
        <v>994</v>
      </c>
      <c r="Z19" s="278">
        <v>994</v>
      </c>
      <c r="AA19" s="278"/>
      <c r="AB19" s="278"/>
      <c r="AC19" s="297">
        <f t="shared" si="10"/>
        <v>692</v>
      </c>
      <c r="AD19" s="278">
        <v>618</v>
      </c>
      <c r="AE19" s="278"/>
      <c r="AF19" s="278">
        <v>74</v>
      </c>
      <c r="AG19" s="278">
        <v>2047</v>
      </c>
      <c r="AH19" s="278"/>
      <c r="AI19" s="297">
        <f t="shared" si="11"/>
        <v>2</v>
      </c>
      <c r="AJ19" s="278">
        <v>2</v>
      </c>
      <c r="AK19" s="278"/>
      <c r="AL19" s="278"/>
      <c r="AM19" s="297">
        <f t="shared" si="12"/>
        <v>20092</v>
      </c>
      <c r="AN19" s="297">
        <f t="shared" si="13"/>
        <v>16153</v>
      </c>
      <c r="AO19" s="278"/>
      <c r="AP19" s="278">
        <v>10323</v>
      </c>
      <c r="AQ19" s="278"/>
      <c r="AR19" s="278"/>
      <c r="AS19" s="278"/>
      <c r="AT19" s="278"/>
      <c r="AU19" s="278">
        <v>5830</v>
      </c>
      <c r="AV19" s="297">
        <f t="shared" si="14"/>
        <v>2193</v>
      </c>
      <c r="AW19" s="278"/>
      <c r="AX19" s="278"/>
      <c r="AY19" s="278">
        <v>594</v>
      </c>
      <c r="AZ19" s="278">
        <v>625</v>
      </c>
      <c r="BA19" s="278"/>
      <c r="BB19" s="278">
        <v>618</v>
      </c>
      <c r="BC19" s="278">
        <v>356</v>
      </c>
      <c r="BD19" s="297">
        <f t="shared" si="15"/>
        <v>0</v>
      </c>
      <c r="BE19" s="278"/>
      <c r="BF19" s="278"/>
      <c r="BG19" s="278"/>
      <c r="BH19" s="278"/>
      <c r="BI19" s="278"/>
      <c r="BJ19" s="278"/>
      <c r="BK19" s="278"/>
      <c r="BL19" s="297">
        <f t="shared" si="16"/>
        <v>0</v>
      </c>
      <c r="BM19" s="278"/>
      <c r="BN19" s="278"/>
      <c r="BO19" s="278"/>
      <c r="BP19" s="278"/>
      <c r="BQ19" s="278"/>
      <c r="BR19" s="278"/>
      <c r="BS19" s="278"/>
      <c r="BT19" s="297">
        <f t="shared" si="17"/>
        <v>0</v>
      </c>
      <c r="BU19" s="278"/>
      <c r="BV19" s="278"/>
      <c r="BW19" s="278"/>
      <c r="BX19" s="278"/>
      <c r="BY19" s="278"/>
      <c r="BZ19" s="278"/>
      <c r="CA19" s="278"/>
      <c r="CB19" s="297">
        <f t="shared" si="18"/>
        <v>0</v>
      </c>
      <c r="CC19" s="278"/>
      <c r="CD19" s="278"/>
      <c r="CE19" s="278"/>
      <c r="CF19" s="278"/>
      <c r="CG19" s="278"/>
      <c r="CH19" s="278"/>
      <c r="CI19" s="278"/>
      <c r="CJ19" s="297">
        <f t="shared" si="19"/>
        <v>752</v>
      </c>
      <c r="CK19" s="278"/>
      <c r="CL19" s="278"/>
      <c r="CM19" s="278"/>
      <c r="CN19" s="278">
        <v>715</v>
      </c>
      <c r="CO19" s="278"/>
      <c r="CP19" s="278"/>
      <c r="CQ19" s="278">
        <v>37</v>
      </c>
      <c r="CR19" s="297">
        <f t="shared" si="20"/>
        <v>449</v>
      </c>
      <c r="CS19" s="278"/>
      <c r="CT19" s="278"/>
      <c r="CU19" s="278"/>
      <c r="CV19" s="278"/>
      <c r="CW19" s="278"/>
      <c r="CX19" s="278"/>
      <c r="CY19" s="278">
        <v>449</v>
      </c>
      <c r="CZ19" s="297">
        <f t="shared" si="21"/>
        <v>0</v>
      </c>
      <c r="DA19" s="278"/>
      <c r="DB19" s="278"/>
      <c r="DC19" s="278"/>
      <c r="DD19" s="297">
        <f t="shared" si="22"/>
        <v>545</v>
      </c>
      <c r="DE19" s="278"/>
      <c r="DF19" s="278"/>
      <c r="DG19" s="278"/>
      <c r="DH19" s="278"/>
      <c r="DI19" s="278">
        <v>367</v>
      </c>
      <c r="DJ19" s="278"/>
      <c r="DK19" s="278">
        <v>178</v>
      </c>
    </row>
    <row r="20" spans="1:115" s="267" customFormat="1" ht="13.5">
      <c r="A20" s="415" t="s">
        <v>382</v>
      </c>
      <c r="B20" s="415">
        <v>28213</v>
      </c>
      <c r="C20" s="415" t="s">
        <v>416</v>
      </c>
      <c r="D20" s="297">
        <f t="shared" si="2"/>
        <v>14524</v>
      </c>
      <c r="E20" s="418">
        <v>10139</v>
      </c>
      <c r="F20" s="418">
        <v>4385</v>
      </c>
      <c r="G20" s="297">
        <f t="shared" si="3"/>
        <v>14524</v>
      </c>
      <c r="H20" s="297">
        <f t="shared" si="4"/>
        <v>12938</v>
      </c>
      <c r="I20" s="297">
        <f t="shared" si="5"/>
        <v>0</v>
      </c>
      <c r="J20" s="278"/>
      <c r="K20" s="278"/>
      <c r="L20" s="278"/>
      <c r="M20" s="297">
        <f t="shared" si="6"/>
        <v>11967</v>
      </c>
      <c r="N20" s="278">
        <v>8864</v>
      </c>
      <c r="O20" s="278"/>
      <c r="P20" s="278">
        <v>3103</v>
      </c>
      <c r="Q20" s="297">
        <f t="shared" si="7"/>
        <v>265</v>
      </c>
      <c r="R20" s="278">
        <v>239</v>
      </c>
      <c r="S20" s="278"/>
      <c r="T20" s="278">
        <v>26</v>
      </c>
      <c r="U20" s="297">
        <f t="shared" si="8"/>
        <v>678</v>
      </c>
      <c r="V20" s="278">
        <v>639</v>
      </c>
      <c r="W20" s="278"/>
      <c r="X20" s="278">
        <v>39</v>
      </c>
      <c r="Y20" s="297">
        <f t="shared" si="9"/>
        <v>0</v>
      </c>
      <c r="Z20" s="278"/>
      <c r="AA20" s="278"/>
      <c r="AB20" s="278"/>
      <c r="AC20" s="297">
        <f t="shared" si="10"/>
        <v>28</v>
      </c>
      <c r="AD20" s="278">
        <v>28</v>
      </c>
      <c r="AE20" s="278"/>
      <c r="AF20" s="278"/>
      <c r="AG20" s="278">
        <v>1586</v>
      </c>
      <c r="AH20" s="278"/>
      <c r="AI20" s="297">
        <f t="shared" si="11"/>
        <v>0</v>
      </c>
      <c r="AJ20" s="278"/>
      <c r="AK20" s="278"/>
      <c r="AL20" s="278"/>
      <c r="AM20" s="297">
        <f t="shared" si="12"/>
        <v>14524</v>
      </c>
      <c r="AN20" s="297">
        <f t="shared" si="13"/>
        <v>13062</v>
      </c>
      <c r="AO20" s="278"/>
      <c r="AP20" s="278">
        <v>11967</v>
      </c>
      <c r="AQ20" s="278"/>
      <c r="AR20" s="278"/>
      <c r="AS20" s="278"/>
      <c r="AT20" s="278">
        <v>21</v>
      </c>
      <c r="AU20" s="278">
        <v>1074</v>
      </c>
      <c r="AV20" s="297">
        <f t="shared" si="14"/>
        <v>0</v>
      </c>
      <c r="AW20" s="278"/>
      <c r="AX20" s="278"/>
      <c r="AY20" s="278"/>
      <c r="AZ20" s="278"/>
      <c r="BA20" s="278"/>
      <c r="BB20" s="278"/>
      <c r="BC20" s="278"/>
      <c r="BD20" s="297">
        <f t="shared" si="15"/>
        <v>0</v>
      </c>
      <c r="BE20" s="278"/>
      <c r="BF20" s="278"/>
      <c r="BG20" s="278"/>
      <c r="BH20" s="278"/>
      <c r="BI20" s="278"/>
      <c r="BJ20" s="278"/>
      <c r="BK20" s="278"/>
      <c r="BL20" s="297">
        <f t="shared" si="16"/>
        <v>0</v>
      </c>
      <c r="BM20" s="278"/>
      <c r="BN20" s="278"/>
      <c r="BO20" s="278"/>
      <c r="BP20" s="278"/>
      <c r="BQ20" s="278"/>
      <c r="BR20" s="278"/>
      <c r="BS20" s="278"/>
      <c r="BT20" s="297">
        <f t="shared" si="17"/>
        <v>0</v>
      </c>
      <c r="BU20" s="278"/>
      <c r="BV20" s="278"/>
      <c r="BW20" s="278"/>
      <c r="BX20" s="278"/>
      <c r="BY20" s="278"/>
      <c r="BZ20" s="278"/>
      <c r="CA20" s="278"/>
      <c r="CB20" s="297">
        <f t="shared" si="18"/>
        <v>0</v>
      </c>
      <c r="CC20" s="278"/>
      <c r="CD20" s="278"/>
      <c r="CE20" s="278"/>
      <c r="CF20" s="278"/>
      <c r="CG20" s="278"/>
      <c r="CH20" s="278"/>
      <c r="CI20" s="278"/>
      <c r="CJ20" s="297">
        <f t="shared" si="19"/>
        <v>784</v>
      </c>
      <c r="CK20" s="278"/>
      <c r="CL20" s="278"/>
      <c r="CM20" s="278"/>
      <c r="CN20" s="278">
        <v>678</v>
      </c>
      <c r="CO20" s="278"/>
      <c r="CP20" s="278">
        <v>7</v>
      </c>
      <c r="CQ20" s="278">
        <v>99</v>
      </c>
      <c r="CR20" s="297">
        <f t="shared" si="20"/>
        <v>0</v>
      </c>
      <c r="CS20" s="278"/>
      <c r="CT20" s="278"/>
      <c r="CU20" s="278"/>
      <c r="CV20" s="278"/>
      <c r="CW20" s="278"/>
      <c r="CX20" s="278"/>
      <c r="CY20" s="278"/>
      <c r="CZ20" s="297">
        <f t="shared" si="21"/>
        <v>28</v>
      </c>
      <c r="DA20" s="278"/>
      <c r="DB20" s="278"/>
      <c r="DC20" s="278">
        <v>28</v>
      </c>
      <c r="DD20" s="297">
        <f t="shared" si="22"/>
        <v>650</v>
      </c>
      <c r="DE20" s="278"/>
      <c r="DF20" s="278"/>
      <c r="DG20" s="278">
        <v>265</v>
      </c>
      <c r="DH20" s="278"/>
      <c r="DI20" s="278"/>
      <c r="DJ20" s="278"/>
      <c r="DK20" s="278">
        <v>385</v>
      </c>
    </row>
    <row r="21" spans="1:115" s="267" customFormat="1" ht="13.5">
      <c r="A21" s="415" t="s">
        <v>382</v>
      </c>
      <c r="B21" s="415">
        <v>28214</v>
      </c>
      <c r="C21" s="415" t="s">
        <v>417</v>
      </c>
      <c r="D21" s="297">
        <f t="shared" si="2"/>
        <v>74921</v>
      </c>
      <c r="E21" s="418">
        <v>52164</v>
      </c>
      <c r="F21" s="418">
        <v>22757</v>
      </c>
      <c r="G21" s="297">
        <f t="shared" si="3"/>
        <v>74921</v>
      </c>
      <c r="H21" s="297">
        <f t="shared" si="4"/>
        <v>66111</v>
      </c>
      <c r="I21" s="297">
        <f t="shared" si="5"/>
        <v>0</v>
      </c>
      <c r="J21" s="278"/>
      <c r="K21" s="278"/>
      <c r="L21" s="278"/>
      <c r="M21" s="297">
        <f t="shared" si="6"/>
        <v>56947</v>
      </c>
      <c r="N21" s="278">
        <v>15663</v>
      </c>
      <c r="O21" s="278">
        <v>27012</v>
      </c>
      <c r="P21" s="278">
        <v>14272</v>
      </c>
      <c r="Q21" s="297">
        <f t="shared" si="7"/>
        <v>1644</v>
      </c>
      <c r="R21" s="278">
        <v>558</v>
      </c>
      <c r="S21" s="278">
        <v>1081</v>
      </c>
      <c r="T21" s="278">
        <v>5</v>
      </c>
      <c r="U21" s="297">
        <f t="shared" si="8"/>
        <v>6096</v>
      </c>
      <c r="V21" s="278">
        <v>1857</v>
      </c>
      <c r="W21" s="278">
        <v>3829</v>
      </c>
      <c r="X21" s="278">
        <v>410</v>
      </c>
      <c r="Y21" s="297">
        <f t="shared" si="9"/>
        <v>0</v>
      </c>
      <c r="Z21" s="278"/>
      <c r="AA21" s="278"/>
      <c r="AB21" s="278"/>
      <c r="AC21" s="297">
        <f t="shared" si="10"/>
        <v>1424</v>
      </c>
      <c r="AD21" s="278">
        <v>635</v>
      </c>
      <c r="AE21" s="278"/>
      <c r="AF21" s="278">
        <v>789</v>
      </c>
      <c r="AG21" s="278">
        <v>8810</v>
      </c>
      <c r="AH21" s="278"/>
      <c r="AI21" s="297">
        <f t="shared" si="11"/>
        <v>0</v>
      </c>
      <c r="AJ21" s="278"/>
      <c r="AK21" s="278"/>
      <c r="AL21" s="278"/>
      <c r="AM21" s="297">
        <f t="shared" si="12"/>
        <v>74921</v>
      </c>
      <c r="AN21" s="297">
        <f t="shared" si="13"/>
        <v>57774</v>
      </c>
      <c r="AO21" s="278"/>
      <c r="AP21" s="278">
        <v>56947</v>
      </c>
      <c r="AQ21" s="278"/>
      <c r="AR21" s="278"/>
      <c r="AS21" s="278"/>
      <c r="AT21" s="278"/>
      <c r="AU21" s="278">
        <v>827</v>
      </c>
      <c r="AV21" s="297">
        <f t="shared" si="14"/>
        <v>3188</v>
      </c>
      <c r="AW21" s="278"/>
      <c r="AX21" s="278"/>
      <c r="AY21" s="278"/>
      <c r="AZ21" s="278"/>
      <c r="BA21" s="278"/>
      <c r="BB21" s="278">
        <v>1424</v>
      </c>
      <c r="BC21" s="278">
        <v>1764</v>
      </c>
      <c r="BD21" s="297">
        <f t="shared" si="15"/>
        <v>6093</v>
      </c>
      <c r="BE21" s="278"/>
      <c r="BF21" s="278"/>
      <c r="BG21" s="278"/>
      <c r="BH21" s="278"/>
      <c r="BI21" s="278"/>
      <c r="BJ21" s="278"/>
      <c r="BK21" s="278">
        <v>6093</v>
      </c>
      <c r="BL21" s="297">
        <f t="shared" si="16"/>
        <v>0</v>
      </c>
      <c r="BM21" s="278"/>
      <c r="BN21" s="278"/>
      <c r="BO21" s="278"/>
      <c r="BP21" s="278"/>
      <c r="BQ21" s="278"/>
      <c r="BR21" s="278"/>
      <c r="BS21" s="278"/>
      <c r="BT21" s="297">
        <f t="shared" si="17"/>
        <v>0</v>
      </c>
      <c r="BU21" s="278"/>
      <c r="BV21" s="278"/>
      <c r="BW21" s="278"/>
      <c r="BX21" s="278"/>
      <c r="BY21" s="278"/>
      <c r="BZ21" s="278"/>
      <c r="CA21" s="278"/>
      <c r="CB21" s="297">
        <f t="shared" si="18"/>
        <v>0</v>
      </c>
      <c r="CC21" s="278"/>
      <c r="CD21" s="278"/>
      <c r="CE21" s="278"/>
      <c r="CF21" s="278"/>
      <c r="CG21" s="278"/>
      <c r="CH21" s="278"/>
      <c r="CI21" s="278"/>
      <c r="CJ21" s="297">
        <f t="shared" si="19"/>
        <v>7866</v>
      </c>
      <c r="CK21" s="278"/>
      <c r="CL21" s="278"/>
      <c r="CM21" s="278">
        <v>1644</v>
      </c>
      <c r="CN21" s="278">
        <v>6096</v>
      </c>
      <c r="CO21" s="278"/>
      <c r="CP21" s="278"/>
      <c r="CQ21" s="278">
        <v>126</v>
      </c>
      <c r="CR21" s="297">
        <f t="shared" si="20"/>
        <v>0</v>
      </c>
      <c r="CS21" s="278"/>
      <c r="CT21" s="278"/>
      <c r="CU21" s="278"/>
      <c r="CV21" s="278"/>
      <c r="CW21" s="278"/>
      <c r="CX21" s="278"/>
      <c r="CY21" s="278"/>
      <c r="CZ21" s="297">
        <f t="shared" si="21"/>
        <v>0</v>
      </c>
      <c r="DA21" s="278"/>
      <c r="DB21" s="278"/>
      <c r="DC21" s="278"/>
      <c r="DD21" s="297">
        <f t="shared" si="22"/>
        <v>0</v>
      </c>
      <c r="DE21" s="278"/>
      <c r="DF21" s="278"/>
      <c r="DG21" s="278"/>
      <c r="DH21" s="278"/>
      <c r="DI21" s="278"/>
      <c r="DJ21" s="278"/>
      <c r="DK21" s="278"/>
    </row>
    <row r="22" spans="1:115" s="267" customFormat="1" ht="13.5">
      <c r="A22" s="415" t="s">
        <v>382</v>
      </c>
      <c r="B22" s="415">
        <v>28215</v>
      </c>
      <c r="C22" s="415" t="s">
        <v>418</v>
      </c>
      <c r="D22" s="297">
        <f t="shared" si="2"/>
        <v>35240</v>
      </c>
      <c r="E22" s="418">
        <v>20606</v>
      </c>
      <c r="F22" s="418">
        <v>14634</v>
      </c>
      <c r="G22" s="297">
        <f t="shared" si="3"/>
        <v>35240</v>
      </c>
      <c r="H22" s="297">
        <f t="shared" si="4"/>
        <v>27567</v>
      </c>
      <c r="I22" s="297">
        <f t="shared" si="5"/>
        <v>0</v>
      </c>
      <c r="J22" s="278"/>
      <c r="K22" s="278"/>
      <c r="L22" s="278"/>
      <c r="M22" s="297">
        <f t="shared" si="6"/>
        <v>22933</v>
      </c>
      <c r="N22" s="278">
        <v>12394</v>
      </c>
      <c r="O22" s="278">
        <v>4405</v>
      </c>
      <c r="P22" s="278">
        <v>6134</v>
      </c>
      <c r="Q22" s="297">
        <f t="shared" si="7"/>
        <v>3239</v>
      </c>
      <c r="R22" s="278">
        <v>2077</v>
      </c>
      <c r="S22" s="278">
        <v>446</v>
      </c>
      <c r="T22" s="278">
        <v>716</v>
      </c>
      <c r="U22" s="297">
        <f t="shared" si="8"/>
        <v>713</v>
      </c>
      <c r="V22" s="278">
        <v>356</v>
      </c>
      <c r="W22" s="278">
        <v>332</v>
      </c>
      <c r="X22" s="278">
        <v>25</v>
      </c>
      <c r="Y22" s="297">
        <f t="shared" si="9"/>
        <v>0</v>
      </c>
      <c r="Z22" s="278"/>
      <c r="AA22" s="278"/>
      <c r="AB22" s="278"/>
      <c r="AC22" s="297">
        <f t="shared" si="10"/>
        <v>682</v>
      </c>
      <c r="AD22" s="278"/>
      <c r="AE22" s="278">
        <v>597</v>
      </c>
      <c r="AF22" s="278">
        <v>85</v>
      </c>
      <c r="AG22" s="278">
        <v>7673</v>
      </c>
      <c r="AH22" s="278"/>
      <c r="AI22" s="297">
        <f t="shared" si="11"/>
        <v>0</v>
      </c>
      <c r="AJ22" s="278"/>
      <c r="AK22" s="278"/>
      <c r="AL22" s="278"/>
      <c r="AM22" s="297">
        <f t="shared" si="12"/>
        <v>35240</v>
      </c>
      <c r="AN22" s="297">
        <f t="shared" si="13"/>
        <v>25362</v>
      </c>
      <c r="AO22" s="278"/>
      <c r="AP22" s="278">
        <v>22932</v>
      </c>
      <c r="AQ22" s="278"/>
      <c r="AR22" s="278"/>
      <c r="AS22" s="278"/>
      <c r="AT22" s="278"/>
      <c r="AU22" s="278">
        <v>2430</v>
      </c>
      <c r="AV22" s="297">
        <f t="shared" si="14"/>
        <v>3263</v>
      </c>
      <c r="AW22" s="278"/>
      <c r="AX22" s="278"/>
      <c r="AY22" s="278"/>
      <c r="AZ22" s="278"/>
      <c r="BA22" s="278"/>
      <c r="BB22" s="278">
        <v>682</v>
      </c>
      <c r="BC22" s="278">
        <v>2581</v>
      </c>
      <c r="BD22" s="297">
        <f t="shared" si="15"/>
        <v>0</v>
      </c>
      <c r="BE22" s="278"/>
      <c r="BF22" s="278"/>
      <c r="BG22" s="278"/>
      <c r="BH22" s="278"/>
      <c r="BI22" s="278"/>
      <c r="BJ22" s="278"/>
      <c r="BK22" s="278"/>
      <c r="BL22" s="297">
        <f t="shared" si="16"/>
        <v>0</v>
      </c>
      <c r="BM22" s="278"/>
      <c r="BN22" s="278"/>
      <c r="BO22" s="278"/>
      <c r="BP22" s="278"/>
      <c r="BQ22" s="278"/>
      <c r="BR22" s="278"/>
      <c r="BS22" s="278"/>
      <c r="BT22" s="297">
        <f t="shared" si="17"/>
        <v>0</v>
      </c>
      <c r="BU22" s="278"/>
      <c r="BV22" s="278"/>
      <c r="BW22" s="278"/>
      <c r="BX22" s="278"/>
      <c r="BY22" s="278"/>
      <c r="BZ22" s="278"/>
      <c r="CA22" s="278"/>
      <c r="CB22" s="297">
        <f t="shared" si="18"/>
        <v>0</v>
      </c>
      <c r="CC22" s="278"/>
      <c r="CD22" s="278"/>
      <c r="CE22" s="278"/>
      <c r="CF22" s="278"/>
      <c r="CG22" s="278"/>
      <c r="CH22" s="278"/>
      <c r="CI22" s="278"/>
      <c r="CJ22" s="297">
        <f t="shared" si="19"/>
        <v>576</v>
      </c>
      <c r="CK22" s="278"/>
      <c r="CL22" s="278"/>
      <c r="CM22" s="278"/>
      <c r="CN22" s="278">
        <v>514</v>
      </c>
      <c r="CO22" s="278"/>
      <c r="CP22" s="278"/>
      <c r="CQ22" s="278">
        <v>62</v>
      </c>
      <c r="CR22" s="297">
        <f t="shared" si="20"/>
        <v>0</v>
      </c>
      <c r="CS22" s="278"/>
      <c r="CT22" s="278"/>
      <c r="CU22" s="278"/>
      <c r="CV22" s="278"/>
      <c r="CW22" s="278"/>
      <c r="CX22" s="278"/>
      <c r="CY22" s="278"/>
      <c r="CZ22" s="297">
        <f t="shared" si="21"/>
        <v>325</v>
      </c>
      <c r="DA22" s="278">
        <v>200</v>
      </c>
      <c r="DB22" s="278"/>
      <c r="DC22" s="278">
        <v>125</v>
      </c>
      <c r="DD22" s="297">
        <f t="shared" si="22"/>
        <v>5714</v>
      </c>
      <c r="DE22" s="278"/>
      <c r="DF22" s="278"/>
      <c r="DG22" s="278">
        <v>3239</v>
      </c>
      <c r="DH22" s="278"/>
      <c r="DI22" s="278"/>
      <c r="DJ22" s="278"/>
      <c r="DK22" s="278">
        <v>2475</v>
      </c>
    </row>
    <row r="23" spans="1:115" s="267" customFormat="1" ht="13.5">
      <c r="A23" s="415" t="s">
        <v>382</v>
      </c>
      <c r="B23" s="415">
        <v>28216</v>
      </c>
      <c r="C23" s="415" t="s">
        <v>419</v>
      </c>
      <c r="D23" s="297">
        <f t="shared" si="2"/>
        <v>43802</v>
      </c>
      <c r="E23" s="418">
        <v>26903</v>
      </c>
      <c r="F23" s="418">
        <v>16899</v>
      </c>
      <c r="G23" s="297">
        <f t="shared" si="3"/>
        <v>43802</v>
      </c>
      <c r="H23" s="297">
        <f t="shared" si="4"/>
        <v>32137</v>
      </c>
      <c r="I23" s="297">
        <f t="shared" si="5"/>
        <v>0</v>
      </c>
      <c r="J23" s="278"/>
      <c r="K23" s="278"/>
      <c r="L23" s="278"/>
      <c r="M23" s="297">
        <f t="shared" si="6"/>
        <v>28936</v>
      </c>
      <c r="N23" s="278">
        <v>10972</v>
      </c>
      <c r="O23" s="278">
        <v>12505</v>
      </c>
      <c r="P23" s="278">
        <v>5459</v>
      </c>
      <c r="Q23" s="297">
        <f t="shared" si="7"/>
        <v>0</v>
      </c>
      <c r="R23" s="278"/>
      <c r="S23" s="278"/>
      <c r="T23" s="278"/>
      <c r="U23" s="297">
        <f t="shared" si="8"/>
        <v>1082</v>
      </c>
      <c r="V23" s="278">
        <v>161</v>
      </c>
      <c r="W23" s="278">
        <v>921</v>
      </c>
      <c r="X23" s="278"/>
      <c r="Y23" s="297">
        <f t="shared" si="9"/>
        <v>17</v>
      </c>
      <c r="Z23" s="278"/>
      <c r="AA23" s="278">
        <v>17</v>
      </c>
      <c r="AB23" s="278"/>
      <c r="AC23" s="297">
        <f t="shared" si="10"/>
        <v>2102</v>
      </c>
      <c r="AD23" s="278"/>
      <c r="AE23" s="278">
        <v>2098</v>
      </c>
      <c r="AF23" s="278">
        <v>4</v>
      </c>
      <c r="AG23" s="278">
        <v>11665</v>
      </c>
      <c r="AH23" s="278"/>
      <c r="AI23" s="297">
        <f t="shared" si="11"/>
        <v>1</v>
      </c>
      <c r="AJ23" s="278">
        <v>1</v>
      </c>
      <c r="AK23" s="278"/>
      <c r="AL23" s="278"/>
      <c r="AM23" s="297">
        <f t="shared" si="12"/>
        <v>43802</v>
      </c>
      <c r="AN23" s="297">
        <f t="shared" si="13"/>
        <v>39748</v>
      </c>
      <c r="AO23" s="278"/>
      <c r="AP23" s="278">
        <v>28936</v>
      </c>
      <c r="AQ23" s="278"/>
      <c r="AR23" s="278"/>
      <c r="AS23" s="278"/>
      <c r="AT23" s="278"/>
      <c r="AU23" s="278">
        <v>10812</v>
      </c>
      <c r="AV23" s="297">
        <f t="shared" si="14"/>
        <v>2409</v>
      </c>
      <c r="AW23" s="278"/>
      <c r="AX23" s="278"/>
      <c r="AY23" s="278"/>
      <c r="AZ23" s="278"/>
      <c r="BA23" s="278"/>
      <c r="BB23" s="278">
        <v>2102</v>
      </c>
      <c r="BC23" s="278">
        <v>307</v>
      </c>
      <c r="BD23" s="297">
        <f t="shared" si="15"/>
        <v>0</v>
      </c>
      <c r="BE23" s="278"/>
      <c r="BF23" s="278"/>
      <c r="BG23" s="278"/>
      <c r="BH23" s="278"/>
      <c r="BI23" s="278"/>
      <c r="BJ23" s="278"/>
      <c r="BK23" s="278"/>
      <c r="BL23" s="297">
        <f t="shared" si="16"/>
        <v>0</v>
      </c>
      <c r="BM23" s="278"/>
      <c r="BN23" s="278"/>
      <c r="BO23" s="278"/>
      <c r="BP23" s="278"/>
      <c r="BQ23" s="278"/>
      <c r="BR23" s="278"/>
      <c r="BS23" s="278"/>
      <c r="BT23" s="297">
        <f t="shared" si="17"/>
        <v>0</v>
      </c>
      <c r="BU23" s="278"/>
      <c r="BV23" s="278"/>
      <c r="BW23" s="278"/>
      <c r="BX23" s="278"/>
      <c r="BY23" s="278"/>
      <c r="BZ23" s="278"/>
      <c r="CA23" s="278"/>
      <c r="CB23" s="297">
        <f t="shared" si="18"/>
        <v>0</v>
      </c>
      <c r="CC23" s="278"/>
      <c r="CD23" s="278"/>
      <c r="CE23" s="278"/>
      <c r="CF23" s="278"/>
      <c r="CG23" s="278"/>
      <c r="CH23" s="278"/>
      <c r="CI23" s="278"/>
      <c r="CJ23" s="297">
        <f t="shared" si="19"/>
        <v>876</v>
      </c>
      <c r="CK23" s="278"/>
      <c r="CL23" s="278"/>
      <c r="CM23" s="278"/>
      <c r="CN23" s="278">
        <v>876</v>
      </c>
      <c r="CO23" s="278"/>
      <c r="CP23" s="278"/>
      <c r="CQ23" s="278"/>
      <c r="CR23" s="297">
        <f t="shared" si="20"/>
        <v>17</v>
      </c>
      <c r="CS23" s="278"/>
      <c r="CT23" s="278"/>
      <c r="CU23" s="278"/>
      <c r="CV23" s="278"/>
      <c r="CW23" s="278">
        <v>17</v>
      </c>
      <c r="CX23" s="278"/>
      <c r="CY23" s="278"/>
      <c r="CZ23" s="297">
        <f t="shared" si="21"/>
        <v>300</v>
      </c>
      <c r="DA23" s="278">
        <v>206</v>
      </c>
      <c r="DB23" s="278"/>
      <c r="DC23" s="278">
        <v>94</v>
      </c>
      <c r="DD23" s="297">
        <f t="shared" si="22"/>
        <v>452</v>
      </c>
      <c r="DE23" s="278"/>
      <c r="DF23" s="278"/>
      <c r="DG23" s="278"/>
      <c r="DH23" s="278"/>
      <c r="DI23" s="278"/>
      <c r="DJ23" s="278"/>
      <c r="DK23" s="278">
        <v>452</v>
      </c>
    </row>
    <row r="24" spans="1:115" s="267" customFormat="1" ht="13.5">
      <c r="A24" s="415" t="s">
        <v>382</v>
      </c>
      <c r="B24" s="415">
        <v>28217</v>
      </c>
      <c r="C24" s="415" t="s">
        <v>420</v>
      </c>
      <c r="D24" s="297">
        <f t="shared" si="2"/>
        <v>53473</v>
      </c>
      <c r="E24" s="418">
        <v>39456</v>
      </c>
      <c r="F24" s="418">
        <v>14017</v>
      </c>
      <c r="G24" s="297">
        <f t="shared" si="3"/>
        <v>53473</v>
      </c>
      <c r="H24" s="297">
        <f t="shared" si="4"/>
        <v>51246</v>
      </c>
      <c r="I24" s="297">
        <f t="shared" si="5"/>
        <v>0</v>
      </c>
      <c r="J24" s="278"/>
      <c r="K24" s="278"/>
      <c r="L24" s="278"/>
      <c r="M24" s="297">
        <f t="shared" si="6"/>
        <v>34912</v>
      </c>
      <c r="N24" s="278">
        <v>11765</v>
      </c>
      <c r="O24" s="278">
        <v>11554</v>
      </c>
      <c r="P24" s="278">
        <v>11593</v>
      </c>
      <c r="Q24" s="297">
        <f t="shared" si="7"/>
        <v>956</v>
      </c>
      <c r="R24" s="278">
        <v>956</v>
      </c>
      <c r="S24" s="278"/>
      <c r="T24" s="278"/>
      <c r="U24" s="297">
        <f t="shared" si="8"/>
        <v>7806</v>
      </c>
      <c r="V24" s="278">
        <v>2273</v>
      </c>
      <c r="W24" s="278">
        <v>5149</v>
      </c>
      <c r="X24" s="278">
        <v>384</v>
      </c>
      <c r="Y24" s="297">
        <f t="shared" si="9"/>
        <v>0</v>
      </c>
      <c r="Z24" s="278"/>
      <c r="AA24" s="278"/>
      <c r="AB24" s="278"/>
      <c r="AC24" s="297">
        <f t="shared" si="10"/>
        <v>7572</v>
      </c>
      <c r="AD24" s="278">
        <v>7572</v>
      </c>
      <c r="AE24" s="278"/>
      <c r="AF24" s="278"/>
      <c r="AG24" s="278">
        <v>2227</v>
      </c>
      <c r="AH24" s="278"/>
      <c r="AI24" s="297">
        <f t="shared" si="11"/>
        <v>0</v>
      </c>
      <c r="AJ24" s="278"/>
      <c r="AK24" s="278"/>
      <c r="AL24" s="278"/>
      <c r="AM24" s="297">
        <f t="shared" si="12"/>
        <v>53473</v>
      </c>
      <c r="AN24" s="297">
        <f t="shared" si="13"/>
        <v>45598</v>
      </c>
      <c r="AO24" s="278"/>
      <c r="AP24" s="278">
        <v>35815</v>
      </c>
      <c r="AQ24" s="278"/>
      <c r="AR24" s="278"/>
      <c r="AS24" s="278"/>
      <c r="AT24" s="278">
        <v>7572</v>
      </c>
      <c r="AU24" s="278">
        <v>2211</v>
      </c>
      <c r="AV24" s="297">
        <f t="shared" si="14"/>
        <v>956</v>
      </c>
      <c r="AW24" s="278"/>
      <c r="AX24" s="278"/>
      <c r="AY24" s="278">
        <v>956</v>
      </c>
      <c r="AZ24" s="278"/>
      <c r="BA24" s="278"/>
      <c r="BB24" s="278"/>
      <c r="BC24" s="278"/>
      <c r="BD24" s="297">
        <f t="shared" si="15"/>
        <v>0</v>
      </c>
      <c r="BE24" s="278"/>
      <c r="BF24" s="278"/>
      <c r="BG24" s="278"/>
      <c r="BH24" s="278"/>
      <c r="BI24" s="278"/>
      <c r="BJ24" s="278"/>
      <c r="BK24" s="278"/>
      <c r="BL24" s="297">
        <f t="shared" si="16"/>
        <v>0</v>
      </c>
      <c r="BM24" s="278"/>
      <c r="BN24" s="278"/>
      <c r="BO24" s="278"/>
      <c r="BP24" s="278"/>
      <c r="BQ24" s="278"/>
      <c r="BR24" s="278"/>
      <c r="BS24" s="278"/>
      <c r="BT24" s="297">
        <f t="shared" si="17"/>
        <v>0</v>
      </c>
      <c r="BU24" s="278"/>
      <c r="BV24" s="278"/>
      <c r="BW24" s="278"/>
      <c r="BX24" s="278"/>
      <c r="BY24" s="278"/>
      <c r="BZ24" s="278"/>
      <c r="CA24" s="278"/>
      <c r="CB24" s="297">
        <f t="shared" si="18"/>
        <v>0</v>
      </c>
      <c r="CC24" s="278"/>
      <c r="CD24" s="278"/>
      <c r="CE24" s="278"/>
      <c r="CF24" s="278"/>
      <c r="CG24" s="278"/>
      <c r="CH24" s="278"/>
      <c r="CI24" s="278"/>
      <c r="CJ24" s="297">
        <f t="shared" si="19"/>
        <v>3179</v>
      </c>
      <c r="CK24" s="278"/>
      <c r="CL24" s="278"/>
      <c r="CM24" s="278"/>
      <c r="CN24" s="278">
        <v>3163</v>
      </c>
      <c r="CO24" s="278"/>
      <c r="CP24" s="278"/>
      <c r="CQ24" s="278">
        <v>16</v>
      </c>
      <c r="CR24" s="297">
        <f t="shared" si="20"/>
        <v>0</v>
      </c>
      <c r="CS24" s="278"/>
      <c r="CT24" s="278"/>
      <c r="CU24" s="278"/>
      <c r="CV24" s="278"/>
      <c r="CW24" s="278"/>
      <c r="CX24" s="278"/>
      <c r="CY24" s="278"/>
      <c r="CZ24" s="297">
        <f t="shared" si="21"/>
        <v>3261</v>
      </c>
      <c r="DA24" s="278">
        <v>3261</v>
      </c>
      <c r="DB24" s="278"/>
      <c r="DC24" s="278"/>
      <c r="DD24" s="297">
        <f t="shared" si="22"/>
        <v>479</v>
      </c>
      <c r="DE24" s="278"/>
      <c r="DF24" s="278"/>
      <c r="DG24" s="278"/>
      <c r="DH24" s="278">
        <v>479</v>
      </c>
      <c r="DI24" s="278"/>
      <c r="DJ24" s="278"/>
      <c r="DK24" s="278"/>
    </row>
    <row r="25" spans="1:115" s="267" customFormat="1" ht="13.5">
      <c r="A25" s="415" t="s">
        <v>382</v>
      </c>
      <c r="B25" s="415">
        <v>28218</v>
      </c>
      <c r="C25" s="415" t="s">
        <v>421</v>
      </c>
      <c r="D25" s="297">
        <f t="shared" si="2"/>
        <v>18508</v>
      </c>
      <c r="E25" s="418">
        <v>12077</v>
      </c>
      <c r="F25" s="418">
        <v>6431</v>
      </c>
      <c r="G25" s="297">
        <f t="shared" si="3"/>
        <v>18508</v>
      </c>
      <c r="H25" s="297">
        <f t="shared" si="4"/>
        <v>17127</v>
      </c>
      <c r="I25" s="297">
        <f t="shared" si="5"/>
        <v>0</v>
      </c>
      <c r="J25" s="278"/>
      <c r="K25" s="278"/>
      <c r="L25" s="278"/>
      <c r="M25" s="297">
        <f t="shared" si="6"/>
        <v>14821</v>
      </c>
      <c r="N25" s="278">
        <v>9559</v>
      </c>
      <c r="O25" s="278"/>
      <c r="P25" s="278">
        <v>5262</v>
      </c>
      <c r="Q25" s="297">
        <f t="shared" si="7"/>
        <v>1280</v>
      </c>
      <c r="R25" s="278"/>
      <c r="S25" s="278">
        <v>219</v>
      </c>
      <c r="T25" s="278">
        <v>1061</v>
      </c>
      <c r="U25" s="297">
        <f t="shared" si="8"/>
        <v>713</v>
      </c>
      <c r="V25" s="278">
        <v>1</v>
      </c>
      <c r="W25" s="278">
        <v>710</v>
      </c>
      <c r="X25" s="278">
        <v>2</v>
      </c>
      <c r="Y25" s="297">
        <f t="shared" si="9"/>
        <v>0</v>
      </c>
      <c r="Z25" s="278"/>
      <c r="AA25" s="278"/>
      <c r="AB25" s="278"/>
      <c r="AC25" s="297">
        <f t="shared" si="10"/>
        <v>313</v>
      </c>
      <c r="AD25" s="278">
        <v>297</v>
      </c>
      <c r="AE25" s="278"/>
      <c r="AF25" s="278">
        <v>16</v>
      </c>
      <c r="AG25" s="278">
        <v>1381</v>
      </c>
      <c r="AH25" s="278"/>
      <c r="AI25" s="297">
        <f t="shared" si="11"/>
        <v>4</v>
      </c>
      <c r="AJ25" s="278">
        <v>4</v>
      </c>
      <c r="AK25" s="278"/>
      <c r="AL25" s="278"/>
      <c r="AM25" s="297">
        <f t="shared" si="12"/>
        <v>18508</v>
      </c>
      <c r="AN25" s="297">
        <f t="shared" si="13"/>
        <v>15439</v>
      </c>
      <c r="AO25" s="278"/>
      <c r="AP25" s="278">
        <v>14821</v>
      </c>
      <c r="AQ25" s="278"/>
      <c r="AR25" s="278"/>
      <c r="AS25" s="278"/>
      <c r="AT25" s="278"/>
      <c r="AU25" s="278">
        <v>618</v>
      </c>
      <c r="AV25" s="297">
        <f t="shared" si="14"/>
        <v>947</v>
      </c>
      <c r="AW25" s="278"/>
      <c r="AX25" s="278"/>
      <c r="AY25" s="278"/>
      <c r="AZ25" s="278"/>
      <c r="BA25" s="278"/>
      <c r="BB25" s="278">
        <v>313</v>
      </c>
      <c r="BC25" s="278">
        <v>634</v>
      </c>
      <c r="BD25" s="297">
        <f t="shared" si="15"/>
        <v>0</v>
      </c>
      <c r="BE25" s="278"/>
      <c r="BF25" s="278"/>
      <c r="BG25" s="278"/>
      <c r="BH25" s="278"/>
      <c r="BI25" s="278"/>
      <c r="BJ25" s="278"/>
      <c r="BK25" s="278"/>
      <c r="BL25" s="297">
        <f t="shared" si="16"/>
        <v>0</v>
      </c>
      <c r="BM25" s="278"/>
      <c r="BN25" s="278"/>
      <c r="BO25" s="278"/>
      <c r="BP25" s="278"/>
      <c r="BQ25" s="278"/>
      <c r="BR25" s="278"/>
      <c r="BS25" s="278"/>
      <c r="BT25" s="297">
        <f t="shared" si="17"/>
        <v>0</v>
      </c>
      <c r="BU25" s="278"/>
      <c r="BV25" s="278"/>
      <c r="BW25" s="278"/>
      <c r="BX25" s="278"/>
      <c r="BY25" s="278"/>
      <c r="BZ25" s="278"/>
      <c r="CA25" s="278"/>
      <c r="CB25" s="297">
        <f t="shared" si="18"/>
        <v>0</v>
      </c>
      <c r="CC25" s="278"/>
      <c r="CD25" s="278"/>
      <c r="CE25" s="278"/>
      <c r="CF25" s="278"/>
      <c r="CG25" s="278"/>
      <c r="CH25" s="278"/>
      <c r="CI25" s="278"/>
      <c r="CJ25" s="297">
        <f t="shared" si="19"/>
        <v>37</v>
      </c>
      <c r="CK25" s="278"/>
      <c r="CL25" s="278"/>
      <c r="CM25" s="278"/>
      <c r="CN25" s="278">
        <v>37</v>
      </c>
      <c r="CO25" s="278"/>
      <c r="CP25" s="278"/>
      <c r="CQ25" s="278"/>
      <c r="CR25" s="297">
        <f t="shared" si="20"/>
        <v>0</v>
      </c>
      <c r="CS25" s="278"/>
      <c r="CT25" s="278"/>
      <c r="CU25" s="278"/>
      <c r="CV25" s="278"/>
      <c r="CW25" s="278"/>
      <c r="CX25" s="278"/>
      <c r="CY25" s="278"/>
      <c r="CZ25" s="297">
        <f t="shared" si="21"/>
        <v>805</v>
      </c>
      <c r="DA25" s="278">
        <v>676</v>
      </c>
      <c r="DB25" s="278"/>
      <c r="DC25" s="278">
        <v>129</v>
      </c>
      <c r="DD25" s="297">
        <f t="shared" si="22"/>
        <v>1280</v>
      </c>
      <c r="DE25" s="278"/>
      <c r="DF25" s="278"/>
      <c r="DG25" s="278">
        <v>1280</v>
      </c>
      <c r="DH25" s="278"/>
      <c r="DI25" s="278"/>
      <c r="DJ25" s="278"/>
      <c r="DK25" s="278"/>
    </row>
    <row r="26" spans="1:115" s="267" customFormat="1" ht="13.5">
      <c r="A26" s="415" t="s">
        <v>382</v>
      </c>
      <c r="B26" s="415">
        <v>28219</v>
      </c>
      <c r="C26" s="415" t="s">
        <v>422</v>
      </c>
      <c r="D26" s="297">
        <f t="shared" si="2"/>
        <v>36921</v>
      </c>
      <c r="E26" s="418">
        <v>24953</v>
      </c>
      <c r="F26" s="418">
        <v>11968</v>
      </c>
      <c r="G26" s="297">
        <f t="shared" si="3"/>
        <v>36921</v>
      </c>
      <c r="H26" s="297">
        <f t="shared" si="4"/>
        <v>33503</v>
      </c>
      <c r="I26" s="297">
        <f t="shared" si="5"/>
        <v>0</v>
      </c>
      <c r="J26" s="278"/>
      <c r="K26" s="278"/>
      <c r="L26" s="278"/>
      <c r="M26" s="297">
        <f t="shared" si="6"/>
        <v>30981</v>
      </c>
      <c r="N26" s="278">
        <v>9430</v>
      </c>
      <c r="O26" s="278">
        <v>13268</v>
      </c>
      <c r="P26" s="278">
        <v>8283</v>
      </c>
      <c r="Q26" s="297">
        <f t="shared" si="7"/>
        <v>1254</v>
      </c>
      <c r="R26" s="278">
        <v>488</v>
      </c>
      <c r="S26" s="278">
        <v>529</v>
      </c>
      <c r="T26" s="278">
        <v>237</v>
      </c>
      <c r="U26" s="297">
        <f t="shared" si="8"/>
        <v>991</v>
      </c>
      <c r="V26" s="278">
        <v>79</v>
      </c>
      <c r="W26" s="278">
        <v>886</v>
      </c>
      <c r="X26" s="278">
        <v>26</v>
      </c>
      <c r="Y26" s="297">
        <f t="shared" si="9"/>
        <v>0</v>
      </c>
      <c r="Z26" s="278"/>
      <c r="AA26" s="278"/>
      <c r="AB26" s="278"/>
      <c r="AC26" s="297">
        <f t="shared" si="10"/>
        <v>277</v>
      </c>
      <c r="AD26" s="278">
        <v>273</v>
      </c>
      <c r="AE26" s="278"/>
      <c r="AF26" s="278">
        <v>4</v>
      </c>
      <c r="AG26" s="278">
        <v>3418</v>
      </c>
      <c r="AH26" s="278"/>
      <c r="AI26" s="297">
        <f t="shared" si="11"/>
        <v>0</v>
      </c>
      <c r="AJ26" s="278"/>
      <c r="AK26" s="278"/>
      <c r="AL26" s="278"/>
      <c r="AM26" s="297">
        <f t="shared" si="12"/>
        <v>36921</v>
      </c>
      <c r="AN26" s="297">
        <f t="shared" si="13"/>
        <v>33329</v>
      </c>
      <c r="AO26" s="278"/>
      <c r="AP26" s="278">
        <v>30981</v>
      </c>
      <c r="AQ26" s="278"/>
      <c r="AR26" s="278"/>
      <c r="AS26" s="278"/>
      <c r="AT26" s="278"/>
      <c r="AU26" s="278">
        <v>2348</v>
      </c>
      <c r="AV26" s="297">
        <f t="shared" si="14"/>
        <v>1954</v>
      </c>
      <c r="AW26" s="278"/>
      <c r="AX26" s="278"/>
      <c r="AY26" s="278">
        <v>1254</v>
      </c>
      <c r="AZ26" s="278"/>
      <c r="BA26" s="278"/>
      <c r="BB26" s="278">
        <v>277</v>
      </c>
      <c r="BC26" s="278">
        <v>423</v>
      </c>
      <c r="BD26" s="297">
        <f t="shared" si="15"/>
        <v>0</v>
      </c>
      <c r="BE26" s="278"/>
      <c r="BF26" s="278"/>
      <c r="BG26" s="278"/>
      <c r="BH26" s="278"/>
      <c r="BI26" s="278"/>
      <c r="BJ26" s="278"/>
      <c r="BK26" s="278"/>
      <c r="BL26" s="297">
        <f t="shared" si="16"/>
        <v>0</v>
      </c>
      <c r="BM26" s="278"/>
      <c r="BN26" s="278"/>
      <c r="BO26" s="278"/>
      <c r="BP26" s="278"/>
      <c r="BQ26" s="278"/>
      <c r="BR26" s="278"/>
      <c r="BS26" s="278"/>
      <c r="BT26" s="297">
        <f t="shared" si="17"/>
        <v>0</v>
      </c>
      <c r="BU26" s="278"/>
      <c r="BV26" s="278"/>
      <c r="BW26" s="278"/>
      <c r="BX26" s="278"/>
      <c r="BY26" s="278"/>
      <c r="BZ26" s="278"/>
      <c r="CA26" s="278"/>
      <c r="CB26" s="297">
        <f t="shared" si="18"/>
        <v>0</v>
      </c>
      <c r="CC26" s="278"/>
      <c r="CD26" s="278"/>
      <c r="CE26" s="278"/>
      <c r="CF26" s="278"/>
      <c r="CG26" s="278"/>
      <c r="CH26" s="278"/>
      <c r="CI26" s="278"/>
      <c r="CJ26" s="297">
        <f t="shared" si="19"/>
        <v>167</v>
      </c>
      <c r="CK26" s="278"/>
      <c r="CL26" s="278"/>
      <c r="CM26" s="278"/>
      <c r="CN26" s="278">
        <v>166</v>
      </c>
      <c r="CO26" s="278"/>
      <c r="CP26" s="278"/>
      <c r="CQ26" s="278">
        <v>1</v>
      </c>
      <c r="CR26" s="297">
        <f t="shared" si="20"/>
        <v>0</v>
      </c>
      <c r="CS26" s="278"/>
      <c r="CT26" s="278"/>
      <c r="CU26" s="278"/>
      <c r="CV26" s="278"/>
      <c r="CW26" s="278"/>
      <c r="CX26" s="278"/>
      <c r="CY26" s="278"/>
      <c r="CZ26" s="297">
        <f t="shared" si="21"/>
        <v>1471</v>
      </c>
      <c r="DA26" s="278">
        <v>825</v>
      </c>
      <c r="DB26" s="278"/>
      <c r="DC26" s="278">
        <v>646</v>
      </c>
      <c r="DD26" s="297">
        <f t="shared" si="22"/>
        <v>0</v>
      </c>
      <c r="DE26" s="278"/>
      <c r="DF26" s="278"/>
      <c r="DG26" s="278"/>
      <c r="DH26" s="278"/>
      <c r="DI26" s="278"/>
      <c r="DJ26" s="278"/>
      <c r="DK26" s="278"/>
    </row>
    <row r="27" spans="1:115" s="267" customFormat="1" ht="13.5">
      <c r="A27" s="415" t="s">
        <v>382</v>
      </c>
      <c r="B27" s="415">
        <v>28220</v>
      </c>
      <c r="C27" s="415" t="s">
        <v>423</v>
      </c>
      <c r="D27" s="297">
        <f t="shared" si="2"/>
        <v>16696</v>
      </c>
      <c r="E27" s="418">
        <v>9379</v>
      </c>
      <c r="F27" s="418">
        <v>7317</v>
      </c>
      <c r="G27" s="297">
        <f t="shared" si="3"/>
        <v>16696</v>
      </c>
      <c r="H27" s="297">
        <f t="shared" si="4"/>
        <v>10576</v>
      </c>
      <c r="I27" s="297">
        <f t="shared" si="5"/>
        <v>0</v>
      </c>
      <c r="J27" s="278"/>
      <c r="K27" s="278"/>
      <c r="L27" s="278"/>
      <c r="M27" s="297">
        <f t="shared" si="6"/>
        <v>9468</v>
      </c>
      <c r="N27" s="278">
        <v>3665</v>
      </c>
      <c r="O27" s="278">
        <v>1862</v>
      </c>
      <c r="P27" s="278">
        <v>3941</v>
      </c>
      <c r="Q27" s="297">
        <f t="shared" si="7"/>
        <v>516</v>
      </c>
      <c r="R27" s="278">
        <v>379</v>
      </c>
      <c r="S27" s="278">
        <v>97</v>
      </c>
      <c r="T27" s="278">
        <v>40</v>
      </c>
      <c r="U27" s="297">
        <f t="shared" si="8"/>
        <v>586</v>
      </c>
      <c r="V27" s="278">
        <v>586</v>
      </c>
      <c r="W27" s="278"/>
      <c r="X27" s="278"/>
      <c r="Y27" s="297">
        <f t="shared" si="9"/>
        <v>0</v>
      </c>
      <c r="Z27" s="278"/>
      <c r="AA27" s="278"/>
      <c r="AB27" s="278"/>
      <c r="AC27" s="297">
        <f t="shared" si="10"/>
        <v>6</v>
      </c>
      <c r="AD27" s="278">
        <v>5</v>
      </c>
      <c r="AE27" s="278"/>
      <c r="AF27" s="278">
        <v>1</v>
      </c>
      <c r="AG27" s="278">
        <v>6120</v>
      </c>
      <c r="AH27" s="278"/>
      <c r="AI27" s="297">
        <f t="shared" si="11"/>
        <v>0</v>
      </c>
      <c r="AJ27" s="278"/>
      <c r="AK27" s="278"/>
      <c r="AL27" s="278"/>
      <c r="AM27" s="297">
        <f t="shared" si="12"/>
        <v>16696</v>
      </c>
      <c r="AN27" s="297">
        <f t="shared" si="13"/>
        <v>11901</v>
      </c>
      <c r="AO27" s="278"/>
      <c r="AP27" s="278">
        <v>9468</v>
      </c>
      <c r="AQ27" s="278"/>
      <c r="AR27" s="278"/>
      <c r="AS27" s="278"/>
      <c r="AT27" s="278"/>
      <c r="AU27" s="278">
        <v>2433</v>
      </c>
      <c r="AV27" s="297">
        <f t="shared" si="14"/>
        <v>1684</v>
      </c>
      <c r="AW27" s="278"/>
      <c r="AX27" s="278"/>
      <c r="AY27" s="278">
        <v>239</v>
      </c>
      <c r="AZ27" s="278"/>
      <c r="BA27" s="278"/>
      <c r="BB27" s="278">
        <v>6</v>
      </c>
      <c r="BC27" s="278">
        <v>1439</v>
      </c>
      <c r="BD27" s="297">
        <f t="shared" si="15"/>
        <v>0</v>
      </c>
      <c r="BE27" s="278"/>
      <c r="BF27" s="278"/>
      <c r="BG27" s="278"/>
      <c r="BH27" s="278"/>
      <c r="BI27" s="278"/>
      <c r="BJ27" s="278"/>
      <c r="BK27" s="278"/>
      <c r="BL27" s="297">
        <f t="shared" si="16"/>
        <v>0</v>
      </c>
      <c r="BM27" s="278"/>
      <c r="BN27" s="278"/>
      <c r="BO27" s="278"/>
      <c r="BP27" s="278"/>
      <c r="BQ27" s="278"/>
      <c r="BR27" s="278"/>
      <c r="BS27" s="278"/>
      <c r="BT27" s="297">
        <f t="shared" si="17"/>
        <v>0</v>
      </c>
      <c r="BU27" s="278"/>
      <c r="BV27" s="278"/>
      <c r="BW27" s="278"/>
      <c r="BX27" s="278"/>
      <c r="BY27" s="278"/>
      <c r="BZ27" s="278"/>
      <c r="CA27" s="278"/>
      <c r="CB27" s="297">
        <f t="shared" si="18"/>
        <v>0</v>
      </c>
      <c r="CC27" s="278"/>
      <c r="CD27" s="278"/>
      <c r="CE27" s="278"/>
      <c r="CF27" s="278"/>
      <c r="CG27" s="278"/>
      <c r="CH27" s="278"/>
      <c r="CI27" s="278"/>
      <c r="CJ27" s="297">
        <f t="shared" si="19"/>
        <v>0</v>
      </c>
      <c r="CK27" s="278"/>
      <c r="CL27" s="278"/>
      <c r="CM27" s="278"/>
      <c r="CN27" s="278"/>
      <c r="CO27" s="278"/>
      <c r="CP27" s="278"/>
      <c r="CQ27" s="278"/>
      <c r="CR27" s="297">
        <f t="shared" si="20"/>
        <v>0</v>
      </c>
      <c r="CS27" s="278"/>
      <c r="CT27" s="278"/>
      <c r="CU27" s="278"/>
      <c r="CV27" s="278"/>
      <c r="CW27" s="278"/>
      <c r="CX27" s="278"/>
      <c r="CY27" s="278"/>
      <c r="CZ27" s="297">
        <f t="shared" si="21"/>
        <v>586</v>
      </c>
      <c r="DA27" s="278">
        <v>586</v>
      </c>
      <c r="DB27" s="278"/>
      <c r="DC27" s="278"/>
      <c r="DD27" s="297">
        <f t="shared" si="22"/>
        <v>2525</v>
      </c>
      <c r="DE27" s="278"/>
      <c r="DF27" s="278"/>
      <c r="DG27" s="278">
        <v>277</v>
      </c>
      <c r="DH27" s="278"/>
      <c r="DI27" s="278"/>
      <c r="DJ27" s="278"/>
      <c r="DK27" s="278">
        <v>2248</v>
      </c>
    </row>
    <row r="28" spans="1:115" s="267" customFormat="1" ht="13.5">
      <c r="A28" s="415" t="s">
        <v>382</v>
      </c>
      <c r="B28" s="415">
        <v>28221</v>
      </c>
      <c r="C28" s="415" t="s">
        <v>424</v>
      </c>
      <c r="D28" s="297">
        <f t="shared" si="2"/>
        <v>17283</v>
      </c>
      <c r="E28" s="418">
        <v>10449</v>
      </c>
      <c r="F28" s="418">
        <v>6834</v>
      </c>
      <c r="G28" s="297">
        <f t="shared" si="3"/>
        <v>17283</v>
      </c>
      <c r="H28" s="297">
        <f t="shared" si="4"/>
        <v>8483</v>
      </c>
      <c r="I28" s="297">
        <f t="shared" si="5"/>
        <v>0</v>
      </c>
      <c r="J28" s="278"/>
      <c r="K28" s="278"/>
      <c r="L28" s="278"/>
      <c r="M28" s="297">
        <f t="shared" si="6"/>
        <v>7389</v>
      </c>
      <c r="N28" s="278"/>
      <c r="O28" s="278">
        <v>7389</v>
      </c>
      <c r="P28" s="278"/>
      <c r="Q28" s="297">
        <f t="shared" si="7"/>
        <v>102</v>
      </c>
      <c r="R28" s="278"/>
      <c r="S28" s="278">
        <v>102</v>
      </c>
      <c r="T28" s="278"/>
      <c r="U28" s="297">
        <f t="shared" si="8"/>
        <v>981</v>
      </c>
      <c r="V28" s="278"/>
      <c r="W28" s="278">
        <v>981</v>
      </c>
      <c r="X28" s="278"/>
      <c r="Y28" s="297">
        <f t="shared" si="9"/>
        <v>0</v>
      </c>
      <c r="Z28" s="278"/>
      <c r="AA28" s="278"/>
      <c r="AB28" s="278"/>
      <c r="AC28" s="297">
        <f t="shared" si="10"/>
        <v>11</v>
      </c>
      <c r="AD28" s="278"/>
      <c r="AE28" s="278">
        <v>11</v>
      </c>
      <c r="AF28" s="278"/>
      <c r="AG28" s="278">
        <v>8800</v>
      </c>
      <c r="AH28" s="278"/>
      <c r="AI28" s="297">
        <f t="shared" si="11"/>
        <v>0</v>
      </c>
      <c r="AJ28" s="278"/>
      <c r="AK28" s="278"/>
      <c r="AL28" s="278"/>
      <c r="AM28" s="297">
        <f t="shared" si="12"/>
        <v>17932</v>
      </c>
      <c r="AN28" s="297">
        <f t="shared" si="13"/>
        <v>14882</v>
      </c>
      <c r="AO28" s="278"/>
      <c r="AP28" s="278">
        <v>7389</v>
      </c>
      <c r="AQ28" s="278"/>
      <c r="AR28" s="278">
        <v>275</v>
      </c>
      <c r="AS28" s="278"/>
      <c r="AT28" s="278">
        <v>6</v>
      </c>
      <c r="AU28" s="278">
        <v>7212</v>
      </c>
      <c r="AV28" s="297">
        <f t="shared" si="14"/>
        <v>914</v>
      </c>
      <c r="AW28" s="278"/>
      <c r="AX28" s="278"/>
      <c r="AY28" s="278"/>
      <c r="AZ28" s="278">
        <v>45</v>
      </c>
      <c r="BA28" s="278"/>
      <c r="BB28" s="278">
        <v>5</v>
      </c>
      <c r="BC28" s="278">
        <v>864</v>
      </c>
      <c r="BD28" s="297">
        <f t="shared" si="15"/>
        <v>0</v>
      </c>
      <c r="BE28" s="278"/>
      <c r="BF28" s="278"/>
      <c r="BG28" s="278"/>
      <c r="BH28" s="278"/>
      <c r="BI28" s="278"/>
      <c r="BJ28" s="278"/>
      <c r="BK28" s="278"/>
      <c r="BL28" s="297">
        <f t="shared" si="16"/>
        <v>0</v>
      </c>
      <c r="BM28" s="278"/>
      <c r="BN28" s="278"/>
      <c r="BO28" s="278"/>
      <c r="BP28" s="278"/>
      <c r="BQ28" s="278"/>
      <c r="BR28" s="278"/>
      <c r="BS28" s="278"/>
      <c r="BT28" s="297">
        <f t="shared" si="17"/>
        <v>0</v>
      </c>
      <c r="BU28" s="278"/>
      <c r="BV28" s="278"/>
      <c r="BW28" s="278"/>
      <c r="BX28" s="278"/>
      <c r="BY28" s="278"/>
      <c r="BZ28" s="278"/>
      <c r="CA28" s="278"/>
      <c r="CB28" s="297">
        <f t="shared" si="18"/>
        <v>0</v>
      </c>
      <c r="CC28" s="278"/>
      <c r="CD28" s="278"/>
      <c r="CE28" s="278"/>
      <c r="CF28" s="278"/>
      <c r="CG28" s="278"/>
      <c r="CH28" s="278"/>
      <c r="CI28" s="278"/>
      <c r="CJ28" s="297">
        <f t="shared" si="19"/>
        <v>569</v>
      </c>
      <c r="CK28" s="278"/>
      <c r="CL28" s="278"/>
      <c r="CM28" s="278"/>
      <c r="CN28" s="278">
        <v>526</v>
      </c>
      <c r="CO28" s="278"/>
      <c r="CP28" s="278"/>
      <c r="CQ28" s="278">
        <v>43</v>
      </c>
      <c r="CR28" s="297">
        <f t="shared" si="20"/>
        <v>0</v>
      </c>
      <c r="CS28" s="278"/>
      <c r="CT28" s="278"/>
      <c r="CU28" s="278"/>
      <c r="CV28" s="278"/>
      <c r="CW28" s="278"/>
      <c r="CX28" s="278"/>
      <c r="CY28" s="278"/>
      <c r="CZ28" s="297">
        <f t="shared" si="21"/>
        <v>522</v>
      </c>
      <c r="DA28" s="278">
        <v>53</v>
      </c>
      <c r="DB28" s="278"/>
      <c r="DC28" s="278">
        <v>469</v>
      </c>
      <c r="DD28" s="297">
        <f t="shared" si="22"/>
        <v>1045</v>
      </c>
      <c r="DE28" s="278"/>
      <c r="DF28" s="278"/>
      <c r="DG28" s="278">
        <v>102</v>
      </c>
      <c r="DH28" s="278">
        <v>82</v>
      </c>
      <c r="DI28" s="278"/>
      <c r="DJ28" s="278"/>
      <c r="DK28" s="278">
        <v>861</v>
      </c>
    </row>
    <row r="29" spans="1:115" s="267" customFormat="1" ht="13.5">
      <c r="A29" s="415" t="s">
        <v>382</v>
      </c>
      <c r="B29" s="415">
        <v>28222</v>
      </c>
      <c r="C29" s="415" t="s">
        <v>425</v>
      </c>
      <c r="D29" s="297">
        <f t="shared" si="2"/>
        <v>9121</v>
      </c>
      <c r="E29" s="418">
        <v>8467</v>
      </c>
      <c r="F29" s="418">
        <v>654</v>
      </c>
      <c r="G29" s="297">
        <f t="shared" si="3"/>
        <v>9121</v>
      </c>
      <c r="H29" s="297">
        <f t="shared" si="4"/>
        <v>8467</v>
      </c>
      <c r="I29" s="297">
        <f t="shared" si="5"/>
        <v>0</v>
      </c>
      <c r="J29" s="278"/>
      <c r="K29" s="278"/>
      <c r="L29" s="278"/>
      <c r="M29" s="297">
        <f t="shared" si="6"/>
        <v>6775</v>
      </c>
      <c r="N29" s="278">
        <v>6775</v>
      </c>
      <c r="O29" s="278"/>
      <c r="P29" s="278"/>
      <c r="Q29" s="297">
        <f t="shared" si="7"/>
        <v>0</v>
      </c>
      <c r="R29" s="278"/>
      <c r="S29" s="278"/>
      <c r="T29" s="278"/>
      <c r="U29" s="297">
        <f t="shared" si="8"/>
        <v>1243</v>
      </c>
      <c r="V29" s="278">
        <v>1243</v>
      </c>
      <c r="W29" s="278"/>
      <c r="X29" s="278"/>
      <c r="Y29" s="297">
        <f t="shared" si="9"/>
        <v>183</v>
      </c>
      <c r="Z29" s="278">
        <v>183</v>
      </c>
      <c r="AA29" s="278"/>
      <c r="AB29" s="278"/>
      <c r="AC29" s="297">
        <f t="shared" si="10"/>
        <v>266</v>
      </c>
      <c r="AD29" s="278">
        <v>266</v>
      </c>
      <c r="AE29" s="278"/>
      <c r="AF29" s="278"/>
      <c r="AG29" s="278">
        <v>654</v>
      </c>
      <c r="AH29" s="278"/>
      <c r="AI29" s="297">
        <f t="shared" si="11"/>
        <v>0</v>
      </c>
      <c r="AJ29" s="278"/>
      <c r="AK29" s="278"/>
      <c r="AL29" s="278"/>
      <c r="AM29" s="297">
        <f t="shared" si="12"/>
        <v>9121</v>
      </c>
      <c r="AN29" s="297">
        <f t="shared" si="13"/>
        <v>7233</v>
      </c>
      <c r="AO29" s="278"/>
      <c r="AP29" s="278">
        <v>6775</v>
      </c>
      <c r="AQ29" s="278"/>
      <c r="AR29" s="278"/>
      <c r="AS29" s="278"/>
      <c r="AT29" s="278"/>
      <c r="AU29" s="278">
        <v>458</v>
      </c>
      <c r="AV29" s="297">
        <f t="shared" si="14"/>
        <v>0</v>
      </c>
      <c r="AW29" s="278"/>
      <c r="AX29" s="278"/>
      <c r="AY29" s="278"/>
      <c r="AZ29" s="278"/>
      <c r="BA29" s="278"/>
      <c r="BB29" s="278"/>
      <c r="BC29" s="278"/>
      <c r="BD29" s="297">
        <f t="shared" si="15"/>
        <v>0</v>
      </c>
      <c r="BE29" s="278"/>
      <c r="BF29" s="278"/>
      <c r="BG29" s="278"/>
      <c r="BH29" s="278"/>
      <c r="BI29" s="278"/>
      <c r="BJ29" s="278"/>
      <c r="BK29" s="278"/>
      <c r="BL29" s="297">
        <f t="shared" si="16"/>
        <v>0</v>
      </c>
      <c r="BM29" s="278"/>
      <c r="BN29" s="278"/>
      <c r="BO29" s="278"/>
      <c r="BP29" s="278"/>
      <c r="BQ29" s="278"/>
      <c r="BR29" s="278"/>
      <c r="BS29" s="278"/>
      <c r="BT29" s="297">
        <f t="shared" si="17"/>
        <v>0</v>
      </c>
      <c r="BU29" s="278"/>
      <c r="BV29" s="278"/>
      <c r="BW29" s="278"/>
      <c r="BX29" s="278"/>
      <c r="BY29" s="278"/>
      <c r="BZ29" s="278"/>
      <c r="CA29" s="278"/>
      <c r="CB29" s="297">
        <f t="shared" si="18"/>
        <v>0</v>
      </c>
      <c r="CC29" s="278"/>
      <c r="CD29" s="278"/>
      <c r="CE29" s="278"/>
      <c r="CF29" s="278"/>
      <c r="CG29" s="278"/>
      <c r="CH29" s="278"/>
      <c r="CI29" s="278"/>
      <c r="CJ29" s="297">
        <f t="shared" si="19"/>
        <v>1649</v>
      </c>
      <c r="CK29" s="278"/>
      <c r="CL29" s="278"/>
      <c r="CM29" s="278"/>
      <c r="CN29" s="278">
        <v>1243</v>
      </c>
      <c r="CO29" s="278"/>
      <c r="CP29" s="278">
        <v>266</v>
      </c>
      <c r="CQ29" s="278">
        <v>140</v>
      </c>
      <c r="CR29" s="297">
        <f t="shared" si="20"/>
        <v>0</v>
      </c>
      <c r="CS29" s="278"/>
      <c r="CT29" s="278"/>
      <c r="CU29" s="278"/>
      <c r="CV29" s="278"/>
      <c r="CW29" s="278"/>
      <c r="CX29" s="278"/>
      <c r="CY29" s="278"/>
      <c r="CZ29" s="297">
        <f t="shared" si="21"/>
        <v>0</v>
      </c>
      <c r="DA29" s="278"/>
      <c r="DB29" s="278"/>
      <c r="DC29" s="278"/>
      <c r="DD29" s="297">
        <f t="shared" si="22"/>
        <v>239</v>
      </c>
      <c r="DE29" s="278"/>
      <c r="DF29" s="278"/>
      <c r="DG29" s="278"/>
      <c r="DH29" s="278"/>
      <c r="DI29" s="278">
        <v>183</v>
      </c>
      <c r="DJ29" s="278"/>
      <c r="DK29" s="278">
        <v>56</v>
      </c>
    </row>
    <row r="30" spans="1:115" s="267" customFormat="1" ht="13.5">
      <c r="A30" s="415" t="s">
        <v>382</v>
      </c>
      <c r="B30" s="415">
        <v>28223</v>
      </c>
      <c r="C30" s="415" t="s">
        <v>426</v>
      </c>
      <c r="D30" s="297">
        <f t="shared" si="2"/>
        <v>18446</v>
      </c>
      <c r="E30" s="418">
        <v>10812</v>
      </c>
      <c r="F30" s="418">
        <v>7634</v>
      </c>
      <c r="G30" s="297">
        <f t="shared" si="3"/>
        <v>18446</v>
      </c>
      <c r="H30" s="297">
        <f t="shared" si="4"/>
        <v>10812</v>
      </c>
      <c r="I30" s="297">
        <f t="shared" si="5"/>
        <v>0</v>
      </c>
      <c r="J30" s="278"/>
      <c r="K30" s="278"/>
      <c r="L30" s="278"/>
      <c r="M30" s="297">
        <f t="shared" si="6"/>
        <v>8807</v>
      </c>
      <c r="N30" s="278">
        <v>711</v>
      </c>
      <c r="O30" s="278">
        <v>8096</v>
      </c>
      <c r="P30" s="278"/>
      <c r="Q30" s="297">
        <f t="shared" si="7"/>
        <v>183</v>
      </c>
      <c r="R30" s="278">
        <v>14</v>
      </c>
      <c r="S30" s="278">
        <v>169</v>
      </c>
      <c r="T30" s="278"/>
      <c r="U30" s="297">
        <f t="shared" si="8"/>
        <v>1822</v>
      </c>
      <c r="V30" s="278">
        <v>447</v>
      </c>
      <c r="W30" s="278">
        <v>1375</v>
      </c>
      <c r="X30" s="278"/>
      <c r="Y30" s="297">
        <f t="shared" si="9"/>
        <v>0</v>
      </c>
      <c r="Z30" s="278"/>
      <c r="AA30" s="278"/>
      <c r="AB30" s="278"/>
      <c r="AC30" s="297">
        <f t="shared" si="10"/>
        <v>0</v>
      </c>
      <c r="AD30" s="278"/>
      <c r="AE30" s="278"/>
      <c r="AF30" s="278"/>
      <c r="AG30" s="278">
        <v>7634</v>
      </c>
      <c r="AH30" s="278"/>
      <c r="AI30" s="297">
        <f t="shared" si="11"/>
        <v>0</v>
      </c>
      <c r="AJ30" s="278"/>
      <c r="AK30" s="278"/>
      <c r="AL30" s="278"/>
      <c r="AM30" s="297">
        <f t="shared" si="12"/>
        <v>18446</v>
      </c>
      <c r="AN30" s="297">
        <f t="shared" si="13"/>
        <v>14252</v>
      </c>
      <c r="AO30" s="278"/>
      <c r="AP30" s="278">
        <v>8807</v>
      </c>
      <c r="AQ30" s="278"/>
      <c r="AR30" s="278"/>
      <c r="AS30" s="278"/>
      <c r="AT30" s="278"/>
      <c r="AU30" s="278">
        <v>5445</v>
      </c>
      <c r="AV30" s="297">
        <f t="shared" si="14"/>
        <v>0</v>
      </c>
      <c r="AW30" s="278"/>
      <c r="AX30" s="278"/>
      <c r="AY30" s="278"/>
      <c r="AZ30" s="278"/>
      <c r="BA30" s="278"/>
      <c r="BB30" s="278"/>
      <c r="BC30" s="278"/>
      <c r="BD30" s="297">
        <f t="shared" si="15"/>
        <v>0</v>
      </c>
      <c r="BE30" s="278"/>
      <c r="BF30" s="278"/>
      <c r="BG30" s="278"/>
      <c r="BH30" s="278"/>
      <c r="BI30" s="278"/>
      <c r="BJ30" s="278"/>
      <c r="BK30" s="278"/>
      <c r="BL30" s="297">
        <f t="shared" si="16"/>
        <v>0</v>
      </c>
      <c r="BM30" s="278"/>
      <c r="BN30" s="278"/>
      <c r="BO30" s="278"/>
      <c r="BP30" s="278"/>
      <c r="BQ30" s="278"/>
      <c r="BR30" s="278"/>
      <c r="BS30" s="278"/>
      <c r="BT30" s="297">
        <f t="shared" si="17"/>
        <v>0</v>
      </c>
      <c r="BU30" s="278"/>
      <c r="BV30" s="278"/>
      <c r="BW30" s="278"/>
      <c r="BX30" s="278"/>
      <c r="BY30" s="278"/>
      <c r="BZ30" s="278"/>
      <c r="CA30" s="278"/>
      <c r="CB30" s="297">
        <f t="shared" si="18"/>
        <v>0</v>
      </c>
      <c r="CC30" s="278"/>
      <c r="CD30" s="278"/>
      <c r="CE30" s="278"/>
      <c r="CF30" s="278"/>
      <c r="CG30" s="278"/>
      <c r="CH30" s="278"/>
      <c r="CI30" s="278"/>
      <c r="CJ30" s="297">
        <f t="shared" si="19"/>
        <v>2290</v>
      </c>
      <c r="CK30" s="278"/>
      <c r="CL30" s="278"/>
      <c r="CM30" s="278">
        <v>183</v>
      </c>
      <c r="CN30" s="278">
        <v>1303</v>
      </c>
      <c r="CO30" s="278"/>
      <c r="CP30" s="278"/>
      <c r="CQ30" s="278">
        <v>804</v>
      </c>
      <c r="CR30" s="297">
        <f t="shared" si="20"/>
        <v>0</v>
      </c>
      <c r="CS30" s="278"/>
      <c r="CT30" s="278"/>
      <c r="CU30" s="278"/>
      <c r="CV30" s="278"/>
      <c r="CW30" s="278"/>
      <c r="CX30" s="278"/>
      <c r="CY30" s="278"/>
      <c r="CZ30" s="297">
        <f t="shared" si="21"/>
        <v>645</v>
      </c>
      <c r="DA30" s="278">
        <v>519</v>
      </c>
      <c r="DB30" s="278"/>
      <c r="DC30" s="278">
        <v>126</v>
      </c>
      <c r="DD30" s="297">
        <f t="shared" si="22"/>
        <v>1259</v>
      </c>
      <c r="DE30" s="278"/>
      <c r="DF30" s="278"/>
      <c r="DG30" s="278"/>
      <c r="DH30" s="278"/>
      <c r="DI30" s="278"/>
      <c r="DJ30" s="278"/>
      <c r="DK30" s="278">
        <v>1259</v>
      </c>
    </row>
    <row r="31" spans="1:115" s="267" customFormat="1" ht="13.5">
      <c r="A31" s="415" t="s">
        <v>382</v>
      </c>
      <c r="B31" s="415">
        <v>28224</v>
      </c>
      <c r="C31" s="415" t="s">
        <v>427</v>
      </c>
      <c r="D31" s="297">
        <f t="shared" si="2"/>
        <v>18582</v>
      </c>
      <c r="E31" s="418">
        <v>12800</v>
      </c>
      <c r="F31" s="418">
        <v>5782</v>
      </c>
      <c r="G31" s="297">
        <f t="shared" si="3"/>
        <v>18582</v>
      </c>
      <c r="H31" s="297">
        <f t="shared" si="4"/>
        <v>16015</v>
      </c>
      <c r="I31" s="297">
        <f t="shared" si="5"/>
        <v>0</v>
      </c>
      <c r="J31" s="278"/>
      <c r="K31" s="278"/>
      <c r="L31" s="278"/>
      <c r="M31" s="297">
        <f t="shared" si="6"/>
        <v>12648</v>
      </c>
      <c r="N31" s="278">
        <v>1478</v>
      </c>
      <c r="O31" s="278">
        <v>7955</v>
      </c>
      <c r="P31" s="278">
        <v>3215</v>
      </c>
      <c r="Q31" s="297">
        <f t="shared" si="7"/>
        <v>364</v>
      </c>
      <c r="R31" s="278">
        <v>86</v>
      </c>
      <c r="S31" s="278">
        <v>278</v>
      </c>
      <c r="T31" s="278"/>
      <c r="U31" s="297">
        <f t="shared" si="8"/>
        <v>2393</v>
      </c>
      <c r="V31" s="278">
        <v>487</v>
      </c>
      <c r="W31" s="278">
        <v>1906</v>
      </c>
      <c r="X31" s="278"/>
      <c r="Y31" s="297">
        <f t="shared" si="9"/>
        <v>63</v>
      </c>
      <c r="Z31" s="278"/>
      <c r="AA31" s="278">
        <v>63</v>
      </c>
      <c r="AB31" s="278"/>
      <c r="AC31" s="297">
        <f t="shared" si="10"/>
        <v>547</v>
      </c>
      <c r="AD31" s="278">
        <v>130</v>
      </c>
      <c r="AE31" s="278">
        <v>417</v>
      </c>
      <c r="AF31" s="278"/>
      <c r="AG31" s="278">
        <v>2567</v>
      </c>
      <c r="AH31" s="278"/>
      <c r="AI31" s="297">
        <f t="shared" si="11"/>
        <v>0</v>
      </c>
      <c r="AJ31" s="278"/>
      <c r="AK31" s="278"/>
      <c r="AL31" s="278"/>
      <c r="AM31" s="297">
        <f t="shared" si="12"/>
        <v>18582</v>
      </c>
      <c r="AN31" s="297">
        <f t="shared" si="13"/>
        <v>14961</v>
      </c>
      <c r="AO31" s="278"/>
      <c r="AP31" s="278">
        <v>12648</v>
      </c>
      <c r="AQ31" s="278"/>
      <c r="AR31" s="278"/>
      <c r="AS31" s="278"/>
      <c r="AT31" s="278"/>
      <c r="AU31" s="278">
        <v>2313</v>
      </c>
      <c r="AV31" s="297">
        <f t="shared" si="14"/>
        <v>1165</v>
      </c>
      <c r="AW31" s="278"/>
      <c r="AX31" s="278"/>
      <c r="AY31" s="278">
        <v>364</v>
      </c>
      <c r="AZ31" s="278"/>
      <c r="BA31" s="278"/>
      <c r="BB31" s="278">
        <v>547</v>
      </c>
      <c r="BC31" s="278">
        <v>254</v>
      </c>
      <c r="BD31" s="297">
        <f t="shared" si="15"/>
        <v>63</v>
      </c>
      <c r="BE31" s="278"/>
      <c r="BF31" s="278"/>
      <c r="BG31" s="278"/>
      <c r="BH31" s="278"/>
      <c r="BI31" s="278">
        <v>63</v>
      </c>
      <c r="BJ31" s="278"/>
      <c r="BK31" s="278"/>
      <c r="BL31" s="297">
        <f t="shared" si="16"/>
        <v>0</v>
      </c>
      <c r="BM31" s="278"/>
      <c r="BN31" s="278"/>
      <c r="BO31" s="278"/>
      <c r="BP31" s="278"/>
      <c r="BQ31" s="278"/>
      <c r="BR31" s="278"/>
      <c r="BS31" s="278"/>
      <c r="BT31" s="297">
        <f t="shared" si="17"/>
        <v>0</v>
      </c>
      <c r="BU31" s="278"/>
      <c r="BV31" s="278"/>
      <c r="BW31" s="278"/>
      <c r="BX31" s="278"/>
      <c r="BY31" s="278"/>
      <c r="BZ31" s="278"/>
      <c r="CA31" s="278"/>
      <c r="CB31" s="297">
        <f t="shared" si="18"/>
        <v>0</v>
      </c>
      <c r="CC31" s="278"/>
      <c r="CD31" s="278"/>
      <c r="CE31" s="278"/>
      <c r="CF31" s="278"/>
      <c r="CG31" s="278"/>
      <c r="CH31" s="278"/>
      <c r="CI31" s="278"/>
      <c r="CJ31" s="297">
        <f t="shared" si="19"/>
        <v>0</v>
      </c>
      <c r="CK31" s="278"/>
      <c r="CL31" s="278"/>
      <c r="CM31" s="278"/>
      <c r="CN31" s="278"/>
      <c r="CO31" s="278"/>
      <c r="CP31" s="278"/>
      <c r="CQ31" s="278"/>
      <c r="CR31" s="297">
        <f t="shared" si="20"/>
        <v>0</v>
      </c>
      <c r="CS31" s="278"/>
      <c r="CT31" s="278"/>
      <c r="CU31" s="278"/>
      <c r="CV31" s="278"/>
      <c r="CW31" s="278"/>
      <c r="CX31" s="278"/>
      <c r="CY31" s="278"/>
      <c r="CZ31" s="297">
        <f t="shared" si="21"/>
        <v>2393</v>
      </c>
      <c r="DA31" s="278">
        <v>2393</v>
      </c>
      <c r="DB31" s="278"/>
      <c r="DC31" s="278"/>
      <c r="DD31" s="297">
        <f t="shared" si="22"/>
        <v>0</v>
      </c>
      <c r="DE31" s="278"/>
      <c r="DF31" s="278"/>
      <c r="DG31" s="278"/>
      <c r="DH31" s="278"/>
      <c r="DI31" s="278"/>
      <c r="DJ31" s="278"/>
      <c r="DK31" s="278"/>
    </row>
    <row r="32" spans="1:115" s="267" customFormat="1" ht="13.5">
      <c r="A32" s="415" t="s">
        <v>382</v>
      </c>
      <c r="B32" s="415">
        <v>28225</v>
      </c>
      <c r="C32" s="415" t="s">
        <v>428</v>
      </c>
      <c r="D32" s="297">
        <f t="shared" si="2"/>
        <v>13344</v>
      </c>
      <c r="E32" s="418">
        <v>6914</v>
      </c>
      <c r="F32" s="418">
        <v>6430</v>
      </c>
      <c r="G32" s="297">
        <f t="shared" si="3"/>
        <v>13344</v>
      </c>
      <c r="H32" s="297">
        <f t="shared" si="4"/>
        <v>7866</v>
      </c>
      <c r="I32" s="297">
        <f t="shared" si="5"/>
        <v>0</v>
      </c>
      <c r="J32" s="278"/>
      <c r="K32" s="278"/>
      <c r="L32" s="278"/>
      <c r="M32" s="297">
        <f t="shared" si="6"/>
        <v>6940</v>
      </c>
      <c r="N32" s="278">
        <v>6940</v>
      </c>
      <c r="O32" s="278"/>
      <c r="P32" s="278"/>
      <c r="Q32" s="297">
        <f t="shared" si="7"/>
        <v>441</v>
      </c>
      <c r="R32" s="278">
        <v>441</v>
      </c>
      <c r="S32" s="278"/>
      <c r="T32" s="278"/>
      <c r="U32" s="297">
        <f t="shared" si="8"/>
        <v>485</v>
      </c>
      <c r="V32" s="278">
        <v>485</v>
      </c>
      <c r="W32" s="278"/>
      <c r="X32" s="278"/>
      <c r="Y32" s="297">
        <f t="shared" si="9"/>
        <v>0</v>
      </c>
      <c r="Z32" s="278"/>
      <c r="AA32" s="278"/>
      <c r="AB32" s="278"/>
      <c r="AC32" s="297">
        <f t="shared" si="10"/>
        <v>0</v>
      </c>
      <c r="AD32" s="278"/>
      <c r="AE32" s="278"/>
      <c r="AF32" s="278"/>
      <c r="AG32" s="278">
        <v>5478</v>
      </c>
      <c r="AH32" s="278"/>
      <c r="AI32" s="297">
        <f t="shared" si="11"/>
        <v>0</v>
      </c>
      <c r="AJ32" s="278"/>
      <c r="AK32" s="278"/>
      <c r="AL32" s="278"/>
      <c r="AM32" s="297">
        <f t="shared" si="12"/>
        <v>13344</v>
      </c>
      <c r="AN32" s="297">
        <f t="shared" si="13"/>
        <v>9246</v>
      </c>
      <c r="AO32" s="278"/>
      <c r="AP32" s="278">
        <v>6940</v>
      </c>
      <c r="AQ32" s="278"/>
      <c r="AR32" s="278"/>
      <c r="AS32" s="278"/>
      <c r="AT32" s="278"/>
      <c r="AU32" s="278">
        <v>2306</v>
      </c>
      <c r="AV32" s="297">
        <f t="shared" si="14"/>
        <v>441</v>
      </c>
      <c r="AW32" s="278"/>
      <c r="AX32" s="278"/>
      <c r="AY32" s="278">
        <v>441</v>
      </c>
      <c r="AZ32" s="278"/>
      <c r="BA32" s="278"/>
      <c r="BB32" s="278"/>
      <c r="BC32" s="278"/>
      <c r="BD32" s="297">
        <f t="shared" si="15"/>
        <v>0</v>
      </c>
      <c r="BE32" s="278"/>
      <c r="BF32" s="278"/>
      <c r="BG32" s="278"/>
      <c r="BH32" s="278"/>
      <c r="BI32" s="278"/>
      <c r="BJ32" s="278"/>
      <c r="BK32" s="278"/>
      <c r="BL32" s="297">
        <f t="shared" si="16"/>
        <v>0</v>
      </c>
      <c r="BM32" s="278"/>
      <c r="BN32" s="278"/>
      <c r="BO32" s="278"/>
      <c r="BP32" s="278"/>
      <c r="BQ32" s="278"/>
      <c r="BR32" s="278"/>
      <c r="BS32" s="278"/>
      <c r="BT32" s="297">
        <f t="shared" si="17"/>
        <v>0</v>
      </c>
      <c r="BU32" s="278"/>
      <c r="BV32" s="278"/>
      <c r="BW32" s="278"/>
      <c r="BX32" s="278"/>
      <c r="BY32" s="278"/>
      <c r="BZ32" s="278"/>
      <c r="CA32" s="278"/>
      <c r="CB32" s="297">
        <f t="shared" si="18"/>
        <v>0</v>
      </c>
      <c r="CC32" s="278"/>
      <c r="CD32" s="278"/>
      <c r="CE32" s="278"/>
      <c r="CF32" s="278"/>
      <c r="CG32" s="278"/>
      <c r="CH32" s="278"/>
      <c r="CI32" s="278"/>
      <c r="CJ32" s="297">
        <f t="shared" si="19"/>
        <v>175</v>
      </c>
      <c r="CK32" s="278"/>
      <c r="CL32" s="278"/>
      <c r="CM32" s="278"/>
      <c r="CN32" s="278">
        <v>168</v>
      </c>
      <c r="CO32" s="278"/>
      <c r="CP32" s="278"/>
      <c r="CQ32" s="278">
        <v>7</v>
      </c>
      <c r="CR32" s="297">
        <f t="shared" si="20"/>
        <v>0</v>
      </c>
      <c r="CS32" s="278"/>
      <c r="CT32" s="278"/>
      <c r="CU32" s="278"/>
      <c r="CV32" s="278"/>
      <c r="CW32" s="278"/>
      <c r="CX32" s="278"/>
      <c r="CY32" s="278"/>
      <c r="CZ32" s="297">
        <f t="shared" si="21"/>
        <v>457</v>
      </c>
      <c r="DA32" s="278">
        <v>317</v>
      </c>
      <c r="DB32" s="278"/>
      <c r="DC32" s="278">
        <v>140</v>
      </c>
      <c r="DD32" s="297">
        <f t="shared" si="22"/>
        <v>3025</v>
      </c>
      <c r="DE32" s="278"/>
      <c r="DF32" s="278"/>
      <c r="DG32" s="278"/>
      <c r="DH32" s="278"/>
      <c r="DI32" s="278"/>
      <c r="DJ32" s="278"/>
      <c r="DK32" s="278">
        <v>3025</v>
      </c>
    </row>
    <row r="33" spans="1:115" s="267" customFormat="1" ht="13.5">
      <c r="A33" s="415" t="s">
        <v>382</v>
      </c>
      <c r="B33" s="415">
        <v>28226</v>
      </c>
      <c r="C33" s="415" t="s">
        <v>429</v>
      </c>
      <c r="D33" s="297">
        <f t="shared" si="2"/>
        <v>18870</v>
      </c>
      <c r="E33" s="418">
        <v>13334</v>
      </c>
      <c r="F33" s="418">
        <v>5536</v>
      </c>
      <c r="G33" s="297">
        <f t="shared" si="3"/>
        <v>18870</v>
      </c>
      <c r="H33" s="297">
        <f t="shared" si="4"/>
        <v>17638</v>
      </c>
      <c r="I33" s="297">
        <f t="shared" si="5"/>
        <v>0</v>
      </c>
      <c r="J33" s="278"/>
      <c r="K33" s="278"/>
      <c r="L33" s="278"/>
      <c r="M33" s="297">
        <f t="shared" si="6"/>
        <v>14135</v>
      </c>
      <c r="N33" s="278"/>
      <c r="O33" s="278">
        <v>9423</v>
      </c>
      <c r="P33" s="278">
        <v>4712</v>
      </c>
      <c r="Q33" s="297">
        <f t="shared" si="7"/>
        <v>0</v>
      </c>
      <c r="R33" s="278"/>
      <c r="S33" s="278"/>
      <c r="T33" s="278"/>
      <c r="U33" s="297">
        <f t="shared" si="8"/>
        <v>2451</v>
      </c>
      <c r="V33" s="278"/>
      <c r="W33" s="278">
        <v>2451</v>
      </c>
      <c r="X33" s="278"/>
      <c r="Y33" s="297">
        <f t="shared" si="9"/>
        <v>0</v>
      </c>
      <c r="Z33" s="278"/>
      <c r="AA33" s="278"/>
      <c r="AB33" s="278"/>
      <c r="AC33" s="297">
        <f t="shared" si="10"/>
        <v>1052</v>
      </c>
      <c r="AD33" s="278"/>
      <c r="AE33" s="278">
        <v>1052</v>
      </c>
      <c r="AF33" s="278"/>
      <c r="AG33" s="278">
        <v>1232</v>
      </c>
      <c r="AH33" s="278"/>
      <c r="AI33" s="297">
        <f t="shared" si="11"/>
        <v>0</v>
      </c>
      <c r="AJ33" s="278"/>
      <c r="AK33" s="278"/>
      <c r="AL33" s="278"/>
      <c r="AM33" s="297">
        <f t="shared" si="12"/>
        <v>18870</v>
      </c>
      <c r="AN33" s="297">
        <f t="shared" si="13"/>
        <v>15246</v>
      </c>
      <c r="AO33" s="278"/>
      <c r="AP33" s="278">
        <v>14135</v>
      </c>
      <c r="AQ33" s="278"/>
      <c r="AR33" s="278"/>
      <c r="AS33" s="278"/>
      <c r="AT33" s="278">
        <v>64</v>
      </c>
      <c r="AU33" s="278">
        <v>1047</v>
      </c>
      <c r="AV33" s="297">
        <f t="shared" si="14"/>
        <v>1173</v>
      </c>
      <c r="AW33" s="278"/>
      <c r="AX33" s="278"/>
      <c r="AY33" s="278"/>
      <c r="AZ33" s="278"/>
      <c r="BA33" s="278"/>
      <c r="BB33" s="278">
        <v>988</v>
      </c>
      <c r="BC33" s="278">
        <v>185</v>
      </c>
      <c r="BD33" s="297">
        <f t="shared" si="15"/>
        <v>0</v>
      </c>
      <c r="BE33" s="278"/>
      <c r="BF33" s="278"/>
      <c r="BG33" s="278"/>
      <c r="BH33" s="278"/>
      <c r="BI33" s="278"/>
      <c r="BJ33" s="278"/>
      <c r="BK33" s="278"/>
      <c r="BL33" s="297">
        <f t="shared" si="16"/>
        <v>0</v>
      </c>
      <c r="BM33" s="278"/>
      <c r="BN33" s="278"/>
      <c r="BO33" s="278"/>
      <c r="BP33" s="278"/>
      <c r="BQ33" s="278"/>
      <c r="BR33" s="278"/>
      <c r="BS33" s="278"/>
      <c r="BT33" s="297">
        <f t="shared" si="17"/>
        <v>0</v>
      </c>
      <c r="BU33" s="278"/>
      <c r="BV33" s="278"/>
      <c r="BW33" s="278"/>
      <c r="BX33" s="278"/>
      <c r="BY33" s="278"/>
      <c r="BZ33" s="278"/>
      <c r="CA33" s="278"/>
      <c r="CB33" s="297">
        <f t="shared" si="18"/>
        <v>0</v>
      </c>
      <c r="CC33" s="278"/>
      <c r="CD33" s="278"/>
      <c r="CE33" s="278"/>
      <c r="CF33" s="278"/>
      <c r="CG33" s="278"/>
      <c r="CH33" s="278"/>
      <c r="CI33" s="278"/>
      <c r="CJ33" s="297">
        <f t="shared" si="19"/>
        <v>0</v>
      </c>
      <c r="CK33" s="278"/>
      <c r="CL33" s="278"/>
      <c r="CM33" s="278"/>
      <c r="CN33" s="278"/>
      <c r="CO33" s="278"/>
      <c r="CP33" s="278"/>
      <c r="CQ33" s="278"/>
      <c r="CR33" s="297">
        <f t="shared" si="20"/>
        <v>0</v>
      </c>
      <c r="CS33" s="278"/>
      <c r="CT33" s="278"/>
      <c r="CU33" s="278"/>
      <c r="CV33" s="278"/>
      <c r="CW33" s="278"/>
      <c r="CX33" s="278"/>
      <c r="CY33" s="278"/>
      <c r="CZ33" s="297">
        <f t="shared" si="21"/>
        <v>2451</v>
      </c>
      <c r="DA33" s="278">
        <v>2451</v>
      </c>
      <c r="DB33" s="278"/>
      <c r="DC33" s="278"/>
      <c r="DD33" s="297">
        <f t="shared" si="22"/>
        <v>0</v>
      </c>
      <c r="DE33" s="278"/>
      <c r="DF33" s="278"/>
      <c r="DG33" s="278"/>
      <c r="DH33" s="278"/>
      <c r="DI33" s="278"/>
      <c r="DJ33" s="278"/>
      <c r="DK33" s="278"/>
    </row>
    <row r="34" spans="1:115" s="267" customFormat="1" ht="13.5">
      <c r="A34" s="415" t="s">
        <v>382</v>
      </c>
      <c r="B34" s="415">
        <v>28227</v>
      </c>
      <c r="C34" s="415" t="s">
        <v>430</v>
      </c>
      <c r="D34" s="297">
        <f t="shared" si="2"/>
        <v>10734</v>
      </c>
      <c r="E34" s="418">
        <v>7792</v>
      </c>
      <c r="F34" s="418">
        <v>2942</v>
      </c>
      <c r="G34" s="297">
        <f t="shared" si="3"/>
        <v>10734</v>
      </c>
      <c r="H34" s="297">
        <f t="shared" si="4"/>
        <v>7792</v>
      </c>
      <c r="I34" s="297">
        <f t="shared" si="5"/>
        <v>0</v>
      </c>
      <c r="J34" s="278"/>
      <c r="K34" s="278"/>
      <c r="L34" s="278"/>
      <c r="M34" s="297">
        <f t="shared" si="6"/>
        <v>6115</v>
      </c>
      <c r="N34" s="278">
        <v>1392</v>
      </c>
      <c r="O34" s="278">
        <v>4723</v>
      </c>
      <c r="P34" s="278"/>
      <c r="Q34" s="297">
        <f t="shared" si="7"/>
        <v>618</v>
      </c>
      <c r="R34" s="278">
        <v>50</v>
      </c>
      <c r="S34" s="278">
        <v>568</v>
      </c>
      <c r="T34" s="278"/>
      <c r="U34" s="297">
        <f t="shared" si="8"/>
        <v>387</v>
      </c>
      <c r="V34" s="278">
        <v>72</v>
      </c>
      <c r="W34" s="278">
        <v>315</v>
      </c>
      <c r="X34" s="278"/>
      <c r="Y34" s="297">
        <f t="shared" si="9"/>
        <v>222</v>
      </c>
      <c r="Z34" s="278">
        <v>133</v>
      </c>
      <c r="AA34" s="278">
        <v>89</v>
      </c>
      <c r="AB34" s="278"/>
      <c r="AC34" s="297">
        <f t="shared" si="10"/>
        <v>450</v>
      </c>
      <c r="AD34" s="278">
        <v>110</v>
      </c>
      <c r="AE34" s="278">
        <v>340</v>
      </c>
      <c r="AF34" s="278"/>
      <c r="AG34" s="278">
        <v>2942</v>
      </c>
      <c r="AH34" s="278"/>
      <c r="AI34" s="297">
        <f t="shared" si="11"/>
        <v>0</v>
      </c>
      <c r="AJ34" s="278"/>
      <c r="AK34" s="278"/>
      <c r="AL34" s="278"/>
      <c r="AM34" s="297">
        <f t="shared" si="12"/>
        <v>10734</v>
      </c>
      <c r="AN34" s="297">
        <f t="shared" si="13"/>
        <v>0</v>
      </c>
      <c r="AO34" s="278"/>
      <c r="AP34" s="278"/>
      <c r="AQ34" s="278"/>
      <c r="AR34" s="278"/>
      <c r="AS34" s="278"/>
      <c r="AT34" s="278"/>
      <c r="AU34" s="278"/>
      <c r="AV34" s="297">
        <f t="shared" si="14"/>
        <v>1467</v>
      </c>
      <c r="AW34" s="278"/>
      <c r="AX34" s="278"/>
      <c r="AY34" s="278">
        <v>618</v>
      </c>
      <c r="AZ34" s="278"/>
      <c r="BA34" s="278"/>
      <c r="BB34" s="278">
        <v>450</v>
      </c>
      <c r="BC34" s="278">
        <v>399</v>
      </c>
      <c r="BD34" s="297">
        <f t="shared" si="15"/>
        <v>0</v>
      </c>
      <c r="BE34" s="278"/>
      <c r="BF34" s="278"/>
      <c r="BG34" s="278"/>
      <c r="BH34" s="278"/>
      <c r="BI34" s="278"/>
      <c r="BJ34" s="278"/>
      <c r="BK34" s="278"/>
      <c r="BL34" s="297">
        <f t="shared" si="16"/>
        <v>0</v>
      </c>
      <c r="BM34" s="278"/>
      <c r="BN34" s="278"/>
      <c r="BO34" s="278"/>
      <c r="BP34" s="278"/>
      <c r="BQ34" s="278"/>
      <c r="BR34" s="278"/>
      <c r="BS34" s="278"/>
      <c r="BT34" s="297">
        <f t="shared" si="17"/>
        <v>0</v>
      </c>
      <c r="BU34" s="278"/>
      <c r="BV34" s="278"/>
      <c r="BW34" s="278"/>
      <c r="BX34" s="278"/>
      <c r="BY34" s="278"/>
      <c r="BZ34" s="278"/>
      <c r="CA34" s="278"/>
      <c r="CB34" s="297">
        <f t="shared" si="18"/>
        <v>8242</v>
      </c>
      <c r="CC34" s="278"/>
      <c r="CD34" s="278">
        <v>6095</v>
      </c>
      <c r="CE34" s="278"/>
      <c r="CF34" s="278"/>
      <c r="CG34" s="278"/>
      <c r="CH34" s="278"/>
      <c r="CI34" s="278">
        <v>2147</v>
      </c>
      <c r="CJ34" s="297">
        <f t="shared" si="19"/>
        <v>387</v>
      </c>
      <c r="CK34" s="278"/>
      <c r="CL34" s="278"/>
      <c r="CM34" s="278"/>
      <c r="CN34" s="278">
        <v>387</v>
      </c>
      <c r="CO34" s="278"/>
      <c r="CP34" s="278"/>
      <c r="CQ34" s="278"/>
      <c r="CR34" s="297">
        <f t="shared" si="20"/>
        <v>32</v>
      </c>
      <c r="CS34" s="278"/>
      <c r="CT34" s="278">
        <v>20</v>
      </c>
      <c r="CU34" s="278"/>
      <c r="CV34" s="278"/>
      <c r="CW34" s="278"/>
      <c r="CX34" s="278"/>
      <c r="CY34" s="278">
        <v>12</v>
      </c>
      <c r="CZ34" s="297">
        <f t="shared" si="21"/>
        <v>222</v>
      </c>
      <c r="DA34" s="278"/>
      <c r="DB34" s="278">
        <v>222</v>
      </c>
      <c r="DC34" s="278"/>
      <c r="DD34" s="297">
        <f t="shared" si="22"/>
        <v>384</v>
      </c>
      <c r="DE34" s="278"/>
      <c r="DF34" s="278"/>
      <c r="DG34" s="278"/>
      <c r="DH34" s="278"/>
      <c r="DI34" s="278"/>
      <c r="DJ34" s="278"/>
      <c r="DK34" s="278">
        <v>384</v>
      </c>
    </row>
    <row r="35" spans="1:115" s="267" customFormat="1" ht="13.5">
      <c r="A35" s="415" t="s">
        <v>382</v>
      </c>
      <c r="B35" s="415">
        <v>28228</v>
      </c>
      <c r="C35" s="415" t="s">
        <v>431</v>
      </c>
      <c r="D35" s="297">
        <f t="shared" si="2"/>
        <v>12396</v>
      </c>
      <c r="E35" s="418">
        <v>6907</v>
      </c>
      <c r="F35" s="418">
        <v>5489</v>
      </c>
      <c r="G35" s="297">
        <f t="shared" si="3"/>
        <v>12396</v>
      </c>
      <c r="H35" s="297">
        <f t="shared" si="4"/>
        <v>10781</v>
      </c>
      <c r="I35" s="297">
        <f t="shared" si="5"/>
        <v>0</v>
      </c>
      <c r="J35" s="278"/>
      <c r="K35" s="278"/>
      <c r="L35" s="278"/>
      <c r="M35" s="297">
        <f t="shared" si="6"/>
        <v>10047</v>
      </c>
      <c r="N35" s="278">
        <v>6148</v>
      </c>
      <c r="O35" s="278"/>
      <c r="P35" s="278">
        <v>3899</v>
      </c>
      <c r="Q35" s="297">
        <f t="shared" si="7"/>
        <v>76</v>
      </c>
      <c r="R35" s="278">
        <v>69</v>
      </c>
      <c r="S35" s="278"/>
      <c r="T35" s="278">
        <v>7</v>
      </c>
      <c r="U35" s="297">
        <f t="shared" si="8"/>
        <v>567</v>
      </c>
      <c r="V35" s="278">
        <v>265</v>
      </c>
      <c r="W35" s="278">
        <v>292</v>
      </c>
      <c r="X35" s="278">
        <v>10</v>
      </c>
      <c r="Y35" s="297">
        <f t="shared" si="9"/>
        <v>0</v>
      </c>
      <c r="Z35" s="278"/>
      <c r="AA35" s="278"/>
      <c r="AB35" s="278"/>
      <c r="AC35" s="297">
        <f t="shared" si="10"/>
        <v>91</v>
      </c>
      <c r="AD35" s="278">
        <v>69</v>
      </c>
      <c r="AE35" s="278"/>
      <c r="AF35" s="278">
        <v>22</v>
      </c>
      <c r="AG35" s="278">
        <v>1615</v>
      </c>
      <c r="AH35" s="278"/>
      <c r="AI35" s="297">
        <f t="shared" si="11"/>
        <v>3</v>
      </c>
      <c r="AJ35" s="278">
        <v>3</v>
      </c>
      <c r="AK35" s="278"/>
      <c r="AL35" s="278"/>
      <c r="AM35" s="297">
        <f t="shared" si="12"/>
        <v>12396</v>
      </c>
      <c r="AN35" s="297">
        <f t="shared" si="13"/>
        <v>10996</v>
      </c>
      <c r="AO35" s="278"/>
      <c r="AP35" s="278">
        <v>10047</v>
      </c>
      <c r="AQ35" s="278"/>
      <c r="AR35" s="278"/>
      <c r="AS35" s="278"/>
      <c r="AT35" s="278">
        <v>90</v>
      </c>
      <c r="AU35" s="278">
        <v>859</v>
      </c>
      <c r="AV35" s="297">
        <f t="shared" si="14"/>
        <v>0</v>
      </c>
      <c r="AW35" s="278"/>
      <c r="AX35" s="278"/>
      <c r="AY35" s="278"/>
      <c r="AZ35" s="278"/>
      <c r="BA35" s="278"/>
      <c r="BB35" s="278"/>
      <c r="BC35" s="278"/>
      <c r="BD35" s="297">
        <f t="shared" si="15"/>
        <v>0</v>
      </c>
      <c r="BE35" s="278"/>
      <c r="BF35" s="278"/>
      <c r="BG35" s="278"/>
      <c r="BH35" s="278"/>
      <c r="BI35" s="278"/>
      <c r="BJ35" s="278"/>
      <c r="BK35" s="278"/>
      <c r="BL35" s="297">
        <f t="shared" si="16"/>
        <v>0</v>
      </c>
      <c r="BM35" s="278"/>
      <c r="BN35" s="278"/>
      <c r="BO35" s="278"/>
      <c r="BP35" s="278"/>
      <c r="BQ35" s="278"/>
      <c r="BR35" s="278"/>
      <c r="BS35" s="278"/>
      <c r="BT35" s="297">
        <f t="shared" si="17"/>
        <v>0</v>
      </c>
      <c r="BU35" s="278"/>
      <c r="BV35" s="278"/>
      <c r="BW35" s="278"/>
      <c r="BX35" s="278"/>
      <c r="BY35" s="278"/>
      <c r="BZ35" s="278"/>
      <c r="CA35" s="278"/>
      <c r="CB35" s="297">
        <f t="shared" si="18"/>
        <v>0</v>
      </c>
      <c r="CC35" s="278"/>
      <c r="CD35" s="278"/>
      <c r="CE35" s="278"/>
      <c r="CF35" s="278"/>
      <c r="CG35" s="278"/>
      <c r="CH35" s="278"/>
      <c r="CI35" s="278"/>
      <c r="CJ35" s="297">
        <f t="shared" si="19"/>
        <v>179</v>
      </c>
      <c r="CK35" s="278"/>
      <c r="CL35" s="278"/>
      <c r="CM35" s="278"/>
      <c r="CN35" s="278">
        <v>161</v>
      </c>
      <c r="CO35" s="278"/>
      <c r="CP35" s="278">
        <v>1</v>
      </c>
      <c r="CQ35" s="278">
        <v>17</v>
      </c>
      <c r="CR35" s="297">
        <f t="shared" si="20"/>
        <v>0</v>
      </c>
      <c r="CS35" s="278"/>
      <c r="CT35" s="278"/>
      <c r="CU35" s="278"/>
      <c r="CV35" s="278"/>
      <c r="CW35" s="278"/>
      <c r="CX35" s="278"/>
      <c r="CY35" s="278"/>
      <c r="CZ35" s="297">
        <f t="shared" si="21"/>
        <v>407</v>
      </c>
      <c r="DA35" s="278">
        <v>406</v>
      </c>
      <c r="DB35" s="278"/>
      <c r="DC35" s="278">
        <v>1</v>
      </c>
      <c r="DD35" s="297">
        <f t="shared" si="22"/>
        <v>814</v>
      </c>
      <c r="DE35" s="278"/>
      <c r="DF35" s="278"/>
      <c r="DG35" s="278">
        <v>76</v>
      </c>
      <c r="DH35" s="278"/>
      <c r="DI35" s="278"/>
      <c r="DJ35" s="278"/>
      <c r="DK35" s="278">
        <v>738</v>
      </c>
    </row>
    <row r="36" spans="1:115" s="267" customFormat="1" ht="13.5">
      <c r="A36" s="415" t="s">
        <v>382</v>
      </c>
      <c r="B36" s="415">
        <v>28229</v>
      </c>
      <c r="C36" s="415" t="s">
        <v>432</v>
      </c>
      <c r="D36" s="297">
        <f t="shared" si="2"/>
        <v>29672</v>
      </c>
      <c r="E36" s="418">
        <v>19236</v>
      </c>
      <c r="F36" s="418">
        <v>10436</v>
      </c>
      <c r="G36" s="297">
        <f t="shared" si="3"/>
        <v>29672</v>
      </c>
      <c r="H36" s="297">
        <f t="shared" si="4"/>
        <v>26515</v>
      </c>
      <c r="I36" s="297">
        <f t="shared" si="5"/>
        <v>23356</v>
      </c>
      <c r="J36" s="278">
        <v>15809</v>
      </c>
      <c r="K36" s="278"/>
      <c r="L36" s="278">
        <v>7547</v>
      </c>
      <c r="M36" s="297">
        <f t="shared" si="6"/>
        <v>0</v>
      </c>
      <c r="N36" s="278"/>
      <c r="O36" s="278"/>
      <c r="P36" s="278"/>
      <c r="Q36" s="297">
        <f t="shared" si="7"/>
        <v>0</v>
      </c>
      <c r="R36" s="278"/>
      <c r="S36" s="278"/>
      <c r="T36" s="278"/>
      <c r="U36" s="297">
        <f t="shared" si="8"/>
        <v>2012</v>
      </c>
      <c r="V36" s="278">
        <v>357</v>
      </c>
      <c r="W36" s="278">
        <v>1655</v>
      </c>
      <c r="X36" s="278"/>
      <c r="Y36" s="297">
        <f t="shared" si="9"/>
        <v>0</v>
      </c>
      <c r="Z36" s="278"/>
      <c r="AA36" s="278"/>
      <c r="AB36" s="278"/>
      <c r="AC36" s="297">
        <f t="shared" si="10"/>
        <v>1147</v>
      </c>
      <c r="AD36" s="278">
        <v>1137</v>
      </c>
      <c r="AE36" s="278"/>
      <c r="AF36" s="278">
        <v>10</v>
      </c>
      <c r="AG36" s="278">
        <v>3157</v>
      </c>
      <c r="AH36" s="278"/>
      <c r="AI36" s="297">
        <f t="shared" si="11"/>
        <v>0</v>
      </c>
      <c r="AJ36" s="278"/>
      <c r="AK36" s="278"/>
      <c r="AL36" s="278"/>
      <c r="AM36" s="297">
        <f t="shared" si="12"/>
        <v>29672</v>
      </c>
      <c r="AN36" s="297">
        <f t="shared" si="13"/>
        <v>25632</v>
      </c>
      <c r="AO36" s="278">
        <v>23356</v>
      </c>
      <c r="AP36" s="278"/>
      <c r="AQ36" s="278"/>
      <c r="AR36" s="278">
        <v>138</v>
      </c>
      <c r="AS36" s="278"/>
      <c r="AT36" s="278"/>
      <c r="AU36" s="278">
        <v>2138</v>
      </c>
      <c r="AV36" s="297">
        <f t="shared" si="14"/>
        <v>1898</v>
      </c>
      <c r="AW36" s="278"/>
      <c r="AX36" s="278"/>
      <c r="AY36" s="278"/>
      <c r="AZ36" s="278">
        <v>194</v>
      </c>
      <c r="BA36" s="278"/>
      <c r="BB36" s="278">
        <v>923</v>
      </c>
      <c r="BC36" s="278">
        <v>781</v>
      </c>
      <c r="BD36" s="297">
        <f t="shared" si="15"/>
        <v>0</v>
      </c>
      <c r="BE36" s="278"/>
      <c r="BF36" s="278"/>
      <c r="BG36" s="278"/>
      <c r="BH36" s="278"/>
      <c r="BI36" s="278"/>
      <c r="BJ36" s="278"/>
      <c r="BK36" s="278"/>
      <c r="BL36" s="297">
        <f t="shared" si="16"/>
        <v>0</v>
      </c>
      <c r="BM36" s="278"/>
      <c r="BN36" s="278"/>
      <c r="BO36" s="278"/>
      <c r="BP36" s="278"/>
      <c r="BQ36" s="278"/>
      <c r="BR36" s="278"/>
      <c r="BS36" s="278"/>
      <c r="BT36" s="297">
        <f t="shared" si="17"/>
        <v>0</v>
      </c>
      <c r="BU36" s="278"/>
      <c r="BV36" s="278"/>
      <c r="BW36" s="278"/>
      <c r="BX36" s="278"/>
      <c r="BY36" s="278"/>
      <c r="BZ36" s="278"/>
      <c r="CA36" s="278"/>
      <c r="CB36" s="297">
        <f t="shared" si="18"/>
        <v>0</v>
      </c>
      <c r="CC36" s="278"/>
      <c r="CD36" s="278"/>
      <c r="CE36" s="278"/>
      <c r="CF36" s="278"/>
      <c r="CG36" s="278"/>
      <c r="CH36" s="278"/>
      <c r="CI36" s="278"/>
      <c r="CJ36" s="297">
        <f t="shared" si="19"/>
        <v>2142</v>
      </c>
      <c r="CK36" s="278"/>
      <c r="CL36" s="278"/>
      <c r="CM36" s="278"/>
      <c r="CN36" s="278">
        <v>1680</v>
      </c>
      <c r="CO36" s="278"/>
      <c r="CP36" s="278">
        <v>224</v>
      </c>
      <c r="CQ36" s="278">
        <v>238</v>
      </c>
      <c r="CR36" s="297">
        <f t="shared" si="20"/>
        <v>0</v>
      </c>
      <c r="CS36" s="278"/>
      <c r="CT36" s="278"/>
      <c r="CU36" s="278"/>
      <c r="CV36" s="278"/>
      <c r="CW36" s="278"/>
      <c r="CX36" s="278"/>
      <c r="CY36" s="278"/>
      <c r="CZ36" s="297">
        <f t="shared" si="21"/>
        <v>0</v>
      </c>
      <c r="DA36" s="278"/>
      <c r="DB36" s="278"/>
      <c r="DC36" s="278"/>
      <c r="DD36" s="297">
        <f t="shared" si="22"/>
        <v>0</v>
      </c>
      <c r="DE36" s="278"/>
      <c r="DF36" s="278"/>
      <c r="DG36" s="278"/>
      <c r="DH36" s="278"/>
      <c r="DI36" s="278"/>
      <c r="DJ36" s="278"/>
      <c r="DK36" s="278"/>
    </row>
    <row r="37" spans="1:115" s="267" customFormat="1" ht="13.5">
      <c r="A37" s="415" t="s">
        <v>382</v>
      </c>
      <c r="B37" s="415">
        <v>28301</v>
      </c>
      <c r="C37" s="415" t="s">
        <v>433</v>
      </c>
      <c r="D37" s="297">
        <f t="shared" si="2"/>
        <v>9893</v>
      </c>
      <c r="E37" s="418">
        <v>7535</v>
      </c>
      <c r="F37" s="418">
        <v>2358</v>
      </c>
      <c r="G37" s="297">
        <f t="shared" si="3"/>
        <v>9893</v>
      </c>
      <c r="H37" s="297">
        <f t="shared" si="4"/>
        <v>8968</v>
      </c>
      <c r="I37" s="297">
        <f t="shared" si="5"/>
        <v>0</v>
      </c>
      <c r="J37" s="278"/>
      <c r="K37" s="278"/>
      <c r="L37" s="278"/>
      <c r="M37" s="297">
        <f t="shared" si="6"/>
        <v>6675</v>
      </c>
      <c r="N37" s="278">
        <v>4368</v>
      </c>
      <c r="O37" s="278">
        <v>789</v>
      </c>
      <c r="P37" s="278">
        <v>1518</v>
      </c>
      <c r="Q37" s="297">
        <f t="shared" si="7"/>
        <v>410</v>
      </c>
      <c r="R37" s="278">
        <v>305</v>
      </c>
      <c r="S37" s="278">
        <v>78</v>
      </c>
      <c r="T37" s="278">
        <v>27</v>
      </c>
      <c r="U37" s="297">
        <f t="shared" si="8"/>
        <v>1197</v>
      </c>
      <c r="V37" s="278">
        <v>586</v>
      </c>
      <c r="W37" s="278">
        <v>472</v>
      </c>
      <c r="X37" s="278">
        <v>139</v>
      </c>
      <c r="Y37" s="297">
        <f t="shared" si="9"/>
        <v>0</v>
      </c>
      <c r="Z37" s="278"/>
      <c r="AA37" s="278"/>
      <c r="AB37" s="278"/>
      <c r="AC37" s="297">
        <f t="shared" si="10"/>
        <v>686</v>
      </c>
      <c r="AD37" s="278">
        <v>686</v>
      </c>
      <c r="AE37" s="278"/>
      <c r="AF37" s="278"/>
      <c r="AG37" s="278">
        <v>925</v>
      </c>
      <c r="AH37" s="278"/>
      <c r="AI37" s="297">
        <f t="shared" si="11"/>
        <v>0</v>
      </c>
      <c r="AJ37" s="278"/>
      <c r="AK37" s="278"/>
      <c r="AL37" s="278"/>
      <c r="AM37" s="297">
        <f t="shared" si="12"/>
        <v>9661</v>
      </c>
      <c r="AN37" s="297">
        <f t="shared" si="13"/>
        <v>6701</v>
      </c>
      <c r="AO37" s="278"/>
      <c r="AP37" s="278">
        <v>6569</v>
      </c>
      <c r="AQ37" s="278"/>
      <c r="AR37" s="278"/>
      <c r="AS37" s="278"/>
      <c r="AT37" s="278"/>
      <c r="AU37" s="278">
        <v>132</v>
      </c>
      <c r="AV37" s="297">
        <f t="shared" si="14"/>
        <v>1214</v>
      </c>
      <c r="AW37" s="278"/>
      <c r="AX37" s="278"/>
      <c r="AY37" s="278">
        <v>410</v>
      </c>
      <c r="AZ37" s="278"/>
      <c r="BA37" s="278"/>
      <c r="BB37" s="278">
        <v>686</v>
      </c>
      <c r="BC37" s="278">
        <v>118</v>
      </c>
      <c r="BD37" s="297">
        <f t="shared" si="15"/>
        <v>781</v>
      </c>
      <c r="BE37" s="278"/>
      <c r="BF37" s="278">
        <v>106</v>
      </c>
      <c r="BG37" s="278"/>
      <c r="BH37" s="278"/>
      <c r="BI37" s="278"/>
      <c r="BJ37" s="278"/>
      <c r="BK37" s="278">
        <v>675</v>
      </c>
      <c r="BL37" s="297">
        <f t="shared" si="16"/>
        <v>0</v>
      </c>
      <c r="BM37" s="278"/>
      <c r="BN37" s="278"/>
      <c r="BO37" s="278"/>
      <c r="BP37" s="278"/>
      <c r="BQ37" s="278"/>
      <c r="BR37" s="278"/>
      <c r="BS37" s="278"/>
      <c r="BT37" s="297">
        <f t="shared" si="17"/>
        <v>0</v>
      </c>
      <c r="BU37" s="278"/>
      <c r="BV37" s="278"/>
      <c r="BW37" s="278"/>
      <c r="BX37" s="278"/>
      <c r="BY37" s="278"/>
      <c r="BZ37" s="278"/>
      <c r="CA37" s="278"/>
      <c r="CB37" s="297">
        <f t="shared" si="18"/>
        <v>0</v>
      </c>
      <c r="CC37" s="278"/>
      <c r="CD37" s="278"/>
      <c r="CE37" s="278"/>
      <c r="CF37" s="278"/>
      <c r="CG37" s="278"/>
      <c r="CH37" s="278"/>
      <c r="CI37" s="278"/>
      <c r="CJ37" s="297">
        <f t="shared" si="19"/>
        <v>57</v>
      </c>
      <c r="CK37" s="278"/>
      <c r="CL37" s="278"/>
      <c r="CM37" s="278"/>
      <c r="CN37" s="278">
        <v>57</v>
      </c>
      <c r="CO37" s="278"/>
      <c r="CP37" s="278"/>
      <c r="CQ37" s="278"/>
      <c r="CR37" s="297">
        <f t="shared" si="20"/>
        <v>0</v>
      </c>
      <c r="CS37" s="278"/>
      <c r="CT37" s="278"/>
      <c r="CU37" s="278"/>
      <c r="CV37" s="278"/>
      <c r="CW37" s="278"/>
      <c r="CX37" s="278"/>
      <c r="CY37" s="278"/>
      <c r="CZ37" s="297">
        <f t="shared" si="21"/>
        <v>908</v>
      </c>
      <c r="DA37" s="278">
        <v>908</v>
      </c>
      <c r="DB37" s="278"/>
      <c r="DC37" s="278"/>
      <c r="DD37" s="297">
        <f t="shared" si="22"/>
        <v>0</v>
      </c>
      <c r="DE37" s="278"/>
      <c r="DF37" s="278"/>
      <c r="DG37" s="278"/>
      <c r="DH37" s="278"/>
      <c r="DI37" s="278"/>
      <c r="DJ37" s="278"/>
      <c r="DK37" s="278"/>
    </row>
    <row r="38" spans="1:115" s="267" customFormat="1" ht="13.5">
      <c r="A38" s="415" t="s">
        <v>382</v>
      </c>
      <c r="B38" s="415">
        <v>28365</v>
      </c>
      <c r="C38" s="415" t="s">
        <v>434</v>
      </c>
      <c r="D38" s="297">
        <f t="shared" si="2"/>
        <v>5046</v>
      </c>
      <c r="E38" s="418">
        <v>4199</v>
      </c>
      <c r="F38" s="418">
        <v>847</v>
      </c>
      <c r="G38" s="297">
        <f t="shared" si="3"/>
        <v>5046</v>
      </c>
      <c r="H38" s="297">
        <f t="shared" si="4"/>
        <v>4706</v>
      </c>
      <c r="I38" s="297">
        <f t="shared" si="5"/>
        <v>0</v>
      </c>
      <c r="J38" s="278"/>
      <c r="K38" s="278"/>
      <c r="L38" s="278"/>
      <c r="M38" s="297">
        <f t="shared" si="6"/>
        <v>4301</v>
      </c>
      <c r="N38" s="278"/>
      <c r="O38" s="278">
        <v>3643</v>
      </c>
      <c r="P38" s="278">
        <v>658</v>
      </c>
      <c r="Q38" s="297">
        <f t="shared" si="7"/>
        <v>81</v>
      </c>
      <c r="R38" s="278"/>
      <c r="S38" s="278">
        <v>78</v>
      </c>
      <c r="T38" s="278">
        <v>3</v>
      </c>
      <c r="U38" s="297">
        <f t="shared" si="8"/>
        <v>275</v>
      </c>
      <c r="V38" s="278"/>
      <c r="W38" s="278">
        <v>254</v>
      </c>
      <c r="X38" s="278">
        <v>21</v>
      </c>
      <c r="Y38" s="297">
        <f t="shared" si="9"/>
        <v>0</v>
      </c>
      <c r="Z38" s="278"/>
      <c r="AA38" s="278"/>
      <c r="AB38" s="278"/>
      <c r="AC38" s="297">
        <f t="shared" si="10"/>
        <v>49</v>
      </c>
      <c r="AD38" s="278">
        <v>8</v>
      </c>
      <c r="AE38" s="278">
        <v>41</v>
      </c>
      <c r="AF38" s="278"/>
      <c r="AG38" s="278">
        <v>340</v>
      </c>
      <c r="AH38" s="278"/>
      <c r="AI38" s="297">
        <f t="shared" si="11"/>
        <v>0</v>
      </c>
      <c r="AJ38" s="278"/>
      <c r="AK38" s="278"/>
      <c r="AL38" s="278"/>
      <c r="AM38" s="297">
        <f t="shared" si="12"/>
        <v>5046</v>
      </c>
      <c r="AN38" s="297">
        <f t="shared" si="13"/>
        <v>4577</v>
      </c>
      <c r="AO38" s="278"/>
      <c r="AP38" s="278">
        <v>4301</v>
      </c>
      <c r="AQ38" s="278"/>
      <c r="AR38" s="278"/>
      <c r="AS38" s="278"/>
      <c r="AT38" s="278">
        <v>6</v>
      </c>
      <c r="AU38" s="278">
        <v>270</v>
      </c>
      <c r="AV38" s="297">
        <f t="shared" si="14"/>
        <v>0</v>
      </c>
      <c r="AW38" s="278"/>
      <c r="AX38" s="278"/>
      <c r="AY38" s="278"/>
      <c r="AZ38" s="278"/>
      <c r="BA38" s="278"/>
      <c r="BB38" s="278"/>
      <c r="BC38" s="278"/>
      <c r="BD38" s="297">
        <f t="shared" si="15"/>
        <v>0</v>
      </c>
      <c r="BE38" s="278"/>
      <c r="BF38" s="278"/>
      <c r="BG38" s="278"/>
      <c r="BH38" s="278"/>
      <c r="BI38" s="278"/>
      <c r="BJ38" s="278"/>
      <c r="BK38" s="278"/>
      <c r="BL38" s="297">
        <f t="shared" si="16"/>
        <v>0</v>
      </c>
      <c r="BM38" s="278"/>
      <c r="BN38" s="278"/>
      <c r="BO38" s="278"/>
      <c r="BP38" s="278"/>
      <c r="BQ38" s="278"/>
      <c r="BR38" s="278"/>
      <c r="BS38" s="278"/>
      <c r="BT38" s="297">
        <f t="shared" si="17"/>
        <v>0</v>
      </c>
      <c r="BU38" s="278"/>
      <c r="BV38" s="278"/>
      <c r="BW38" s="278"/>
      <c r="BX38" s="278"/>
      <c r="BY38" s="278"/>
      <c r="BZ38" s="278"/>
      <c r="CA38" s="278"/>
      <c r="CB38" s="297">
        <f t="shared" si="18"/>
        <v>0</v>
      </c>
      <c r="CC38" s="278"/>
      <c r="CD38" s="278"/>
      <c r="CE38" s="278"/>
      <c r="CF38" s="278"/>
      <c r="CG38" s="278"/>
      <c r="CH38" s="278"/>
      <c r="CI38" s="278"/>
      <c r="CJ38" s="297">
        <f t="shared" si="19"/>
        <v>325</v>
      </c>
      <c r="CK38" s="278"/>
      <c r="CL38" s="278"/>
      <c r="CM38" s="278"/>
      <c r="CN38" s="278">
        <v>275</v>
      </c>
      <c r="CO38" s="278"/>
      <c r="CP38" s="278">
        <v>2</v>
      </c>
      <c r="CQ38" s="278">
        <v>48</v>
      </c>
      <c r="CR38" s="297">
        <f t="shared" si="20"/>
        <v>0</v>
      </c>
      <c r="CS38" s="278"/>
      <c r="CT38" s="278"/>
      <c r="CU38" s="278"/>
      <c r="CV38" s="278"/>
      <c r="CW38" s="278"/>
      <c r="CX38" s="278"/>
      <c r="CY38" s="278"/>
      <c r="CZ38" s="297">
        <f t="shared" si="21"/>
        <v>47</v>
      </c>
      <c r="DA38" s="278"/>
      <c r="DB38" s="278">
        <v>41</v>
      </c>
      <c r="DC38" s="278">
        <v>6</v>
      </c>
      <c r="DD38" s="297">
        <f t="shared" si="22"/>
        <v>97</v>
      </c>
      <c r="DE38" s="278"/>
      <c r="DF38" s="278"/>
      <c r="DG38" s="278">
        <v>81</v>
      </c>
      <c r="DH38" s="278"/>
      <c r="DI38" s="278"/>
      <c r="DJ38" s="278"/>
      <c r="DK38" s="278">
        <v>16</v>
      </c>
    </row>
    <row r="39" spans="1:115" s="267" customFormat="1" ht="13.5">
      <c r="A39" s="415" t="s">
        <v>382</v>
      </c>
      <c r="B39" s="415">
        <v>28381</v>
      </c>
      <c r="C39" s="415" t="s">
        <v>435</v>
      </c>
      <c r="D39" s="297">
        <f t="shared" si="2"/>
        <v>10802</v>
      </c>
      <c r="E39" s="418">
        <v>8096</v>
      </c>
      <c r="F39" s="418">
        <v>2706</v>
      </c>
      <c r="G39" s="297">
        <f t="shared" si="3"/>
        <v>10802</v>
      </c>
      <c r="H39" s="297">
        <f t="shared" si="4"/>
        <v>10480</v>
      </c>
      <c r="I39" s="297">
        <f t="shared" si="5"/>
        <v>0</v>
      </c>
      <c r="J39" s="278"/>
      <c r="K39" s="278"/>
      <c r="L39" s="278"/>
      <c r="M39" s="297">
        <f t="shared" si="6"/>
        <v>9196</v>
      </c>
      <c r="N39" s="278"/>
      <c r="O39" s="278">
        <v>6490</v>
      </c>
      <c r="P39" s="278">
        <v>2706</v>
      </c>
      <c r="Q39" s="297">
        <f t="shared" si="7"/>
        <v>364</v>
      </c>
      <c r="R39" s="278"/>
      <c r="S39" s="278">
        <v>337</v>
      </c>
      <c r="T39" s="278">
        <v>27</v>
      </c>
      <c r="U39" s="297">
        <f t="shared" si="8"/>
        <v>583</v>
      </c>
      <c r="V39" s="278"/>
      <c r="W39" s="278">
        <v>583</v>
      </c>
      <c r="X39" s="278"/>
      <c r="Y39" s="297">
        <f t="shared" si="9"/>
        <v>0</v>
      </c>
      <c r="Z39" s="278"/>
      <c r="AA39" s="278"/>
      <c r="AB39" s="278"/>
      <c r="AC39" s="297">
        <f t="shared" si="10"/>
        <v>337</v>
      </c>
      <c r="AD39" s="278"/>
      <c r="AE39" s="278">
        <v>337</v>
      </c>
      <c r="AF39" s="278"/>
      <c r="AG39" s="278">
        <v>322</v>
      </c>
      <c r="AH39" s="278"/>
      <c r="AI39" s="297">
        <f t="shared" si="11"/>
        <v>0</v>
      </c>
      <c r="AJ39" s="278"/>
      <c r="AK39" s="278"/>
      <c r="AL39" s="278"/>
      <c r="AM39" s="297">
        <f t="shared" si="12"/>
        <v>10802</v>
      </c>
      <c r="AN39" s="297">
        <f t="shared" si="13"/>
        <v>9671</v>
      </c>
      <c r="AO39" s="278"/>
      <c r="AP39" s="278">
        <v>9196</v>
      </c>
      <c r="AQ39" s="278"/>
      <c r="AR39" s="278"/>
      <c r="AS39" s="278"/>
      <c r="AT39" s="278">
        <v>153</v>
      </c>
      <c r="AU39" s="278">
        <v>322</v>
      </c>
      <c r="AV39" s="297">
        <f t="shared" si="14"/>
        <v>482</v>
      </c>
      <c r="AW39" s="278"/>
      <c r="AX39" s="278"/>
      <c r="AY39" s="278">
        <v>364</v>
      </c>
      <c r="AZ39" s="278"/>
      <c r="BA39" s="278"/>
      <c r="BB39" s="278">
        <v>118</v>
      </c>
      <c r="BC39" s="278"/>
      <c r="BD39" s="297">
        <f t="shared" si="15"/>
        <v>0</v>
      </c>
      <c r="BE39" s="278"/>
      <c r="BF39" s="278"/>
      <c r="BG39" s="278"/>
      <c r="BH39" s="278"/>
      <c r="BI39" s="278"/>
      <c r="BJ39" s="278"/>
      <c r="BK39" s="278"/>
      <c r="BL39" s="297">
        <f t="shared" si="16"/>
        <v>0</v>
      </c>
      <c r="BM39" s="278"/>
      <c r="BN39" s="278"/>
      <c r="BO39" s="278"/>
      <c r="BP39" s="278"/>
      <c r="BQ39" s="278"/>
      <c r="BR39" s="278"/>
      <c r="BS39" s="278"/>
      <c r="BT39" s="297">
        <f t="shared" si="17"/>
        <v>0</v>
      </c>
      <c r="BU39" s="278"/>
      <c r="BV39" s="278"/>
      <c r="BW39" s="278"/>
      <c r="BX39" s="278"/>
      <c r="BY39" s="278"/>
      <c r="BZ39" s="278"/>
      <c r="CA39" s="278"/>
      <c r="CB39" s="297">
        <f t="shared" si="18"/>
        <v>0</v>
      </c>
      <c r="CC39" s="278"/>
      <c r="CD39" s="278"/>
      <c r="CE39" s="278"/>
      <c r="CF39" s="278"/>
      <c r="CG39" s="278"/>
      <c r="CH39" s="278"/>
      <c r="CI39" s="278"/>
      <c r="CJ39" s="297">
        <f t="shared" si="19"/>
        <v>384</v>
      </c>
      <c r="CK39" s="278"/>
      <c r="CL39" s="278"/>
      <c r="CM39" s="278"/>
      <c r="CN39" s="278">
        <v>384</v>
      </c>
      <c r="CO39" s="278"/>
      <c r="CP39" s="278"/>
      <c r="CQ39" s="278"/>
      <c r="CR39" s="297">
        <f t="shared" si="20"/>
        <v>0</v>
      </c>
      <c r="CS39" s="278"/>
      <c r="CT39" s="278"/>
      <c r="CU39" s="278"/>
      <c r="CV39" s="278"/>
      <c r="CW39" s="278"/>
      <c r="CX39" s="278"/>
      <c r="CY39" s="278"/>
      <c r="CZ39" s="297">
        <f t="shared" si="21"/>
        <v>199</v>
      </c>
      <c r="DA39" s="278">
        <v>199</v>
      </c>
      <c r="DB39" s="278"/>
      <c r="DC39" s="278"/>
      <c r="DD39" s="297">
        <f t="shared" si="22"/>
        <v>66</v>
      </c>
      <c r="DE39" s="278"/>
      <c r="DF39" s="278"/>
      <c r="DG39" s="278"/>
      <c r="DH39" s="278"/>
      <c r="DI39" s="278"/>
      <c r="DJ39" s="278">
        <v>66</v>
      </c>
      <c r="DK39" s="278"/>
    </row>
    <row r="40" spans="1:115" s="267" customFormat="1" ht="13.5">
      <c r="A40" s="415" t="s">
        <v>382</v>
      </c>
      <c r="B40" s="415">
        <v>28382</v>
      </c>
      <c r="C40" s="415" t="s">
        <v>436</v>
      </c>
      <c r="D40" s="297">
        <f t="shared" si="2"/>
        <v>11708</v>
      </c>
      <c r="E40" s="418">
        <v>8062</v>
      </c>
      <c r="F40" s="418">
        <v>3646</v>
      </c>
      <c r="G40" s="297">
        <f t="shared" si="3"/>
        <v>11708</v>
      </c>
      <c r="H40" s="297">
        <f t="shared" si="4"/>
        <v>9967</v>
      </c>
      <c r="I40" s="297">
        <f t="shared" si="5"/>
        <v>0</v>
      </c>
      <c r="J40" s="278"/>
      <c r="K40" s="278"/>
      <c r="L40" s="278"/>
      <c r="M40" s="297">
        <f t="shared" si="6"/>
        <v>7810</v>
      </c>
      <c r="N40" s="278">
        <v>5905</v>
      </c>
      <c r="O40" s="278"/>
      <c r="P40" s="278">
        <v>1905</v>
      </c>
      <c r="Q40" s="297">
        <f t="shared" si="7"/>
        <v>277</v>
      </c>
      <c r="R40" s="278">
        <v>277</v>
      </c>
      <c r="S40" s="278"/>
      <c r="T40" s="278"/>
      <c r="U40" s="297">
        <f t="shared" si="8"/>
        <v>1504</v>
      </c>
      <c r="V40" s="278">
        <v>353</v>
      </c>
      <c r="W40" s="278">
        <v>1151</v>
      </c>
      <c r="X40" s="278"/>
      <c r="Y40" s="297">
        <f t="shared" si="9"/>
        <v>7</v>
      </c>
      <c r="Z40" s="278">
        <v>7</v>
      </c>
      <c r="AA40" s="278"/>
      <c r="AB40" s="278"/>
      <c r="AC40" s="297">
        <f t="shared" si="10"/>
        <v>369</v>
      </c>
      <c r="AD40" s="278">
        <v>369</v>
      </c>
      <c r="AE40" s="278"/>
      <c r="AF40" s="278"/>
      <c r="AG40" s="278">
        <v>1741</v>
      </c>
      <c r="AH40" s="278"/>
      <c r="AI40" s="297">
        <f t="shared" si="11"/>
        <v>0</v>
      </c>
      <c r="AJ40" s="278"/>
      <c r="AK40" s="278"/>
      <c r="AL40" s="278"/>
      <c r="AM40" s="297">
        <f t="shared" si="12"/>
        <v>11708</v>
      </c>
      <c r="AN40" s="297">
        <f t="shared" si="13"/>
        <v>9134</v>
      </c>
      <c r="AO40" s="278"/>
      <c r="AP40" s="278">
        <v>7810</v>
      </c>
      <c r="AQ40" s="278"/>
      <c r="AR40" s="278"/>
      <c r="AS40" s="278"/>
      <c r="AT40" s="278"/>
      <c r="AU40" s="278">
        <v>1324</v>
      </c>
      <c r="AV40" s="297">
        <f t="shared" si="14"/>
        <v>1048</v>
      </c>
      <c r="AW40" s="278"/>
      <c r="AX40" s="278"/>
      <c r="AY40" s="278">
        <v>277</v>
      </c>
      <c r="AZ40" s="278"/>
      <c r="BA40" s="278"/>
      <c r="BB40" s="278">
        <v>369</v>
      </c>
      <c r="BC40" s="278">
        <v>402</v>
      </c>
      <c r="BD40" s="297">
        <f t="shared" si="15"/>
        <v>0</v>
      </c>
      <c r="BE40" s="278"/>
      <c r="BF40" s="278"/>
      <c r="BG40" s="278"/>
      <c r="BH40" s="278"/>
      <c r="BI40" s="278"/>
      <c r="BJ40" s="278"/>
      <c r="BK40" s="278"/>
      <c r="BL40" s="297">
        <f t="shared" si="16"/>
        <v>0</v>
      </c>
      <c r="BM40" s="278"/>
      <c r="BN40" s="278"/>
      <c r="BO40" s="278"/>
      <c r="BP40" s="278"/>
      <c r="BQ40" s="278"/>
      <c r="BR40" s="278"/>
      <c r="BS40" s="278"/>
      <c r="BT40" s="297">
        <f t="shared" si="17"/>
        <v>0</v>
      </c>
      <c r="BU40" s="278"/>
      <c r="BV40" s="278"/>
      <c r="BW40" s="278"/>
      <c r="BX40" s="278"/>
      <c r="BY40" s="278"/>
      <c r="BZ40" s="278"/>
      <c r="CA40" s="278"/>
      <c r="CB40" s="297">
        <f t="shared" si="18"/>
        <v>0</v>
      </c>
      <c r="CC40" s="278"/>
      <c r="CD40" s="278"/>
      <c r="CE40" s="278"/>
      <c r="CF40" s="278"/>
      <c r="CG40" s="278"/>
      <c r="CH40" s="278"/>
      <c r="CI40" s="278"/>
      <c r="CJ40" s="297">
        <f t="shared" si="19"/>
        <v>1310</v>
      </c>
      <c r="CK40" s="278"/>
      <c r="CL40" s="278"/>
      <c r="CM40" s="278"/>
      <c r="CN40" s="278">
        <v>1304</v>
      </c>
      <c r="CO40" s="278"/>
      <c r="CP40" s="278"/>
      <c r="CQ40" s="278">
        <v>6</v>
      </c>
      <c r="CR40" s="297">
        <f t="shared" si="20"/>
        <v>0</v>
      </c>
      <c r="CS40" s="278"/>
      <c r="CT40" s="278"/>
      <c r="CU40" s="278"/>
      <c r="CV40" s="278"/>
      <c r="CW40" s="278"/>
      <c r="CX40" s="278"/>
      <c r="CY40" s="278"/>
      <c r="CZ40" s="297">
        <f t="shared" si="21"/>
        <v>216</v>
      </c>
      <c r="DA40" s="278">
        <v>194</v>
      </c>
      <c r="DB40" s="278">
        <v>13</v>
      </c>
      <c r="DC40" s="278">
        <v>9</v>
      </c>
      <c r="DD40" s="297">
        <f t="shared" si="22"/>
        <v>0</v>
      </c>
      <c r="DE40" s="278"/>
      <c r="DF40" s="278"/>
      <c r="DG40" s="278"/>
      <c r="DH40" s="278"/>
      <c r="DI40" s="278"/>
      <c r="DJ40" s="278"/>
      <c r="DK40" s="278"/>
    </row>
    <row r="41" spans="1:115" s="267" customFormat="1" ht="13.5">
      <c r="A41" s="415" t="s">
        <v>382</v>
      </c>
      <c r="B41" s="415">
        <v>28442</v>
      </c>
      <c r="C41" s="415" t="s">
        <v>437</v>
      </c>
      <c r="D41" s="297">
        <f t="shared" si="2"/>
        <v>3486</v>
      </c>
      <c r="E41" s="418">
        <v>2621</v>
      </c>
      <c r="F41" s="418">
        <v>865</v>
      </c>
      <c r="G41" s="297">
        <f t="shared" si="3"/>
        <v>3486</v>
      </c>
      <c r="H41" s="297">
        <f t="shared" si="4"/>
        <v>2662</v>
      </c>
      <c r="I41" s="297">
        <f t="shared" si="5"/>
        <v>0</v>
      </c>
      <c r="J41" s="278"/>
      <c r="K41" s="278"/>
      <c r="L41" s="278"/>
      <c r="M41" s="297">
        <f t="shared" si="6"/>
        <v>1885</v>
      </c>
      <c r="N41" s="278"/>
      <c r="O41" s="278">
        <v>1885</v>
      </c>
      <c r="P41" s="278"/>
      <c r="Q41" s="297">
        <f t="shared" si="7"/>
        <v>120</v>
      </c>
      <c r="R41" s="278"/>
      <c r="S41" s="278">
        <v>120</v>
      </c>
      <c r="T41" s="278"/>
      <c r="U41" s="297">
        <f t="shared" si="8"/>
        <v>509</v>
      </c>
      <c r="V41" s="278"/>
      <c r="W41" s="278">
        <v>509</v>
      </c>
      <c r="X41" s="278"/>
      <c r="Y41" s="297">
        <f t="shared" si="9"/>
        <v>148</v>
      </c>
      <c r="Z41" s="278"/>
      <c r="AA41" s="278">
        <v>148</v>
      </c>
      <c r="AB41" s="278"/>
      <c r="AC41" s="297">
        <f t="shared" si="10"/>
        <v>0</v>
      </c>
      <c r="AD41" s="278"/>
      <c r="AE41" s="278"/>
      <c r="AF41" s="278"/>
      <c r="AG41" s="278">
        <v>824</v>
      </c>
      <c r="AH41" s="278"/>
      <c r="AI41" s="297">
        <f t="shared" si="11"/>
        <v>0</v>
      </c>
      <c r="AJ41" s="278"/>
      <c r="AK41" s="278"/>
      <c r="AL41" s="278"/>
      <c r="AM41" s="297">
        <f t="shared" si="12"/>
        <v>3486</v>
      </c>
      <c r="AN41" s="297">
        <f t="shared" si="13"/>
        <v>0</v>
      </c>
      <c r="AO41" s="278"/>
      <c r="AP41" s="278"/>
      <c r="AQ41" s="278"/>
      <c r="AR41" s="278"/>
      <c r="AS41" s="278"/>
      <c r="AT41" s="278"/>
      <c r="AU41" s="278"/>
      <c r="AV41" s="297">
        <f t="shared" si="14"/>
        <v>0</v>
      </c>
      <c r="AW41" s="278"/>
      <c r="AX41" s="278"/>
      <c r="AY41" s="278"/>
      <c r="AZ41" s="278"/>
      <c r="BA41" s="278"/>
      <c r="BB41" s="278"/>
      <c r="BC41" s="278"/>
      <c r="BD41" s="297">
        <f t="shared" si="15"/>
        <v>0</v>
      </c>
      <c r="BE41" s="278"/>
      <c r="BF41" s="278"/>
      <c r="BG41" s="278"/>
      <c r="BH41" s="278"/>
      <c r="BI41" s="278"/>
      <c r="BJ41" s="278"/>
      <c r="BK41" s="278"/>
      <c r="BL41" s="297">
        <f t="shared" si="16"/>
        <v>0</v>
      </c>
      <c r="BM41" s="278"/>
      <c r="BN41" s="278"/>
      <c r="BO41" s="278"/>
      <c r="BP41" s="278"/>
      <c r="BQ41" s="278"/>
      <c r="BR41" s="278"/>
      <c r="BS41" s="278"/>
      <c r="BT41" s="297">
        <f t="shared" si="17"/>
        <v>0</v>
      </c>
      <c r="BU41" s="278"/>
      <c r="BV41" s="278"/>
      <c r="BW41" s="278"/>
      <c r="BX41" s="278"/>
      <c r="BY41" s="278"/>
      <c r="BZ41" s="278"/>
      <c r="CA41" s="278"/>
      <c r="CB41" s="297">
        <f t="shared" si="18"/>
        <v>2580</v>
      </c>
      <c r="CC41" s="278"/>
      <c r="CD41" s="278"/>
      <c r="CE41" s="278"/>
      <c r="CF41" s="278">
        <v>1885</v>
      </c>
      <c r="CG41" s="278"/>
      <c r="CH41" s="278"/>
      <c r="CI41" s="278">
        <v>695</v>
      </c>
      <c r="CJ41" s="297">
        <f t="shared" si="19"/>
        <v>906</v>
      </c>
      <c r="CK41" s="278"/>
      <c r="CL41" s="278">
        <v>342</v>
      </c>
      <c r="CM41" s="278"/>
      <c r="CN41" s="278">
        <v>435</v>
      </c>
      <c r="CO41" s="278"/>
      <c r="CP41" s="278"/>
      <c r="CQ41" s="278">
        <v>129</v>
      </c>
      <c r="CR41" s="297">
        <f t="shared" si="20"/>
        <v>0</v>
      </c>
      <c r="CS41" s="278"/>
      <c r="CT41" s="278"/>
      <c r="CU41" s="278"/>
      <c r="CV41" s="278"/>
      <c r="CW41" s="278"/>
      <c r="CX41" s="278"/>
      <c r="CY41" s="278"/>
      <c r="CZ41" s="297">
        <f t="shared" si="21"/>
        <v>0</v>
      </c>
      <c r="DA41" s="278"/>
      <c r="DB41" s="278"/>
      <c r="DC41" s="278"/>
      <c r="DD41" s="297">
        <f t="shared" si="22"/>
        <v>0</v>
      </c>
      <c r="DE41" s="278"/>
      <c r="DF41" s="278"/>
      <c r="DG41" s="278"/>
      <c r="DH41" s="278"/>
      <c r="DI41" s="278"/>
      <c r="DJ41" s="278"/>
      <c r="DK41" s="278"/>
    </row>
    <row r="42" spans="1:115" s="267" customFormat="1" ht="13.5">
      <c r="A42" s="415" t="s">
        <v>382</v>
      </c>
      <c r="B42" s="415">
        <v>28443</v>
      </c>
      <c r="C42" s="415" t="s">
        <v>438</v>
      </c>
      <c r="D42" s="297">
        <f t="shared" si="2"/>
        <v>8468</v>
      </c>
      <c r="E42" s="418">
        <v>5322</v>
      </c>
      <c r="F42" s="418">
        <v>3146</v>
      </c>
      <c r="G42" s="297">
        <f t="shared" si="3"/>
        <v>8468</v>
      </c>
      <c r="H42" s="297">
        <f t="shared" si="4"/>
        <v>7485</v>
      </c>
      <c r="I42" s="297">
        <f t="shared" si="5"/>
        <v>0</v>
      </c>
      <c r="J42" s="278"/>
      <c r="K42" s="278"/>
      <c r="L42" s="278"/>
      <c r="M42" s="297">
        <f t="shared" si="6"/>
        <v>6374</v>
      </c>
      <c r="N42" s="278">
        <v>1216</v>
      </c>
      <c r="O42" s="278">
        <v>2650</v>
      </c>
      <c r="P42" s="278">
        <v>2508</v>
      </c>
      <c r="Q42" s="297">
        <f t="shared" si="7"/>
        <v>306</v>
      </c>
      <c r="R42" s="278">
        <v>150</v>
      </c>
      <c r="S42" s="278">
        <v>53</v>
      </c>
      <c r="T42" s="278">
        <v>103</v>
      </c>
      <c r="U42" s="297">
        <f t="shared" si="8"/>
        <v>541</v>
      </c>
      <c r="V42" s="278"/>
      <c r="W42" s="278">
        <v>541</v>
      </c>
      <c r="X42" s="278"/>
      <c r="Y42" s="297">
        <f t="shared" si="9"/>
        <v>0</v>
      </c>
      <c r="Z42" s="278"/>
      <c r="AA42" s="278"/>
      <c r="AB42" s="278"/>
      <c r="AC42" s="297">
        <f t="shared" si="10"/>
        <v>264</v>
      </c>
      <c r="AD42" s="278"/>
      <c r="AE42" s="278">
        <v>264</v>
      </c>
      <c r="AF42" s="278"/>
      <c r="AG42" s="278">
        <v>983</v>
      </c>
      <c r="AH42" s="278"/>
      <c r="AI42" s="297">
        <f t="shared" si="11"/>
        <v>0</v>
      </c>
      <c r="AJ42" s="278"/>
      <c r="AK42" s="278"/>
      <c r="AL42" s="278"/>
      <c r="AM42" s="297">
        <f t="shared" si="12"/>
        <v>8468</v>
      </c>
      <c r="AN42" s="297">
        <f t="shared" si="13"/>
        <v>6709</v>
      </c>
      <c r="AO42" s="278"/>
      <c r="AP42" s="278">
        <v>6374</v>
      </c>
      <c r="AQ42" s="278"/>
      <c r="AR42" s="278"/>
      <c r="AS42" s="278"/>
      <c r="AT42" s="278"/>
      <c r="AU42" s="278">
        <v>335</v>
      </c>
      <c r="AV42" s="297">
        <f t="shared" si="14"/>
        <v>786</v>
      </c>
      <c r="AW42" s="278"/>
      <c r="AX42" s="278"/>
      <c r="AY42" s="278">
        <v>306</v>
      </c>
      <c r="AZ42" s="278"/>
      <c r="BA42" s="278"/>
      <c r="BB42" s="278">
        <v>264</v>
      </c>
      <c r="BC42" s="278">
        <v>216</v>
      </c>
      <c r="BD42" s="297">
        <f t="shared" si="15"/>
        <v>0</v>
      </c>
      <c r="BE42" s="278"/>
      <c r="BF42" s="278"/>
      <c r="BG42" s="278"/>
      <c r="BH42" s="278"/>
      <c r="BI42" s="278"/>
      <c r="BJ42" s="278"/>
      <c r="BK42" s="278"/>
      <c r="BL42" s="297">
        <f t="shared" si="16"/>
        <v>0</v>
      </c>
      <c r="BM42" s="278"/>
      <c r="BN42" s="278"/>
      <c r="BO42" s="278"/>
      <c r="BP42" s="278"/>
      <c r="BQ42" s="278"/>
      <c r="BR42" s="278"/>
      <c r="BS42" s="278"/>
      <c r="BT42" s="297">
        <f t="shared" si="17"/>
        <v>0</v>
      </c>
      <c r="BU42" s="278"/>
      <c r="BV42" s="278"/>
      <c r="BW42" s="278"/>
      <c r="BX42" s="278"/>
      <c r="BY42" s="278"/>
      <c r="BZ42" s="278"/>
      <c r="CA42" s="278"/>
      <c r="CB42" s="297">
        <f t="shared" si="18"/>
        <v>0</v>
      </c>
      <c r="CC42" s="278"/>
      <c r="CD42" s="278"/>
      <c r="CE42" s="278"/>
      <c r="CF42" s="278"/>
      <c r="CG42" s="278"/>
      <c r="CH42" s="278"/>
      <c r="CI42" s="278"/>
      <c r="CJ42" s="297">
        <f t="shared" si="19"/>
        <v>0</v>
      </c>
      <c r="CK42" s="278"/>
      <c r="CL42" s="278"/>
      <c r="CM42" s="278"/>
      <c r="CN42" s="278"/>
      <c r="CO42" s="278"/>
      <c r="CP42" s="278"/>
      <c r="CQ42" s="278"/>
      <c r="CR42" s="297">
        <f t="shared" si="20"/>
        <v>0</v>
      </c>
      <c r="CS42" s="278"/>
      <c r="CT42" s="278"/>
      <c r="CU42" s="278"/>
      <c r="CV42" s="278"/>
      <c r="CW42" s="278"/>
      <c r="CX42" s="278"/>
      <c r="CY42" s="278"/>
      <c r="CZ42" s="297">
        <f t="shared" si="21"/>
        <v>541</v>
      </c>
      <c r="DA42" s="278">
        <v>541</v>
      </c>
      <c r="DB42" s="278"/>
      <c r="DC42" s="278"/>
      <c r="DD42" s="297">
        <f t="shared" si="22"/>
        <v>432</v>
      </c>
      <c r="DE42" s="278"/>
      <c r="DF42" s="278"/>
      <c r="DG42" s="278"/>
      <c r="DH42" s="278"/>
      <c r="DI42" s="278"/>
      <c r="DJ42" s="278"/>
      <c r="DK42" s="278">
        <v>432</v>
      </c>
    </row>
    <row r="43" spans="1:115" s="267" customFormat="1" ht="13.5">
      <c r="A43" s="415" t="s">
        <v>382</v>
      </c>
      <c r="B43" s="415">
        <v>28446</v>
      </c>
      <c r="C43" s="415" t="s">
        <v>439</v>
      </c>
      <c r="D43" s="297">
        <f t="shared" si="2"/>
        <v>3455</v>
      </c>
      <c r="E43" s="418">
        <v>2441</v>
      </c>
      <c r="F43" s="418">
        <v>1014</v>
      </c>
      <c r="G43" s="297">
        <f t="shared" si="3"/>
        <v>3455</v>
      </c>
      <c r="H43" s="297">
        <f t="shared" si="4"/>
        <v>2441</v>
      </c>
      <c r="I43" s="297">
        <f t="shared" si="5"/>
        <v>0</v>
      </c>
      <c r="J43" s="278"/>
      <c r="K43" s="278"/>
      <c r="L43" s="278"/>
      <c r="M43" s="297">
        <f t="shared" si="6"/>
        <v>1712</v>
      </c>
      <c r="N43" s="278"/>
      <c r="O43" s="278">
        <v>1712</v>
      </c>
      <c r="P43" s="278"/>
      <c r="Q43" s="297">
        <f t="shared" si="7"/>
        <v>123</v>
      </c>
      <c r="R43" s="278"/>
      <c r="S43" s="278">
        <v>123</v>
      </c>
      <c r="T43" s="278"/>
      <c r="U43" s="297">
        <f t="shared" si="8"/>
        <v>462</v>
      </c>
      <c r="V43" s="278">
        <v>1</v>
      </c>
      <c r="W43" s="278">
        <v>461</v>
      </c>
      <c r="X43" s="278"/>
      <c r="Y43" s="297">
        <f t="shared" si="9"/>
        <v>144</v>
      </c>
      <c r="Z43" s="278"/>
      <c r="AA43" s="278">
        <v>144</v>
      </c>
      <c r="AB43" s="278"/>
      <c r="AC43" s="297">
        <f t="shared" si="10"/>
        <v>0</v>
      </c>
      <c r="AD43" s="278"/>
      <c r="AE43" s="278"/>
      <c r="AF43" s="278"/>
      <c r="AG43" s="278">
        <v>1014</v>
      </c>
      <c r="AH43" s="278"/>
      <c r="AI43" s="297">
        <f t="shared" si="11"/>
        <v>1</v>
      </c>
      <c r="AJ43" s="278">
        <v>1</v>
      </c>
      <c r="AK43" s="278"/>
      <c r="AL43" s="278"/>
      <c r="AM43" s="297">
        <f t="shared" si="12"/>
        <v>3455</v>
      </c>
      <c r="AN43" s="297">
        <f t="shared" si="13"/>
        <v>0</v>
      </c>
      <c r="AO43" s="278"/>
      <c r="AP43" s="278"/>
      <c r="AQ43" s="278"/>
      <c r="AR43" s="278"/>
      <c r="AS43" s="278"/>
      <c r="AT43" s="278"/>
      <c r="AU43" s="278"/>
      <c r="AV43" s="297">
        <f t="shared" si="14"/>
        <v>0</v>
      </c>
      <c r="AW43" s="278"/>
      <c r="AX43" s="278"/>
      <c r="AY43" s="278"/>
      <c r="AZ43" s="278"/>
      <c r="BA43" s="278"/>
      <c r="BB43" s="278"/>
      <c r="BC43" s="278"/>
      <c r="BD43" s="297">
        <f t="shared" si="15"/>
        <v>0</v>
      </c>
      <c r="BE43" s="278"/>
      <c r="BF43" s="278"/>
      <c r="BG43" s="278"/>
      <c r="BH43" s="278"/>
      <c r="BI43" s="278"/>
      <c r="BJ43" s="278"/>
      <c r="BK43" s="278"/>
      <c r="BL43" s="297">
        <f t="shared" si="16"/>
        <v>0</v>
      </c>
      <c r="BM43" s="278"/>
      <c r="BN43" s="278"/>
      <c r="BO43" s="278"/>
      <c r="BP43" s="278"/>
      <c r="BQ43" s="278"/>
      <c r="BR43" s="278"/>
      <c r="BS43" s="278"/>
      <c r="BT43" s="297">
        <f t="shared" si="17"/>
        <v>0</v>
      </c>
      <c r="BU43" s="278"/>
      <c r="BV43" s="278"/>
      <c r="BW43" s="278"/>
      <c r="BX43" s="278"/>
      <c r="BY43" s="278"/>
      <c r="BZ43" s="278"/>
      <c r="CA43" s="278"/>
      <c r="CB43" s="297">
        <f t="shared" si="18"/>
        <v>2519</v>
      </c>
      <c r="CC43" s="278"/>
      <c r="CD43" s="278">
        <v>1712</v>
      </c>
      <c r="CE43" s="278"/>
      <c r="CF43" s="278"/>
      <c r="CG43" s="278"/>
      <c r="CH43" s="278"/>
      <c r="CI43" s="278">
        <v>807</v>
      </c>
      <c r="CJ43" s="297">
        <f t="shared" si="19"/>
        <v>935</v>
      </c>
      <c r="CK43" s="278"/>
      <c r="CL43" s="278"/>
      <c r="CM43" s="278">
        <v>123</v>
      </c>
      <c r="CN43" s="278">
        <v>462</v>
      </c>
      <c r="CO43" s="278">
        <v>144</v>
      </c>
      <c r="CP43" s="278"/>
      <c r="CQ43" s="278">
        <v>206</v>
      </c>
      <c r="CR43" s="297">
        <f t="shared" si="20"/>
        <v>0</v>
      </c>
      <c r="CS43" s="278"/>
      <c r="CT43" s="278"/>
      <c r="CU43" s="278"/>
      <c r="CV43" s="278"/>
      <c r="CW43" s="278"/>
      <c r="CX43" s="278"/>
      <c r="CY43" s="278"/>
      <c r="CZ43" s="297">
        <f t="shared" si="21"/>
        <v>1</v>
      </c>
      <c r="DA43" s="278">
        <v>1</v>
      </c>
      <c r="DB43" s="278"/>
      <c r="DC43" s="278"/>
      <c r="DD43" s="297">
        <f t="shared" si="22"/>
        <v>0</v>
      </c>
      <c r="DE43" s="278"/>
      <c r="DF43" s="278"/>
      <c r="DG43" s="278"/>
      <c r="DH43" s="278"/>
      <c r="DI43" s="278"/>
      <c r="DJ43" s="278"/>
      <c r="DK43" s="278"/>
    </row>
    <row r="44" spans="1:115" s="267" customFormat="1" ht="13.5">
      <c r="A44" s="415" t="s">
        <v>382</v>
      </c>
      <c r="B44" s="415">
        <v>28464</v>
      </c>
      <c r="C44" s="415" t="s">
        <v>440</v>
      </c>
      <c r="D44" s="297">
        <f t="shared" si="2"/>
        <v>12592</v>
      </c>
      <c r="E44" s="418">
        <v>8732</v>
      </c>
      <c r="F44" s="418">
        <v>3860</v>
      </c>
      <c r="G44" s="297">
        <f t="shared" si="3"/>
        <v>12592</v>
      </c>
      <c r="H44" s="297">
        <f t="shared" si="4"/>
        <v>10919</v>
      </c>
      <c r="I44" s="297">
        <f t="shared" si="5"/>
        <v>8906</v>
      </c>
      <c r="J44" s="278"/>
      <c r="K44" s="278">
        <v>6293</v>
      </c>
      <c r="L44" s="278">
        <v>2613</v>
      </c>
      <c r="M44" s="297">
        <f t="shared" si="6"/>
        <v>0</v>
      </c>
      <c r="N44" s="278"/>
      <c r="O44" s="278"/>
      <c r="P44" s="278"/>
      <c r="Q44" s="297">
        <f t="shared" si="7"/>
        <v>0</v>
      </c>
      <c r="R44" s="278"/>
      <c r="S44" s="278"/>
      <c r="T44" s="278"/>
      <c r="U44" s="297">
        <f t="shared" si="8"/>
        <v>1296</v>
      </c>
      <c r="V44" s="278"/>
      <c r="W44" s="278">
        <v>1296</v>
      </c>
      <c r="X44" s="278"/>
      <c r="Y44" s="297">
        <f t="shared" si="9"/>
        <v>0</v>
      </c>
      <c r="Z44" s="278"/>
      <c r="AA44" s="278"/>
      <c r="AB44" s="278"/>
      <c r="AC44" s="297">
        <f t="shared" si="10"/>
        <v>717</v>
      </c>
      <c r="AD44" s="278"/>
      <c r="AE44" s="278">
        <v>705</v>
      </c>
      <c r="AF44" s="278">
        <v>12</v>
      </c>
      <c r="AG44" s="278">
        <v>1673</v>
      </c>
      <c r="AH44" s="278"/>
      <c r="AI44" s="297">
        <f t="shared" si="11"/>
        <v>0</v>
      </c>
      <c r="AJ44" s="278"/>
      <c r="AK44" s="278"/>
      <c r="AL44" s="278"/>
      <c r="AM44" s="297">
        <f t="shared" si="12"/>
        <v>12592</v>
      </c>
      <c r="AN44" s="297">
        <f t="shared" si="13"/>
        <v>9183</v>
      </c>
      <c r="AO44" s="278">
        <v>8906</v>
      </c>
      <c r="AP44" s="278"/>
      <c r="AQ44" s="278"/>
      <c r="AR44" s="278">
        <v>53</v>
      </c>
      <c r="AS44" s="278"/>
      <c r="AT44" s="278"/>
      <c r="AU44" s="278">
        <v>224</v>
      </c>
      <c r="AV44" s="297">
        <f t="shared" si="14"/>
        <v>793</v>
      </c>
      <c r="AW44" s="278"/>
      <c r="AX44" s="278"/>
      <c r="AY44" s="278"/>
      <c r="AZ44" s="278"/>
      <c r="BA44" s="278"/>
      <c r="BB44" s="278">
        <v>679</v>
      </c>
      <c r="BC44" s="278">
        <v>114</v>
      </c>
      <c r="BD44" s="297">
        <f t="shared" si="15"/>
        <v>0</v>
      </c>
      <c r="BE44" s="278"/>
      <c r="BF44" s="278"/>
      <c r="BG44" s="278"/>
      <c r="BH44" s="278"/>
      <c r="BI44" s="278"/>
      <c r="BJ44" s="278"/>
      <c r="BK44" s="278"/>
      <c r="BL44" s="297">
        <f t="shared" si="16"/>
        <v>0</v>
      </c>
      <c r="BM44" s="278"/>
      <c r="BN44" s="278"/>
      <c r="BO44" s="278"/>
      <c r="BP44" s="278"/>
      <c r="BQ44" s="278"/>
      <c r="BR44" s="278"/>
      <c r="BS44" s="278"/>
      <c r="BT44" s="297">
        <f t="shared" si="17"/>
        <v>0</v>
      </c>
      <c r="BU44" s="278"/>
      <c r="BV44" s="278"/>
      <c r="BW44" s="278"/>
      <c r="BX44" s="278"/>
      <c r="BY44" s="278"/>
      <c r="BZ44" s="278"/>
      <c r="CA44" s="278"/>
      <c r="CB44" s="297">
        <f t="shared" si="18"/>
        <v>0</v>
      </c>
      <c r="CC44" s="278"/>
      <c r="CD44" s="278"/>
      <c r="CE44" s="278"/>
      <c r="CF44" s="278"/>
      <c r="CG44" s="278"/>
      <c r="CH44" s="278"/>
      <c r="CI44" s="278"/>
      <c r="CJ44" s="297">
        <f t="shared" si="19"/>
        <v>1381</v>
      </c>
      <c r="CK44" s="278"/>
      <c r="CL44" s="278"/>
      <c r="CM44" s="278"/>
      <c r="CN44" s="278">
        <v>1243</v>
      </c>
      <c r="CO44" s="278"/>
      <c r="CP44" s="278">
        <v>38</v>
      </c>
      <c r="CQ44" s="278">
        <v>100</v>
      </c>
      <c r="CR44" s="297">
        <f t="shared" si="20"/>
        <v>0</v>
      </c>
      <c r="CS44" s="278"/>
      <c r="CT44" s="278"/>
      <c r="CU44" s="278"/>
      <c r="CV44" s="278"/>
      <c r="CW44" s="278"/>
      <c r="CX44" s="278"/>
      <c r="CY44" s="278"/>
      <c r="CZ44" s="297">
        <f t="shared" si="21"/>
        <v>0</v>
      </c>
      <c r="DA44" s="278"/>
      <c r="DB44" s="278"/>
      <c r="DC44" s="278"/>
      <c r="DD44" s="297">
        <f t="shared" si="22"/>
        <v>1235</v>
      </c>
      <c r="DE44" s="278"/>
      <c r="DF44" s="278"/>
      <c r="DG44" s="278"/>
      <c r="DH44" s="278"/>
      <c r="DI44" s="278"/>
      <c r="DJ44" s="278"/>
      <c r="DK44" s="278">
        <v>1235</v>
      </c>
    </row>
    <row r="45" spans="1:115" s="267" customFormat="1" ht="13.5">
      <c r="A45" s="415" t="s">
        <v>382</v>
      </c>
      <c r="B45" s="415">
        <v>28481</v>
      </c>
      <c r="C45" s="415" t="s">
        <v>441</v>
      </c>
      <c r="D45" s="297">
        <f t="shared" si="2"/>
        <v>6071</v>
      </c>
      <c r="E45" s="418">
        <v>3938</v>
      </c>
      <c r="F45" s="418">
        <v>2133</v>
      </c>
      <c r="G45" s="297">
        <f t="shared" si="3"/>
        <v>6071</v>
      </c>
      <c r="H45" s="297">
        <f t="shared" si="4"/>
        <v>3938</v>
      </c>
      <c r="I45" s="297">
        <f t="shared" si="5"/>
        <v>0</v>
      </c>
      <c r="J45" s="278"/>
      <c r="K45" s="278"/>
      <c r="L45" s="278"/>
      <c r="M45" s="297">
        <f t="shared" si="6"/>
        <v>3118</v>
      </c>
      <c r="N45" s="278">
        <v>3118</v>
      </c>
      <c r="O45" s="278"/>
      <c r="P45" s="278"/>
      <c r="Q45" s="297">
        <f t="shared" si="7"/>
        <v>161</v>
      </c>
      <c r="R45" s="278">
        <v>161</v>
      </c>
      <c r="S45" s="278"/>
      <c r="T45" s="278"/>
      <c r="U45" s="297">
        <f t="shared" si="8"/>
        <v>537</v>
      </c>
      <c r="V45" s="278">
        <v>537</v>
      </c>
      <c r="W45" s="278"/>
      <c r="X45" s="278"/>
      <c r="Y45" s="297">
        <f t="shared" si="9"/>
        <v>0</v>
      </c>
      <c r="Z45" s="278"/>
      <c r="AA45" s="278"/>
      <c r="AB45" s="278"/>
      <c r="AC45" s="297">
        <f t="shared" si="10"/>
        <v>122</v>
      </c>
      <c r="AD45" s="278">
        <v>122</v>
      </c>
      <c r="AE45" s="278"/>
      <c r="AF45" s="278"/>
      <c r="AG45" s="278">
        <v>2133</v>
      </c>
      <c r="AH45" s="278"/>
      <c r="AI45" s="297">
        <f t="shared" si="11"/>
        <v>0</v>
      </c>
      <c r="AJ45" s="278"/>
      <c r="AK45" s="278"/>
      <c r="AL45" s="278"/>
      <c r="AM45" s="297">
        <f t="shared" si="12"/>
        <v>6071</v>
      </c>
      <c r="AN45" s="297">
        <f t="shared" si="13"/>
        <v>4673</v>
      </c>
      <c r="AO45" s="278"/>
      <c r="AP45" s="278">
        <v>3118</v>
      </c>
      <c r="AQ45" s="278"/>
      <c r="AR45" s="278"/>
      <c r="AS45" s="278"/>
      <c r="AT45" s="278"/>
      <c r="AU45" s="278">
        <v>1555</v>
      </c>
      <c r="AV45" s="297">
        <f t="shared" si="14"/>
        <v>0</v>
      </c>
      <c r="AW45" s="278"/>
      <c r="AX45" s="278"/>
      <c r="AY45" s="278"/>
      <c r="AZ45" s="278"/>
      <c r="BA45" s="278"/>
      <c r="BB45" s="278"/>
      <c r="BC45" s="278"/>
      <c r="BD45" s="297">
        <f t="shared" si="15"/>
        <v>0</v>
      </c>
      <c r="BE45" s="278"/>
      <c r="BF45" s="278"/>
      <c r="BG45" s="278"/>
      <c r="BH45" s="278"/>
      <c r="BI45" s="278"/>
      <c r="BJ45" s="278"/>
      <c r="BK45" s="278"/>
      <c r="BL45" s="297">
        <f t="shared" si="16"/>
        <v>0</v>
      </c>
      <c r="BM45" s="278"/>
      <c r="BN45" s="278"/>
      <c r="BO45" s="278"/>
      <c r="BP45" s="278"/>
      <c r="BQ45" s="278"/>
      <c r="BR45" s="278"/>
      <c r="BS45" s="278"/>
      <c r="BT45" s="297">
        <f t="shared" si="17"/>
        <v>0</v>
      </c>
      <c r="BU45" s="278"/>
      <c r="BV45" s="278"/>
      <c r="BW45" s="278"/>
      <c r="BX45" s="278"/>
      <c r="BY45" s="278"/>
      <c r="BZ45" s="278"/>
      <c r="CA45" s="278"/>
      <c r="CB45" s="297">
        <f t="shared" si="18"/>
        <v>0</v>
      </c>
      <c r="CC45" s="278"/>
      <c r="CD45" s="278"/>
      <c r="CE45" s="278"/>
      <c r="CF45" s="278"/>
      <c r="CG45" s="278"/>
      <c r="CH45" s="278"/>
      <c r="CI45" s="278"/>
      <c r="CJ45" s="297">
        <f t="shared" si="19"/>
        <v>942</v>
      </c>
      <c r="CK45" s="278"/>
      <c r="CL45" s="278"/>
      <c r="CM45" s="278">
        <v>161</v>
      </c>
      <c r="CN45" s="278">
        <v>537</v>
      </c>
      <c r="CO45" s="278"/>
      <c r="CP45" s="278">
        <v>122</v>
      </c>
      <c r="CQ45" s="278">
        <v>122</v>
      </c>
      <c r="CR45" s="297">
        <f t="shared" si="20"/>
        <v>0</v>
      </c>
      <c r="CS45" s="278"/>
      <c r="CT45" s="278"/>
      <c r="CU45" s="278"/>
      <c r="CV45" s="278"/>
      <c r="CW45" s="278"/>
      <c r="CX45" s="278"/>
      <c r="CY45" s="278"/>
      <c r="CZ45" s="297">
        <f t="shared" si="21"/>
        <v>0</v>
      </c>
      <c r="DA45" s="278"/>
      <c r="DB45" s="278"/>
      <c r="DC45" s="278"/>
      <c r="DD45" s="297">
        <f t="shared" si="22"/>
        <v>456</v>
      </c>
      <c r="DE45" s="278"/>
      <c r="DF45" s="278"/>
      <c r="DG45" s="278"/>
      <c r="DH45" s="278"/>
      <c r="DI45" s="278"/>
      <c r="DJ45" s="278"/>
      <c r="DK45" s="278">
        <v>456</v>
      </c>
    </row>
    <row r="46" spans="1:115" s="267" customFormat="1" ht="13.5">
      <c r="A46" s="415" t="s">
        <v>382</v>
      </c>
      <c r="B46" s="415">
        <v>28501</v>
      </c>
      <c r="C46" s="415" t="s">
        <v>442</v>
      </c>
      <c r="D46" s="297">
        <f t="shared" si="2"/>
        <v>8212</v>
      </c>
      <c r="E46" s="418">
        <v>3412</v>
      </c>
      <c r="F46" s="418">
        <v>4800</v>
      </c>
      <c r="G46" s="297">
        <f t="shared" si="3"/>
        <v>8212</v>
      </c>
      <c r="H46" s="297">
        <f t="shared" si="4"/>
        <v>4821</v>
      </c>
      <c r="I46" s="297">
        <f t="shared" si="5"/>
        <v>0</v>
      </c>
      <c r="J46" s="278"/>
      <c r="K46" s="278"/>
      <c r="L46" s="278"/>
      <c r="M46" s="297">
        <f t="shared" si="6"/>
        <v>4278</v>
      </c>
      <c r="N46" s="278">
        <v>2868</v>
      </c>
      <c r="O46" s="278"/>
      <c r="P46" s="278">
        <v>1410</v>
      </c>
      <c r="Q46" s="297">
        <f t="shared" si="7"/>
        <v>499</v>
      </c>
      <c r="R46" s="278">
        <v>499</v>
      </c>
      <c r="S46" s="278"/>
      <c r="T46" s="278"/>
      <c r="U46" s="297">
        <f t="shared" si="8"/>
        <v>0</v>
      </c>
      <c r="V46" s="278"/>
      <c r="W46" s="278"/>
      <c r="X46" s="278"/>
      <c r="Y46" s="297">
        <f t="shared" si="9"/>
        <v>0</v>
      </c>
      <c r="Z46" s="278"/>
      <c r="AA46" s="278"/>
      <c r="AB46" s="278"/>
      <c r="AC46" s="297">
        <f t="shared" si="10"/>
        <v>44</v>
      </c>
      <c r="AD46" s="278">
        <v>44</v>
      </c>
      <c r="AE46" s="278"/>
      <c r="AF46" s="278"/>
      <c r="AG46" s="278">
        <v>3391</v>
      </c>
      <c r="AH46" s="278"/>
      <c r="AI46" s="297">
        <f t="shared" si="11"/>
        <v>0</v>
      </c>
      <c r="AJ46" s="278"/>
      <c r="AK46" s="278"/>
      <c r="AL46" s="278"/>
      <c r="AM46" s="297">
        <f t="shared" si="12"/>
        <v>8212</v>
      </c>
      <c r="AN46" s="297">
        <f t="shared" si="13"/>
        <v>5300</v>
      </c>
      <c r="AO46" s="278"/>
      <c r="AP46" s="278">
        <v>4278</v>
      </c>
      <c r="AQ46" s="278"/>
      <c r="AR46" s="278"/>
      <c r="AS46" s="278"/>
      <c r="AT46" s="278"/>
      <c r="AU46" s="278">
        <v>1022</v>
      </c>
      <c r="AV46" s="297">
        <f t="shared" si="14"/>
        <v>0</v>
      </c>
      <c r="AW46" s="278"/>
      <c r="AX46" s="278"/>
      <c r="AY46" s="278"/>
      <c r="AZ46" s="278"/>
      <c r="BA46" s="278"/>
      <c r="BB46" s="278"/>
      <c r="BC46" s="278"/>
      <c r="BD46" s="297">
        <f t="shared" si="15"/>
        <v>0</v>
      </c>
      <c r="BE46" s="278"/>
      <c r="BF46" s="278"/>
      <c r="BG46" s="278"/>
      <c r="BH46" s="278"/>
      <c r="BI46" s="278"/>
      <c r="BJ46" s="278"/>
      <c r="BK46" s="278"/>
      <c r="BL46" s="297">
        <f t="shared" si="16"/>
        <v>0</v>
      </c>
      <c r="BM46" s="278"/>
      <c r="BN46" s="278"/>
      <c r="BO46" s="278"/>
      <c r="BP46" s="278"/>
      <c r="BQ46" s="278"/>
      <c r="BR46" s="278"/>
      <c r="BS46" s="278"/>
      <c r="BT46" s="297">
        <f t="shared" si="17"/>
        <v>0</v>
      </c>
      <c r="BU46" s="278"/>
      <c r="BV46" s="278"/>
      <c r="BW46" s="278"/>
      <c r="BX46" s="278"/>
      <c r="BY46" s="278"/>
      <c r="BZ46" s="278"/>
      <c r="CA46" s="278"/>
      <c r="CB46" s="297">
        <f t="shared" si="18"/>
        <v>0</v>
      </c>
      <c r="CC46" s="278"/>
      <c r="CD46" s="278"/>
      <c r="CE46" s="278"/>
      <c r="CF46" s="278"/>
      <c r="CG46" s="278"/>
      <c r="CH46" s="278"/>
      <c r="CI46" s="278"/>
      <c r="CJ46" s="297">
        <f t="shared" si="19"/>
        <v>636</v>
      </c>
      <c r="CK46" s="278"/>
      <c r="CL46" s="278"/>
      <c r="CM46" s="278">
        <v>499</v>
      </c>
      <c r="CN46" s="278"/>
      <c r="CO46" s="278"/>
      <c r="CP46" s="278">
        <v>44</v>
      </c>
      <c r="CQ46" s="278">
        <v>93</v>
      </c>
      <c r="CR46" s="297">
        <f t="shared" si="20"/>
        <v>0</v>
      </c>
      <c r="CS46" s="278"/>
      <c r="CT46" s="278"/>
      <c r="CU46" s="278"/>
      <c r="CV46" s="278"/>
      <c r="CW46" s="278"/>
      <c r="CX46" s="278"/>
      <c r="CY46" s="278"/>
      <c r="CZ46" s="297">
        <f t="shared" si="21"/>
        <v>0</v>
      </c>
      <c r="DA46" s="278"/>
      <c r="DB46" s="278"/>
      <c r="DC46" s="278"/>
      <c r="DD46" s="297">
        <f t="shared" si="22"/>
        <v>2276</v>
      </c>
      <c r="DE46" s="278"/>
      <c r="DF46" s="278"/>
      <c r="DG46" s="278"/>
      <c r="DH46" s="278"/>
      <c r="DI46" s="278"/>
      <c r="DJ46" s="278"/>
      <c r="DK46" s="278">
        <v>2276</v>
      </c>
    </row>
    <row r="47" spans="1:115" s="267" customFormat="1" ht="13.5">
      <c r="A47" s="415" t="s">
        <v>382</v>
      </c>
      <c r="B47" s="415">
        <v>28585</v>
      </c>
      <c r="C47" s="415" t="s">
        <v>443</v>
      </c>
      <c r="D47" s="297">
        <f t="shared" si="2"/>
        <v>7648</v>
      </c>
      <c r="E47" s="418">
        <v>5674</v>
      </c>
      <c r="F47" s="418">
        <v>1974</v>
      </c>
      <c r="G47" s="297">
        <f t="shared" si="3"/>
        <v>7648</v>
      </c>
      <c r="H47" s="297">
        <f t="shared" si="4"/>
        <v>4358</v>
      </c>
      <c r="I47" s="297">
        <f t="shared" si="5"/>
        <v>0</v>
      </c>
      <c r="J47" s="278"/>
      <c r="K47" s="278"/>
      <c r="L47" s="278"/>
      <c r="M47" s="297">
        <f t="shared" si="6"/>
        <v>3441</v>
      </c>
      <c r="N47" s="278">
        <v>2571</v>
      </c>
      <c r="O47" s="278">
        <v>775</v>
      </c>
      <c r="P47" s="278">
        <v>95</v>
      </c>
      <c r="Q47" s="297">
        <f t="shared" si="7"/>
        <v>323</v>
      </c>
      <c r="R47" s="278">
        <v>210</v>
      </c>
      <c r="S47" s="278">
        <v>112</v>
      </c>
      <c r="T47" s="278">
        <v>1</v>
      </c>
      <c r="U47" s="297">
        <f t="shared" si="8"/>
        <v>328</v>
      </c>
      <c r="V47" s="278">
        <v>235</v>
      </c>
      <c r="W47" s="278">
        <v>89</v>
      </c>
      <c r="X47" s="278">
        <v>4</v>
      </c>
      <c r="Y47" s="297">
        <f t="shared" si="9"/>
        <v>0</v>
      </c>
      <c r="Z47" s="278"/>
      <c r="AA47" s="278"/>
      <c r="AB47" s="278"/>
      <c r="AC47" s="297">
        <f t="shared" si="10"/>
        <v>266</v>
      </c>
      <c r="AD47" s="278">
        <v>188</v>
      </c>
      <c r="AE47" s="278">
        <v>76</v>
      </c>
      <c r="AF47" s="278">
        <v>2</v>
      </c>
      <c r="AG47" s="278">
        <v>3290</v>
      </c>
      <c r="AH47" s="278"/>
      <c r="AI47" s="297">
        <f t="shared" si="11"/>
        <v>0</v>
      </c>
      <c r="AJ47" s="278"/>
      <c r="AK47" s="278"/>
      <c r="AL47" s="278"/>
      <c r="AM47" s="297">
        <f t="shared" si="12"/>
        <v>7648</v>
      </c>
      <c r="AN47" s="297">
        <f t="shared" si="13"/>
        <v>5133</v>
      </c>
      <c r="AO47" s="278"/>
      <c r="AP47" s="278">
        <v>3441</v>
      </c>
      <c r="AQ47" s="278"/>
      <c r="AR47" s="278"/>
      <c r="AS47" s="278"/>
      <c r="AT47" s="278"/>
      <c r="AU47" s="278">
        <v>1692</v>
      </c>
      <c r="AV47" s="297">
        <f t="shared" si="14"/>
        <v>1260</v>
      </c>
      <c r="AW47" s="278"/>
      <c r="AX47" s="278"/>
      <c r="AY47" s="278"/>
      <c r="AZ47" s="278"/>
      <c r="BA47" s="278"/>
      <c r="BB47" s="278">
        <v>266</v>
      </c>
      <c r="BC47" s="278">
        <v>994</v>
      </c>
      <c r="BD47" s="297">
        <f t="shared" si="15"/>
        <v>0</v>
      </c>
      <c r="BE47" s="278"/>
      <c r="BF47" s="278"/>
      <c r="BG47" s="278"/>
      <c r="BH47" s="278"/>
      <c r="BI47" s="278"/>
      <c r="BJ47" s="278"/>
      <c r="BK47" s="278"/>
      <c r="BL47" s="297">
        <f t="shared" si="16"/>
        <v>0</v>
      </c>
      <c r="BM47" s="278"/>
      <c r="BN47" s="278"/>
      <c r="BO47" s="278"/>
      <c r="BP47" s="278"/>
      <c r="BQ47" s="278"/>
      <c r="BR47" s="278"/>
      <c r="BS47" s="278"/>
      <c r="BT47" s="297">
        <f t="shared" si="17"/>
        <v>0</v>
      </c>
      <c r="BU47" s="278"/>
      <c r="BV47" s="278"/>
      <c r="BW47" s="278"/>
      <c r="BX47" s="278"/>
      <c r="BY47" s="278"/>
      <c r="BZ47" s="278"/>
      <c r="CA47" s="278"/>
      <c r="CB47" s="297">
        <f t="shared" si="18"/>
        <v>0</v>
      </c>
      <c r="CC47" s="278"/>
      <c r="CD47" s="278"/>
      <c r="CE47" s="278"/>
      <c r="CF47" s="278"/>
      <c r="CG47" s="278"/>
      <c r="CH47" s="278"/>
      <c r="CI47" s="278"/>
      <c r="CJ47" s="297">
        <f t="shared" si="19"/>
        <v>764</v>
      </c>
      <c r="CK47" s="278"/>
      <c r="CL47" s="278"/>
      <c r="CM47" s="278">
        <v>323</v>
      </c>
      <c r="CN47" s="278">
        <v>328</v>
      </c>
      <c r="CO47" s="278"/>
      <c r="CP47" s="278"/>
      <c r="CQ47" s="278">
        <v>113</v>
      </c>
      <c r="CR47" s="297">
        <f t="shared" si="20"/>
        <v>0</v>
      </c>
      <c r="CS47" s="278"/>
      <c r="CT47" s="278"/>
      <c r="CU47" s="278"/>
      <c r="CV47" s="278"/>
      <c r="CW47" s="278"/>
      <c r="CX47" s="278"/>
      <c r="CY47" s="278"/>
      <c r="CZ47" s="297">
        <f t="shared" si="21"/>
        <v>0</v>
      </c>
      <c r="DA47" s="278"/>
      <c r="DB47" s="278"/>
      <c r="DC47" s="278"/>
      <c r="DD47" s="297">
        <f t="shared" si="22"/>
        <v>491</v>
      </c>
      <c r="DE47" s="278"/>
      <c r="DF47" s="278"/>
      <c r="DG47" s="278"/>
      <c r="DH47" s="278"/>
      <c r="DI47" s="278"/>
      <c r="DJ47" s="278"/>
      <c r="DK47" s="278">
        <v>491</v>
      </c>
    </row>
    <row r="48" spans="1:115" s="267" customFormat="1" ht="13.5">
      <c r="A48" s="415" t="s">
        <v>382</v>
      </c>
      <c r="B48" s="415">
        <v>28586</v>
      </c>
      <c r="C48" s="415" t="s">
        <v>444</v>
      </c>
      <c r="D48" s="297">
        <f t="shared" si="2"/>
        <v>6238</v>
      </c>
      <c r="E48" s="418">
        <v>4644</v>
      </c>
      <c r="F48" s="418">
        <v>1594</v>
      </c>
      <c r="G48" s="297">
        <f t="shared" si="3"/>
        <v>6238</v>
      </c>
      <c r="H48" s="297">
        <f t="shared" si="4"/>
        <v>4644</v>
      </c>
      <c r="I48" s="297">
        <f t="shared" si="5"/>
        <v>0</v>
      </c>
      <c r="J48" s="278"/>
      <c r="K48" s="278"/>
      <c r="L48" s="278"/>
      <c r="M48" s="297">
        <f t="shared" si="6"/>
        <v>4043</v>
      </c>
      <c r="N48" s="278"/>
      <c r="O48" s="278">
        <v>4043</v>
      </c>
      <c r="P48" s="278"/>
      <c r="Q48" s="297">
        <f t="shared" si="7"/>
        <v>95</v>
      </c>
      <c r="R48" s="278"/>
      <c r="S48" s="278">
        <v>95</v>
      </c>
      <c r="T48" s="278"/>
      <c r="U48" s="297">
        <f t="shared" si="8"/>
        <v>445</v>
      </c>
      <c r="V48" s="278"/>
      <c r="W48" s="278">
        <v>445</v>
      </c>
      <c r="X48" s="278"/>
      <c r="Y48" s="297">
        <f t="shared" si="9"/>
        <v>12</v>
      </c>
      <c r="Z48" s="278"/>
      <c r="AA48" s="278">
        <v>12</v>
      </c>
      <c r="AB48" s="278"/>
      <c r="AC48" s="297">
        <f t="shared" si="10"/>
        <v>49</v>
      </c>
      <c r="AD48" s="278"/>
      <c r="AE48" s="278">
        <v>49</v>
      </c>
      <c r="AF48" s="278"/>
      <c r="AG48" s="278">
        <v>1594</v>
      </c>
      <c r="AH48" s="278"/>
      <c r="AI48" s="297">
        <f t="shared" si="11"/>
        <v>0</v>
      </c>
      <c r="AJ48" s="278"/>
      <c r="AK48" s="278"/>
      <c r="AL48" s="278"/>
      <c r="AM48" s="297">
        <f t="shared" si="12"/>
        <v>6238</v>
      </c>
      <c r="AN48" s="297">
        <f t="shared" si="13"/>
        <v>5532</v>
      </c>
      <c r="AO48" s="278"/>
      <c r="AP48" s="278">
        <v>4057</v>
      </c>
      <c r="AQ48" s="278"/>
      <c r="AR48" s="278"/>
      <c r="AS48" s="278"/>
      <c r="AT48" s="278"/>
      <c r="AU48" s="278">
        <v>1475</v>
      </c>
      <c r="AV48" s="297">
        <f t="shared" si="14"/>
        <v>0</v>
      </c>
      <c r="AW48" s="278"/>
      <c r="AX48" s="278"/>
      <c r="AY48" s="278"/>
      <c r="AZ48" s="278"/>
      <c r="BA48" s="278"/>
      <c r="BB48" s="278"/>
      <c r="BC48" s="278"/>
      <c r="BD48" s="297">
        <f t="shared" si="15"/>
        <v>0</v>
      </c>
      <c r="BE48" s="278"/>
      <c r="BF48" s="278"/>
      <c r="BG48" s="278"/>
      <c r="BH48" s="278"/>
      <c r="BI48" s="278"/>
      <c r="BJ48" s="278"/>
      <c r="BK48" s="278"/>
      <c r="BL48" s="297">
        <f t="shared" si="16"/>
        <v>0</v>
      </c>
      <c r="BM48" s="278"/>
      <c r="BN48" s="278"/>
      <c r="BO48" s="278"/>
      <c r="BP48" s="278"/>
      <c r="BQ48" s="278"/>
      <c r="BR48" s="278"/>
      <c r="BS48" s="278"/>
      <c r="BT48" s="297">
        <f t="shared" si="17"/>
        <v>0</v>
      </c>
      <c r="BU48" s="278"/>
      <c r="BV48" s="278"/>
      <c r="BW48" s="278"/>
      <c r="BX48" s="278"/>
      <c r="BY48" s="278"/>
      <c r="BZ48" s="278"/>
      <c r="CA48" s="278"/>
      <c r="CB48" s="297">
        <f t="shared" si="18"/>
        <v>0</v>
      </c>
      <c r="CC48" s="278"/>
      <c r="CD48" s="278"/>
      <c r="CE48" s="278"/>
      <c r="CF48" s="278"/>
      <c r="CG48" s="278"/>
      <c r="CH48" s="278"/>
      <c r="CI48" s="278"/>
      <c r="CJ48" s="297">
        <f t="shared" si="19"/>
        <v>706</v>
      </c>
      <c r="CK48" s="278"/>
      <c r="CL48" s="278"/>
      <c r="CM48" s="278">
        <v>95</v>
      </c>
      <c r="CN48" s="278">
        <v>445</v>
      </c>
      <c r="CO48" s="278">
        <v>12</v>
      </c>
      <c r="CP48" s="278">
        <v>35</v>
      </c>
      <c r="CQ48" s="278">
        <v>119</v>
      </c>
      <c r="CR48" s="297">
        <f t="shared" si="20"/>
        <v>0</v>
      </c>
      <c r="CS48" s="278"/>
      <c r="CT48" s="278"/>
      <c r="CU48" s="278"/>
      <c r="CV48" s="278"/>
      <c r="CW48" s="278"/>
      <c r="CX48" s="278"/>
      <c r="CY48" s="278"/>
      <c r="CZ48" s="297">
        <f t="shared" si="21"/>
        <v>0</v>
      </c>
      <c r="DA48" s="278"/>
      <c r="DB48" s="278"/>
      <c r="DC48" s="278"/>
      <c r="DD48" s="297">
        <f t="shared" si="22"/>
        <v>0</v>
      </c>
      <c r="DE48" s="278"/>
      <c r="DF48" s="278"/>
      <c r="DG48" s="278"/>
      <c r="DH48" s="278"/>
      <c r="DI48" s="278"/>
      <c r="DJ48" s="278"/>
      <c r="DK48" s="278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4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兵庫県</v>
      </c>
      <c r="B7" s="280">
        <f>INT(B8/1000)*1000</f>
        <v>28000</v>
      </c>
      <c r="C7" s="280" t="s">
        <v>354</v>
      </c>
      <c r="D7" s="278">
        <f>SUM(D8:D200)</f>
        <v>2308316</v>
      </c>
      <c r="E7" s="278">
        <f>SUM(E8:E200)</f>
        <v>1915369</v>
      </c>
      <c r="F7" s="278">
        <f aca="true" t="shared" si="0" ref="F7:AR7">SUM(F8:F200)</f>
        <v>256468</v>
      </c>
      <c r="G7" s="278">
        <f t="shared" si="0"/>
        <v>150332</v>
      </c>
      <c r="H7" s="278">
        <f t="shared" si="0"/>
        <v>6937</v>
      </c>
      <c r="I7" s="278">
        <f t="shared" si="0"/>
        <v>0</v>
      </c>
      <c r="J7" s="278">
        <f t="shared" si="0"/>
        <v>0</v>
      </c>
      <c r="K7" s="278">
        <f t="shared" si="0"/>
        <v>14535</v>
      </c>
      <c r="L7" s="278">
        <f t="shared" si="0"/>
        <v>75867</v>
      </c>
      <c r="M7" s="278">
        <f t="shared" si="0"/>
        <v>8797</v>
      </c>
      <c r="N7" s="278">
        <f t="shared" si="0"/>
        <v>53314</v>
      </c>
      <c r="O7" s="278">
        <f t="shared" si="0"/>
        <v>83165</v>
      </c>
      <c r="P7" s="278">
        <f t="shared" si="0"/>
        <v>56174</v>
      </c>
      <c r="Q7" s="278">
        <f t="shared" si="0"/>
        <v>5798</v>
      </c>
      <c r="R7" s="278">
        <f t="shared" si="0"/>
        <v>10342</v>
      </c>
      <c r="S7" s="278">
        <f t="shared" si="0"/>
        <v>708</v>
      </c>
      <c r="T7" s="278">
        <f t="shared" si="0"/>
        <v>7955</v>
      </c>
      <c r="U7" s="278">
        <f t="shared" si="0"/>
        <v>1678</v>
      </c>
      <c r="V7" s="278">
        <f t="shared" si="0"/>
        <v>0</v>
      </c>
      <c r="W7" s="278">
        <f t="shared" si="0"/>
        <v>0</v>
      </c>
      <c r="X7" s="278">
        <f t="shared" si="0"/>
        <v>510</v>
      </c>
      <c r="Y7" s="278">
        <f t="shared" si="0"/>
        <v>2034826</v>
      </c>
      <c r="Z7" s="278">
        <f t="shared" si="0"/>
        <v>1915369</v>
      </c>
      <c r="AA7" s="278">
        <f t="shared" si="0"/>
        <v>101365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17562</v>
      </c>
      <c r="AG7" s="278">
        <f t="shared" si="0"/>
        <v>530</v>
      </c>
      <c r="AH7" s="278">
        <f t="shared" si="0"/>
        <v>377628</v>
      </c>
      <c r="AI7" s="278">
        <f t="shared" si="0"/>
        <v>53314</v>
      </c>
      <c r="AJ7" s="278">
        <f t="shared" si="0"/>
        <v>282869</v>
      </c>
      <c r="AK7" s="278">
        <f t="shared" si="0"/>
        <v>41445</v>
      </c>
      <c r="AL7" s="278">
        <f t="shared" si="0"/>
        <v>21964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806</v>
      </c>
      <c r="AQ7" s="278">
        <f t="shared" si="0"/>
        <v>10886</v>
      </c>
      <c r="AR7" s="278">
        <f t="shared" si="0"/>
        <v>7789</v>
      </c>
    </row>
    <row r="8" spans="1:44" s="267" customFormat="1" ht="13.5">
      <c r="A8" s="415" t="s">
        <v>382</v>
      </c>
      <c r="B8" s="415">
        <v>28100</v>
      </c>
      <c r="C8" s="415" t="s">
        <v>402</v>
      </c>
      <c r="D8" s="297">
        <f aca="true" t="shared" si="1" ref="D8:D48">SUM(E8:F8,N8:O8)</f>
        <v>748734</v>
      </c>
      <c r="E8" s="297">
        <f aca="true" t="shared" si="2" ref="E8:E48">Z8</f>
        <v>642231</v>
      </c>
      <c r="F8" s="297">
        <f aca="true" t="shared" si="3" ref="F8:F48">SUM(G8:M8)</f>
        <v>82609</v>
      </c>
      <c r="G8" s="278">
        <v>63593</v>
      </c>
      <c r="H8" s="278"/>
      <c r="I8" s="278"/>
      <c r="J8" s="278"/>
      <c r="K8" s="278"/>
      <c r="L8" s="278">
        <v>19016</v>
      </c>
      <c r="M8" s="278"/>
      <c r="N8" s="297">
        <f aca="true" t="shared" si="4" ref="N8:N48">AI8</f>
        <v>23318</v>
      </c>
      <c r="O8" s="298">
        <f>'資源化量内訳'!R8</f>
        <v>576</v>
      </c>
      <c r="P8" s="298">
        <f>'資源化量内訳'!S8</f>
        <v>576</v>
      </c>
      <c r="Q8" s="298">
        <f>'資源化量内訳'!T8</f>
        <v>0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0</v>
      </c>
      <c r="Y8" s="297">
        <f aca="true" t="shared" si="5" ref="Y8:Y48">SUM(Z8:AG8)</f>
        <v>689185</v>
      </c>
      <c r="Z8" s="278">
        <v>642231</v>
      </c>
      <c r="AA8" s="278">
        <v>44572</v>
      </c>
      <c r="AB8" s="278"/>
      <c r="AC8" s="278"/>
      <c r="AD8" s="278"/>
      <c r="AE8" s="278"/>
      <c r="AF8" s="278">
        <v>2382</v>
      </c>
      <c r="AG8" s="278"/>
      <c r="AH8" s="297">
        <f aca="true" t="shared" si="6" ref="AH8:AH48">SUM(AI8:AK8)</f>
        <v>153386</v>
      </c>
      <c r="AI8" s="278">
        <v>23318</v>
      </c>
      <c r="AJ8" s="278">
        <v>108469</v>
      </c>
      <c r="AK8" s="297">
        <f aca="true" t="shared" si="7" ref="AK8:AK48">SUM(AL8:AR8)</f>
        <v>21599</v>
      </c>
      <c r="AL8" s="278">
        <v>12313</v>
      </c>
      <c r="AM8" s="278"/>
      <c r="AN8" s="278"/>
      <c r="AO8" s="278"/>
      <c r="AP8" s="278"/>
      <c r="AQ8" s="278">
        <v>9286</v>
      </c>
      <c r="AR8" s="278"/>
    </row>
    <row r="9" spans="1:44" s="267" customFormat="1" ht="13.5">
      <c r="A9" s="415" t="s">
        <v>382</v>
      </c>
      <c r="B9" s="415">
        <v>28201</v>
      </c>
      <c r="C9" s="415" t="s">
        <v>404</v>
      </c>
      <c r="D9" s="297">
        <f t="shared" si="1"/>
        <v>211762</v>
      </c>
      <c r="E9" s="297">
        <f t="shared" si="2"/>
        <v>157316</v>
      </c>
      <c r="F9" s="297">
        <f t="shared" si="3"/>
        <v>25811</v>
      </c>
      <c r="G9" s="278">
        <v>6406</v>
      </c>
      <c r="H9" s="278"/>
      <c r="I9" s="278"/>
      <c r="J9" s="278"/>
      <c r="K9" s="278">
        <v>1138</v>
      </c>
      <c r="L9" s="278">
        <v>10271</v>
      </c>
      <c r="M9" s="278">
        <v>7996</v>
      </c>
      <c r="N9" s="297">
        <f t="shared" si="4"/>
        <v>2963</v>
      </c>
      <c r="O9" s="298">
        <f>'資源化量内訳'!R9</f>
        <v>25672</v>
      </c>
      <c r="P9" s="298">
        <f>'資源化量内訳'!S9</f>
        <v>11739</v>
      </c>
      <c r="Q9" s="298">
        <f>'資源化量内訳'!T9</f>
        <v>2825</v>
      </c>
      <c r="R9" s="298">
        <f>'資源化量内訳'!U9</f>
        <v>3585</v>
      </c>
      <c r="S9" s="298">
        <f>'資源化量内訳'!V9</f>
        <v>22</v>
      </c>
      <c r="T9" s="298">
        <f>'資源化量内訳'!W9</f>
        <v>7390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111</v>
      </c>
      <c r="Y9" s="297">
        <f t="shared" si="5"/>
        <v>168450</v>
      </c>
      <c r="Z9" s="278">
        <v>157316</v>
      </c>
      <c r="AA9" s="278">
        <v>5051</v>
      </c>
      <c r="AB9" s="278"/>
      <c r="AC9" s="278"/>
      <c r="AD9" s="278"/>
      <c r="AE9" s="278"/>
      <c r="AF9" s="278">
        <v>5763</v>
      </c>
      <c r="AG9" s="278">
        <v>320</v>
      </c>
      <c r="AH9" s="297">
        <f t="shared" si="6"/>
        <v>31689</v>
      </c>
      <c r="AI9" s="278">
        <v>2963</v>
      </c>
      <c r="AJ9" s="278">
        <v>20359</v>
      </c>
      <c r="AK9" s="297">
        <f t="shared" si="7"/>
        <v>8367</v>
      </c>
      <c r="AL9" s="278">
        <v>777</v>
      </c>
      <c r="AM9" s="278"/>
      <c r="AN9" s="278"/>
      <c r="AO9" s="278"/>
      <c r="AP9" s="278">
        <v>80</v>
      </c>
      <c r="AQ9" s="278">
        <v>12</v>
      </c>
      <c r="AR9" s="278">
        <v>7498</v>
      </c>
    </row>
    <row r="10" spans="1:44" s="267" customFormat="1" ht="13.5">
      <c r="A10" s="415" t="s">
        <v>382</v>
      </c>
      <c r="B10" s="415">
        <v>28202</v>
      </c>
      <c r="C10" s="415" t="s">
        <v>405</v>
      </c>
      <c r="D10" s="297">
        <f t="shared" si="1"/>
        <v>189205</v>
      </c>
      <c r="E10" s="297">
        <f t="shared" si="2"/>
        <v>162055</v>
      </c>
      <c r="F10" s="297">
        <f t="shared" si="3"/>
        <v>15148</v>
      </c>
      <c r="G10" s="278">
        <v>7705</v>
      </c>
      <c r="H10" s="278"/>
      <c r="I10" s="278"/>
      <c r="J10" s="278"/>
      <c r="K10" s="278"/>
      <c r="L10" s="278">
        <v>7443</v>
      </c>
      <c r="M10" s="278"/>
      <c r="N10" s="297">
        <f t="shared" si="4"/>
        <v>318</v>
      </c>
      <c r="O10" s="298">
        <f>'資源化量内訳'!R10</f>
        <v>11684</v>
      </c>
      <c r="P10" s="298">
        <f>'資源化量内訳'!S10</f>
        <v>11313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371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172210</v>
      </c>
      <c r="Z10" s="278">
        <v>162055</v>
      </c>
      <c r="AA10" s="278">
        <v>6349</v>
      </c>
      <c r="AB10" s="278"/>
      <c r="AC10" s="278"/>
      <c r="AD10" s="278"/>
      <c r="AE10" s="278"/>
      <c r="AF10" s="278">
        <v>3806</v>
      </c>
      <c r="AG10" s="278"/>
      <c r="AH10" s="297">
        <f t="shared" si="6"/>
        <v>19082</v>
      </c>
      <c r="AI10" s="278">
        <v>318</v>
      </c>
      <c r="AJ10" s="278">
        <v>18764</v>
      </c>
      <c r="AK10" s="297">
        <f t="shared" si="7"/>
        <v>0</v>
      </c>
      <c r="AL10" s="278"/>
      <c r="AM10" s="278"/>
      <c r="AN10" s="278"/>
      <c r="AO10" s="278"/>
      <c r="AP10" s="278"/>
      <c r="AQ10" s="278"/>
      <c r="AR10" s="278"/>
    </row>
    <row r="11" spans="1:44" s="267" customFormat="1" ht="13.5">
      <c r="A11" s="415" t="s">
        <v>382</v>
      </c>
      <c r="B11" s="415">
        <v>28203</v>
      </c>
      <c r="C11" s="415" t="s">
        <v>406</v>
      </c>
      <c r="D11" s="297">
        <f t="shared" si="1"/>
        <v>123013</v>
      </c>
      <c r="E11" s="297">
        <f t="shared" si="2"/>
        <v>107566</v>
      </c>
      <c r="F11" s="297">
        <f t="shared" si="3"/>
        <v>10124</v>
      </c>
      <c r="G11" s="278">
        <v>9134</v>
      </c>
      <c r="H11" s="278"/>
      <c r="I11" s="278"/>
      <c r="J11" s="278"/>
      <c r="K11" s="278"/>
      <c r="L11" s="278">
        <v>978</v>
      </c>
      <c r="M11" s="278">
        <v>12</v>
      </c>
      <c r="N11" s="297">
        <f t="shared" si="4"/>
        <v>1252</v>
      </c>
      <c r="O11" s="298">
        <f>'資源化量内訳'!R11</f>
        <v>4071</v>
      </c>
      <c r="P11" s="298">
        <f>'資源化量内訳'!S11</f>
        <v>3854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217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115749</v>
      </c>
      <c r="Z11" s="278">
        <v>107566</v>
      </c>
      <c r="AA11" s="278">
        <v>8183</v>
      </c>
      <c r="AB11" s="278"/>
      <c r="AC11" s="278"/>
      <c r="AD11" s="278"/>
      <c r="AE11" s="278"/>
      <c r="AF11" s="278"/>
      <c r="AG11" s="278"/>
      <c r="AH11" s="297">
        <f t="shared" si="6"/>
        <v>19836</v>
      </c>
      <c r="AI11" s="278">
        <v>1252</v>
      </c>
      <c r="AJ11" s="278">
        <v>18520</v>
      </c>
      <c r="AK11" s="297">
        <f t="shared" si="7"/>
        <v>64</v>
      </c>
      <c r="AL11" s="278">
        <v>64</v>
      </c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382</v>
      </c>
      <c r="B12" s="415">
        <v>28204</v>
      </c>
      <c r="C12" s="415" t="s">
        <v>408</v>
      </c>
      <c r="D12" s="297">
        <f t="shared" si="1"/>
        <v>195885</v>
      </c>
      <c r="E12" s="297">
        <f t="shared" si="2"/>
        <v>166676</v>
      </c>
      <c r="F12" s="297">
        <f t="shared" si="3"/>
        <v>15713</v>
      </c>
      <c r="G12" s="278">
        <v>15190</v>
      </c>
      <c r="H12" s="278"/>
      <c r="I12" s="278"/>
      <c r="J12" s="278"/>
      <c r="K12" s="278"/>
      <c r="L12" s="278">
        <v>523</v>
      </c>
      <c r="M12" s="278"/>
      <c r="N12" s="297">
        <f t="shared" si="4"/>
        <v>0</v>
      </c>
      <c r="O12" s="298">
        <f>'資源化量内訳'!R12</f>
        <v>13496</v>
      </c>
      <c r="P12" s="298">
        <f>'資源化量内訳'!S12</f>
        <v>13057</v>
      </c>
      <c r="Q12" s="298">
        <f>'資源化量内訳'!T12</f>
        <v>0</v>
      </c>
      <c r="R12" s="298">
        <f>'資源化量内訳'!U12</f>
        <v>0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439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0</v>
      </c>
      <c r="Y12" s="297">
        <f t="shared" si="5"/>
        <v>176125</v>
      </c>
      <c r="Z12" s="278">
        <v>166676</v>
      </c>
      <c r="AA12" s="278">
        <v>9449</v>
      </c>
      <c r="AB12" s="278"/>
      <c r="AC12" s="278"/>
      <c r="AD12" s="278"/>
      <c r="AE12" s="278"/>
      <c r="AF12" s="278"/>
      <c r="AG12" s="278"/>
      <c r="AH12" s="297">
        <f t="shared" si="6"/>
        <v>29601</v>
      </c>
      <c r="AI12" s="278"/>
      <c r="AJ12" s="278">
        <v>28495</v>
      </c>
      <c r="AK12" s="297">
        <f t="shared" si="7"/>
        <v>1106</v>
      </c>
      <c r="AL12" s="278">
        <v>1106</v>
      </c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382</v>
      </c>
      <c r="B13" s="415">
        <v>28205</v>
      </c>
      <c r="C13" s="415" t="s">
        <v>409</v>
      </c>
      <c r="D13" s="297">
        <f t="shared" si="1"/>
        <v>21495</v>
      </c>
      <c r="E13" s="297">
        <f t="shared" si="2"/>
        <v>17441</v>
      </c>
      <c r="F13" s="297">
        <f t="shared" si="3"/>
        <v>2030</v>
      </c>
      <c r="G13" s="278">
        <v>2030</v>
      </c>
      <c r="H13" s="278"/>
      <c r="I13" s="278"/>
      <c r="J13" s="278"/>
      <c r="K13" s="278"/>
      <c r="L13" s="278"/>
      <c r="M13" s="278"/>
      <c r="N13" s="297">
        <f t="shared" si="4"/>
        <v>208</v>
      </c>
      <c r="O13" s="298">
        <f>'資源化量内訳'!R13</f>
        <v>1816</v>
      </c>
      <c r="P13" s="298">
        <f>'資源化量内訳'!S13</f>
        <v>1499</v>
      </c>
      <c r="Q13" s="298">
        <f>'資源化量内訳'!T13</f>
        <v>62</v>
      </c>
      <c r="R13" s="298">
        <f>'資源化量内訳'!U13</f>
        <v>147</v>
      </c>
      <c r="S13" s="298">
        <f>'資源化量内訳'!V13</f>
        <v>47</v>
      </c>
      <c r="T13" s="298">
        <f>'資源化量内訳'!W13</f>
        <v>3</v>
      </c>
      <c r="U13" s="298">
        <f>'資源化量内訳'!X13</f>
        <v>58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17889</v>
      </c>
      <c r="Z13" s="278">
        <v>17441</v>
      </c>
      <c r="AA13" s="278">
        <v>448</v>
      </c>
      <c r="AB13" s="278"/>
      <c r="AC13" s="278"/>
      <c r="AD13" s="278"/>
      <c r="AE13" s="278"/>
      <c r="AF13" s="278"/>
      <c r="AG13" s="278"/>
      <c r="AH13" s="297">
        <f t="shared" si="6"/>
        <v>3066</v>
      </c>
      <c r="AI13" s="278">
        <v>208</v>
      </c>
      <c r="AJ13" s="278">
        <v>2024</v>
      </c>
      <c r="AK13" s="297">
        <f t="shared" si="7"/>
        <v>834</v>
      </c>
      <c r="AL13" s="278">
        <v>834</v>
      </c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382</v>
      </c>
      <c r="B14" s="415">
        <v>28206</v>
      </c>
      <c r="C14" s="415" t="s">
        <v>410</v>
      </c>
      <c r="D14" s="297">
        <f t="shared" si="1"/>
        <v>36763</v>
      </c>
      <c r="E14" s="297">
        <f t="shared" si="2"/>
        <v>32307</v>
      </c>
      <c r="F14" s="297">
        <f t="shared" si="3"/>
        <v>2600</v>
      </c>
      <c r="G14" s="278">
        <v>483</v>
      </c>
      <c r="H14" s="278"/>
      <c r="I14" s="278"/>
      <c r="J14" s="278"/>
      <c r="K14" s="278"/>
      <c r="L14" s="278">
        <v>2117</v>
      </c>
      <c r="M14" s="278"/>
      <c r="N14" s="297">
        <f t="shared" si="4"/>
        <v>0</v>
      </c>
      <c r="O14" s="298">
        <f>'資源化量内訳'!R14</f>
        <v>1856</v>
      </c>
      <c r="P14" s="298">
        <f>'資源化量内訳'!S14</f>
        <v>1856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33808</v>
      </c>
      <c r="Z14" s="278">
        <v>32307</v>
      </c>
      <c r="AA14" s="278">
        <v>441</v>
      </c>
      <c r="AB14" s="278"/>
      <c r="AC14" s="278"/>
      <c r="AD14" s="278"/>
      <c r="AE14" s="278"/>
      <c r="AF14" s="278">
        <v>1060</v>
      </c>
      <c r="AG14" s="278"/>
      <c r="AH14" s="297">
        <f t="shared" si="6"/>
        <v>5873</v>
      </c>
      <c r="AI14" s="278"/>
      <c r="AJ14" s="278">
        <v>5873</v>
      </c>
      <c r="AK14" s="297">
        <f t="shared" si="7"/>
        <v>0</v>
      </c>
      <c r="AL14" s="278"/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382</v>
      </c>
      <c r="B15" s="415">
        <v>28207</v>
      </c>
      <c r="C15" s="415" t="s">
        <v>411</v>
      </c>
      <c r="D15" s="297">
        <f t="shared" si="1"/>
        <v>71455</v>
      </c>
      <c r="E15" s="297">
        <f t="shared" si="2"/>
        <v>60622</v>
      </c>
      <c r="F15" s="297">
        <f t="shared" si="3"/>
        <v>8401</v>
      </c>
      <c r="G15" s="278">
        <v>5502</v>
      </c>
      <c r="H15" s="278"/>
      <c r="I15" s="278"/>
      <c r="J15" s="278"/>
      <c r="K15" s="278">
        <v>24</v>
      </c>
      <c r="L15" s="278">
        <v>2875</v>
      </c>
      <c r="M15" s="278"/>
      <c r="N15" s="297">
        <f t="shared" si="4"/>
        <v>1964</v>
      </c>
      <c r="O15" s="298">
        <f>'資源化量内訳'!R15</f>
        <v>468</v>
      </c>
      <c r="P15" s="298">
        <f>'資源化量内訳'!S15</f>
        <v>342</v>
      </c>
      <c r="Q15" s="298">
        <f>'資源化量内訳'!T15</f>
        <v>36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90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64795</v>
      </c>
      <c r="Z15" s="278">
        <v>60622</v>
      </c>
      <c r="AA15" s="278">
        <v>4007</v>
      </c>
      <c r="AB15" s="278"/>
      <c r="AC15" s="278"/>
      <c r="AD15" s="278"/>
      <c r="AE15" s="278"/>
      <c r="AF15" s="278">
        <v>166</v>
      </c>
      <c r="AG15" s="278"/>
      <c r="AH15" s="297">
        <f t="shared" si="6"/>
        <v>13197</v>
      </c>
      <c r="AI15" s="278">
        <v>1964</v>
      </c>
      <c r="AJ15" s="278">
        <v>11233</v>
      </c>
      <c r="AK15" s="297">
        <f t="shared" si="7"/>
        <v>0</v>
      </c>
      <c r="AL15" s="278"/>
      <c r="AM15" s="278"/>
      <c r="AN15" s="278"/>
      <c r="AO15" s="278"/>
      <c r="AP15" s="278"/>
      <c r="AQ15" s="278"/>
      <c r="AR15" s="278"/>
    </row>
    <row r="16" spans="1:44" s="267" customFormat="1" ht="13.5">
      <c r="A16" s="415" t="s">
        <v>382</v>
      </c>
      <c r="B16" s="415">
        <v>28208</v>
      </c>
      <c r="C16" s="415" t="s">
        <v>412</v>
      </c>
      <c r="D16" s="297">
        <f t="shared" si="1"/>
        <v>12168</v>
      </c>
      <c r="E16" s="297">
        <f t="shared" si="2"/>
        <v>9721</v>
      </c>
      <c r="F16" s="297">
        <f t="shared" si="3"/>
        <v>2445</v>
      </c>
      <c r="G16" s="278">
        <v>211</v>
      </c>
      <c r="H16" s="278"/>
      <c r="I16" s="278"/>
      <c r="J16" s="278"/>
      <c r="K16" s="278"/>
      <c r="L16" s="278">
        <v>2234</v>
      </c>
      <c r="M16" s="278"/>
      <c r="N16" s="297">
        <f t="shared" si="4"/>
        <v>2</v>
      </c>
      <c r="O16" s="298">
        <f>'資源化量内訳'!R16</f>
        <v>0</v>
      </c>
      <c r="P16" s="298">
        <f>'資源化量内訳'!S16</f>
        <v>0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0</v>
      </c>
      <c r="Y16" s="297">
        <f t="shared" si="5"/>
        <v>9755</v>
      </c>
      <c r="Z16" s="278">
        <v>9721</v>
      </c>
      <c r="AA16" s="278"/>
      <c r="AB16" s="278"/>
      <c r="AC16" s="278"/>
      <c r="AD16" s="278"/>
      <c r="AE16" s="278"/>
      <c r="AF16" s="278">
        <v>34</v>
      </c>
      <c r="AG16" s="278"/>
      <c r="AH16" s="297">
        <f t="shared" si="6"/>
        <v>1048</v>
      </c>
      <c r="AI16" s="278">
        <v>2</v>
      </c>
      <c r="AJ16" s="278">
        <v>1012</v>
      </c>
      <c r="AK16" s="297">
        <f t="shared" si="7"/>
        <v>34</v>
      </c>
      <c r="AL16" s="278"/>
      <c r="AM16" s="278"/>
      <c r="AN16" s="278"/>
      <c r="AO16" s="278"/>
      <c r="AP16" s="278"/>
      <c r="AQ16" s="278">
        <v>34</v>
      </c>
      <c r="AR16" s="278"/>
    </row>
    <row r="17" spans="1:44" s="267" customFormat="1" ht="13.5">
      <c r="A17" s="415" t="s">
        <v>382</v>
      </c>
      <c r="B17" s="415">
        <v>28209</v>
      </c>
      <c r="C17" s="415" t="s">
        <v>413</v>
      </c>
      <c r="D17" s="297">
        <f t="shared" si="1"/>
        <v>35139</v>
      </c>
      <c r="E17" s="297">
        <f t="shared" si="2"/>
        <v>30514</v>
      </c>
      <c r="F17" s="297">
        <f t="shared" si="3"/>
        <v>2891</v>
      </c>
      <c r="G17" s="278">
        <v>2074</v>
      </c>
      <c r="H17" s="278"/>
      <c r="I17" s="278"/>
      <c r="J17" s="278"/>
      <c r="K17" s="278"/>
      <c r="L17" s="278">
        <v>526</v>
      </c>
      <c r="M17" s="278">
        <v>291</v>
      </c>
      <c r="N17" s="297">
        <f t="shared" si="4"/>
        <v>383</v>
      </c>
      <c r="O17" s="298">
        <f>'資源化量内訳'!R17</f>
        <v>1351</v>
      </c>
      <c r="P17" s="298">
        <f>'資源化量内訳'!S17</f>
        <v>215</v>
      </c>
      <c r="Q17" s="298">
        <f>'資源化量内訳'!T17</f>
        <v>261</v>
      </c>
      <c r="R17" s="298">
        <f>'資源化量内訳'!U17</f>
        <v>822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53</v>
      </c>
      <c r="Y17" s="297">
        <f t="shared" si="5"/>
        <v>30968</v>
      </c>
      <c r="Z17" s="278">
        <v>30514</v>
      </c>
      <c r="AA17" s="278">
        <v>454</v>
      </c>
      <c r="AB17" s="278"/>
      <c r="AC17" s="278"/>
      <c r="AD17" s="278"/>
      <c r="AE17" s="278"/>
      <c r="AF17" s="278"/>
      <c r="AG17" s="278"/>
      <c r="AH17" s="297">
        <f t="shared" si="6"/>
        <v>5756</v>
      </c>
      <c r="AI17" s="278">
        <v>383</v>
      </c>
      <c r="AJ17" s="278">
        <v>4173</v>
      </c>
      <c r="AK17" s="297">
        <f t="shared" si="7"/>
        <v>1200</v>
      </c>
      <c r="AL17" s="278">
        <v>909</v>
      </c>
      <c r="AM17" s="278"/>
      <c r="AN17" s="278"/>
      <c r="AO17" s="278"/>
      <c r="AP17" s="278"/>
      <c r="AQ17" s="278"/>
      <c r="AR17" s="278">
        <v>291</v>
      </c>
    </row>
    <row r="18" spans="1:44" s="267" customFormat="1" ht="13.5">
      <c r="A18" s="415" t="s">
        <v>382</v>
      </c>
      <c r="B18" s="415">
        <v>28210</v>
      </c>
      <c r="C18" s="415" t="s">
        <v>414</v>
      </c>
      <c r="D18" s="297">
        <f t="shared" si="1"/>
        <v>108101</v>
      </c>
      <c r="E18" s="297">
        <f t="shared" si="2"/>
        <v>93239</v>
      </c>
      <c r="F18" s="297">
        <f t="shared" si="3"/>
        <v>8612</v>
      </c>
      <c r="G18" s="278">
        <v>8612</v>
      </c>
      <c r="H18" s="278"/>
      <c r="I18" s="278"/>
      <c r="J18" s="278"/>
      <c r="K18" s="278"/>
      <c r="L18" s="278"/>
      <c r="M18" s="278"/>
      <c r="N18" s="297">
        <f t="shared" si="4"/>
        <v>0</v>
      </c>
      <c r="O18" s="298">
        <f>'資源化量内訳'!R18</f>
        <v>6250</v>
      </c>
      <c r="P18" s="298">
        <f>'資源化量内訳'!S18</f>
        <v>3473</v>
      </c>
      <c r="Q18" s="298">
        <f>'資源化量内訳'!T18</f>
        <v>362</v>
      </c>
      <c r="R18" s="298">
        <f>'資源化量内訳'!U18</f>
        <v>1712</v>
      </c>
      <c r="S18" s="298">
        <f>'資源化量内訳'!V18</f>
        <v>278</v>
      </c>
      <c r="T18" s="298">
        <f>'資源化量内訳'!W18</f>
        <v>0</v>
      </c>
      <c r="U18" s="298">
        <f>'資源化量内訳'!X18</f>
        <v>425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98879</v>
      </c>
      <c r="Z18" s="278">
        <v>93239</v>
      </c>
      <c r="AA18" s="278">
        <v>5640</v>
      </c>
      <c r="AB18" s="278"/>
      <c r="AC18" s="278"/>
      <c r="AD18" s="278"/>
      <c r="AE18" s="278"/>
      <c r="AF18" s="278"/>
      <c r="AG18" s="278"/>
      <c r="AH18" s="297">
        <f t="shared" si="6"/>
        <v>12806</v>
      </c>
      <c r="AI18" s="278"/>
      <c r="AJ18" s="278">
        <v>11434</v>
      </c>
      <c r="AK18" s="297">
        <f t="shared" si="7"/>
        <v>1372</v>
      </c>
      <c r="AL18" s="278">
        <v>1372</v>
      </c>
      <c r="AM18" s="278"/>
      <c r="AN18" s="278"/>
      <c r="AO18" s="278"/>
      <c r="AP18" s="278"/>
      <c r="AQ18" s="278"/>
      <c r="AR18" s="278"/>
    </row>
    <row r="19" spans="1:44" s="267" customFormat="1" ht="13.5">
      <c r="A19" s="415" t="s">
        <v>382</v>
      </c>
      <c r="B19" s="415">
        <v>28212</v>
      </c>
      <c r="C19" s="415" t="s">
        <v>415</v>
      </c>
      <c r="D19" s="297">
        <f t="shared" si="1"/>
        <v>19971</v>
      </c>
      <c r="E19" s="297">
        <f t="shared" si="2"/>
        <v>16032</v>
      </c>
      <c r="F19" s="297">
        <f t="shared" si="3"/>
        <v>3394</v>
      </c>
      <c r="G19" s="278">
        <v>2193</v>
      </c>
      <c r="H19" s="278"/>
      <c r="I19" s="278"/>
      <c r="J19" s="278"/>
      <c r="K19" s="278"/>
      <c r="L19" s="278">
        <v>752</v>
      </c>
      <c r="M19" s="278">
        <v>449</v>
      </c>
      <c r="N19" s="297">
        <f t="shared" si="4"/>
        <v>545</v>
      </c>
      <c r="O19" s="298">
        <f>'資源化量内訳'!R19</f>
        <v>0</v>
      </c>
      <c r="P19" s="298">
        <f>'資源化量内訳'!S19</f>
        <v>0</v>
      </c>
      <c r="Q19" s="298">
        <f>'資源化量内訳'!T19</f>
        <v>0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0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16871</v>
      </c>
      <c r="Z19" s="278">
        <v>16032</v>
      </c>
      <c r="AA19" s="278">
        <v>517</v>
      </c>
      <c r="AB19" s="278"/>
      <c r="AC19" s="278"/>
      <c r="AD19" s="278"/>
      <c r="AE19" s="278"/>
      <c r="AF19" s="278">
        <v>112</v>
      </c>
      <c r="AG19" s="278">
        <v>210</v>
      </c>
      <c r="AH19" s="297">
        <f t="shared" si="6"/>
        <v>3243</v>
      </c>
      <c r="AI19" s="278">
        <v>545</v>
      </c>
      <c r="AJ19" s="278">
        <v>1817</v>
      </c>
      <c r="AK19" s="297">
        <f t="shared" si="7"/>
        <v>881</v>
      </c>
      <c r="AL19" s="278">
        <v>881</v>
      </c>
      <c r="AM19" s="278"/>
      <c r="AN19" s="278"/>
      <c r="AO19" s="278"/>
      <c r="AP19" s="278"/>
      <c r="AQ19" s="278"/>
      <c r="AR19" s="278"/>
    </row>
    <row r="20" spans="1:44" s="267" customFormat="1" ht="13.5">
      <c r="A20" s="415" t="s">
        <v>382</v>
      </c>
      <c r="B20" s="415">
        <v>28213</v>
      </c>
      <c r="C20" s="415" t="s">
        <v>416</v>
      </c>
      <c r="D20" s="297">
        <f t="shared" si="1"/>
        <v>14524</v>
      </c>
      <c r="E20" s="297">
        <f t="shared" si="2"/>
        <v>13062</v>
      </c>
      <c r="F20" s="297">
        <f t="shared" si="3"/>
        <v>784</v>
      </c>
      <c r="G20" s="278"/>
      <c r="H20" s="278"/>
      <c r="I20" s="278"/>
      <c r="J20" s="278"/>
      <c r="K20" s="278"/>
      <c r="L20" s="278">
        <v>784</v>
      </c>
      <c r="M20" s="278"/>
      <c r="N20" s="297">
        <f t="shared" si="4"/>
        <v>650</v>
      </c>
      <c r="O20" s="298">
        <f>'資源化量内訳'!R20</f>
        <v>28</v>
      </c>
      <c r="P20" s="298">
        <f>'資源化量内訳'!S20</f>
        <v>28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0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0</v>
      </c>
      <c r="Y20" s="297">
        <f t="shared" si="5"/>
        <v>13062</v>
      </c>
      <c r="Z20" s="278">
        <v>13062</v>
      </c>
      <c r="AA20" s="278"/>
      <c r="AB20" s="278"/>
      <c r="AC20" s="278"/>
      <c r="AD20" s="278"/>
      <c r="AE20" s="278"/>
      <c r="AF20" s="278"/>
      <c r="AG20" s="278"/>
      <c r="AH20" s="297">
        <f t="shared" si="6"/>
        <v>1920</v>
      </c>
      <c r="AI20" s="278">
        <v>650</v>
      </c>
      <c r="AJ20" s="278">
        <v>1214</v>
      </c>
      <c r="AK20" s="297">
        <f t="shared" si="7"/>
        <v>56</v>
      </c>
      <c r="AL20" s="278"/>
      <c r="AM20" s="278"/>
      <c r="AN20" s="278"/>
      <c r="AO20" s="278"/>
      <c r="AP20" s="278"/>
      <c r="AQ20" s="278">
        <v>56</v>
      </c>
      <c r="AR20" s="278"/>
    </row>
    <row r="21" spans="1:44" s="267" customFormat="1" ht="13.5">
      <c r="A21" s="415" t="s">
        <v>382</v>
      </c>
      <c r="B21" s="415">
        <v>28214</v>
      </c>
      <c r="C21" s="415" t="s">
        <v>417</v>
      </c>
      <c r="D21" s="297">
        <f t="shared" si="1"/>
        <v>74921</v>
      </c>
      <c r="E21" s="297">
        <f t="shared" si="2"/>
        <v>57774</v>
      </c>
      <c r="F21" s="297">
        <f t="shared" si="3"/>
        <v>17147</v>
      </c>
      <c r="G21" s="278">
        <v>3188</v>
      </c>
      <c r="H21" s="278">
        <v>6093</v>
      </c>
      <c r="I21" s="278"/>
      <c r="J21" s="278"/>
      <c r="K21" s="278"/>
      <c r="L21" s="278">
        <v>7866</v>
      </c>
      <c r="M21" s="278"/>
      <c r="N21" s="297">
        <f t="shared" si="4"/>
        <v>0</v>
      </c>
      <c r="O21" s="298">
        <f>'資源化量内訳'!R21</f>
        <v>0</v>
      </c>
      <c r="P21" s="298">
        <f>'資源化量内訳'!S21</f>
        <v>0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63697</v>
      </c>
      <c r="Z21" s="278">
        <v>57774</v>
      </c>
      <c r="AA21" s="278">
        <v>2617</v>
      </c>
      <c r="AB21" s="278"/>
      <c r="AC21" s="278"/>
      <c r="AD21" s="278"/>
      <c r="AE21" s="278"/>
      <c r="AF21" s="278">
        <v>3306</v>
      </c>
      <c r="AG21" s="278"/>
      <c r="AH21" s="297">
        <f t="shared" si="6"/>
        <v>10210</v>
      </c>
      <c r="AI21" s="278"/>
      <c r="AJ21" s="278">
        <v>10069</v>
      </c>
      <c r="AK21" s="297">
        <f t="shared" si="7"/>
        <v>141</v>
      </c>
      <c r="AL21" s="278">
        <v>54</v>
      </c>
      <c r="AM21" s="278"/>
      <c r="AN21" s="278"/>
      <c r="AO21" s="278"/>
      <c r="AP21" s="278"/>
      <c r="AQ21" s="278">
        <v>87</v>
      </c>
      <c r="AR21" s="278"/>
    </row>
    <row r="22" spans="1:44" s="267" customFormat="1" ht="13.5">
      <c r="A22" s="415" t="s">
        <v>382</v>
      </c>
      <c r="B22" s="415">
        <v>28215</v>
      </c>
      <c r="C22" s="415" t="s">
        <v>418</v>
      </c>
      <c r="D22" s="297">
        <f t="shared" si="1"/>
        <v>34402</v>
      </c>
      <c r="E22" s="297">
        <f t="shared" si="2"/>
        <v>25362</v>
      </c>
      <c r="F22" s="297">
        <f t="shared" si="3"/>
        <v>3039</v>
      </c>
      <c r="G22" s="278">
        <v>2463</v>
      </c>
      <c r="H22" s="278"/>
      <c r="I22" s="278"/>
      <c r="J22" s="278"/>
      <c r="K22" s="278"/>
      <c r="L22" s="278">
        <v>576</v>
      </c>
      <c r="M22" s="278"/>
      <c r="N22" s="297">
        <f t="shared" si="4"/>
        <v>5676</v>
      </c>
      <c r="O22" s="298">
        <f>'資源化量内訳'!R22</f>
        <v>325</v>
      </c>
      <c r="P22" s="298">
        <f>'資源化量内訳'!S22</f>
        <v>28</v>
      </c>
      <c r="Q22" s="298">
        <f>'資源化量内訳'!T22</f>
        <v>22</v>
      </c>
      <c r="R22" s="298">
        <f>'資源化量内訳'!U22</f>
        <v>23</v>
      </c>
      <c r="S22" s="298">
        <f>'資源化量内訳'!V22</f>
        <v>0</v>
      </c>
      <c r="T22" s="298">
        <f>'資源化量内訳'!W22</f>
        <v>103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149</v>
      </c>
      <c r="Y22" s="297">
        <f t="shared" si="5"/>
        <v>27825</v>
      </c>
      <c r="Z22" s="278">
        <v>25362</v>
      </c>
      <c r="AA22" s="278">
        <v>2463</v>
      </c>
      <c r="AB22" s="278"/>
      <c r="AC22" s="278"/>
      <c r="AD22" s="278"/>
      <c r="AE22" s="278"/>
      <c r="AF22" s="278"/>
      <c r="AG22" s="278"/>
      <c r="AH22" s="297">
        <f t="shared" si="6"/>
        <v>8402</v>
      </c>
      <c r="AI22" s="278">
        <v>5676</v>
      </c>
      <c r="AJ22" s="278">
        <v>2653</v>
      </c>
      <c r="AK22" s="297">
        <f t="shared" si="7"/>
        <v>73</v>
      </c>
      <c r="AL22" s="278">
        <v>70</v>
      </c>
      <c r="AM22" s="278"/>
      <c r="AN22" s="278"/>
      <c r="AO22" s="278"/>
      <c r="AP22" s="278"/>
      <c r="AQ22" s="278">
        <v>3</v>
      </c>
      <c r="AR22" s="278"/>
    </row>
    <row r="23" spans="1:44" s="267" customFormat="1" ht="13.5">
      <c r="A23" s="415" t="s">
        <v>382</v>
      </c>
      <c r="B23" s="415">
        <v>28216</v>
      </c>
      <c r="C23" s="415" t="s">
        <v>419</v>
      </c>
      <c r="D23" s="297">
        <f t="shared" si="1"/>
        <v>43802</v>
      </c>
      <c r="E23" s="297">
        <f t="shared" si="2"/>
        <v>39748</v>
      </c>
      <c r="F23" s="297">
        <f t="shared" si="3"/>
        <v>3302</v>
      </c>
      <c r="G23" s="278">
        <v>2409</v>
      </c>
      <c r="H23" s="278"/>
      <c r="I23" s="278"/>
      <c r="J23" s="278"/>
      <c r="K23" s="278"/>
      <c r="L23" s="278">
        <v>876</v>
      </c>
      <c r="M23" s="278">
        <v>17</v>
      </c>
      <c r="N23" s="297">
        <f t="shared" si="4"/>
        <v>452</v>
      </c>
      <c r="O23" s="298">
        <f>'資源化量内訳'!R23</f>
        <v>300</v>
      </c>
      <c r="P23" s="298">
        <f>'資源化量内訳'!S23</f>
        <v>296</v>
      </c>
      <c r="Q23" s="298">
        <f>'資源化量内訳'!T23</f>
        <v>0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4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41636</v>
      </c>
      <c r="Z23" s="278">
        <v>39748</v>
      </c>
      <c r="AA23" s="278">
        <v>1720</v>
      </c>
      <c r="AB23" s="278"/>
      <c r="AC23" s="278"/>
      <c r="AD23" s="278"/>
      <c r="AE23" s="278"/>
      <c r="AF23" s="278">
        <v>168</v>
      </c>
      <c r="AG23" s="278"/>
      <c r="AH23" s="297">
        <f t="shared" si="6"/>
        <v>3991</v>
      </c>
      <c r="AI23" s="278">
        <v>452</v>
      </c>
      <c r="AJ23" s="278">
        <v>3539</v>
      </c>
      <c r="AK23" s="297">
        <f t="shared" si="7"/>
        <v>0</v>
      </c>
      <c r="AL23" s="278"/>
      <c r="AM23" s="278"/>
      <c r="AN23" s="278"/>
      <c r="AO23" s="278"/>
      <c r="AP23" s="278"/>
      <c r="AQ23" s="278"/>
      <c r="AR23" s="278"/>
    </row>
    <row r="24" spans="1:44" s="267" customFormat="1" ht="13.5">
      <c r="A24" s="415" t="s">
        <v>382</v>
      </c>
      <c r="B24" s="415">
        <v>28217</v>
      </c>
      <c r="C24" s="415" t="s">
        <v>420</v>
      </c>
      <c r="D24" s="297">
        <f t="shared" si="1"/>
        <v>53473</v>
      </c>
      <c r="E24" s="297">
        <f t="shared" si="2"/>
        <v>45598</v>
      </c>
      <c r="F24" s="297">
        <f t="shared" si="3"/>
        <v>4135</v>
      </c>
      <c r="G24" s="278">
        <v>956</v>
      </c>
      <c r="H24" s="278"/>
      <c r="I24" s="278"/>
      <c r="J24" s="278"/>
      <c r="K24" s="278"/>
      <c r="L24" s="278">
        <v>3179</v>
      </c>
      <c r="M24" s="278"/>
      <c r="N24" s="297">
        <f t="shared" si="4"/>
        <v>479</v>
      </c>
      <c r="O24" s="298">
        <f>'資源化量内訳'!R24</f>
        <v>3261</v>
      </c>
      <c r="P24" s="298">
        <f>'資源化量内訳'!S24</f>
        <v>3261</v>
      </c>
      <c r="Q24" s="298">
        <f>'資源化量内訳'!T24</f>
        <v>0</v>
      </c>
      <c r="R24" s="298">
        <f>'資源化量内訳'!U24</f>
        <v>0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0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46191</v>
      </c>
      <c r="Z24" s="278">
        <v>45598</v>
      </c>
      <c r="AA24" s="278">
        <v>593</v>
      </c>
      <c r="AB24" s="278"/>
      <c r="AC24" s="278"/>
      <c r="AD24" s="278"/>
      <c r="AE24" s="278"/>
      <c r="AF24" s="278"/>
      <c r="AG24" s="278"/>
      <c r="AH24" s="297">
        <f t="shared" si="6"/>
        <v>7531</v>
      </c>
      <c r="AI24" s="278">
        <v>479</v>
      </c>
      <c r="AJ24" s="278">
        <v>7052</v>
      </c>
      <c r="AK24" s="297">
        <f t="shared" si="7"/>
        <v>0</v>
      </c>
      <c r="AL24" s="278"/>
      <c r="AM24" s="278"/>
      <c r="AN24" s="278"/>
      <c r="AO24" s="278"/>
      <c r="AP24" s="278"/>
      <c r="AQ24" s="278"/>
      <c r="AR24" s="278"/>
    </row>
    <row r="25" spans="1:44" s="267" customFormat="1" ht="13.5">
      <c r="A25" s="415" t="s">
        <v>382</v>
      </c>
      <c r="B25" s="415">
        <v>28218</v>
      </c>
      <c r="C25" s="415" t="s">
        <v>421</v>
      </c>
      <c r="D25" s="297">
        <f t="shared" si="1"/>
        <v>18492</v>
      </c>
      <c r="E25" s="297">
        <f t="shared" si="2"/>
        <v>15439</v>
      </c>
      <c r="F25" s="297">
        <f t="shared" si="3"/>
        <v>968</v>
      </c>
      <c r="G25" s="278">
        <v>931</v>
      </c>
      <c r="H25" s="278"/>
      <c r="I25" s="278"/>
      <c r="J25" s="278"/>
      <c r="K25" s="278"/>
      <c r="L25" s="278">
        <v>37</v>
      </c>
      <c r="M25" s="278"/>
      <c r="N25" s="297">
        <f t="shared" si="4"/>
        <v>1280</v>
      </c>
      <c r="O25" s="298">
        <f>'資源化量内訳'!R25</f>
        <v>805</v>
      </c>
      <c r="P25" s="298">
        <f>'資源化量内訳'!S25</f>
        <v>129</v>
      </c>
      <c r="Q25" s="298">
        <f>'資源化量内訳'!T25</f>
        <v>345</v>
      </c>
      <c r="R25" s="298">
        <f>'資源化量内訳'!U25</f>
        <v>330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1</v>
      </c>
      <c r="Y25" s="297">
        <f t="shared" si="5"/>
        <v>16193</v>
      </c>
      <c r="Z25" s="278">
        <v>15439</v>
      </c>
      <c r="AA25" s="278">
        <v>754</v>
      </c>
      <c r="AB25" s="278"/>
      <c r="AC25" s="278"/>
      <c r="AD25" s="278"/>
      <c r="AE25" s="278"/>
      <c r="AF25" s="278"/>
      <c r="AG25" s="278"/>
      <c r="AH25" s="297">
        <f t="shared" si="6"/>
        <v>3220</v>
      </c>
      <c r="AI25" s="278">
        <v>1280</v>
      </c>
      <c r="AJ25" s="278">
        <v>1940</v>
      </c>
      <c r="AK25" s="297">
        <f t="shared" si="7"/>
        <v>0</v>
      </c>
      <c r="AL25" s="278"/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382</v>
      </c>
      <c r="B26" s="415">
        <v>28219</v>
      </c>
      <c r="C26" s="415" t="s">
        <v>422</v>
      </c>
      <c r="D26" s="297">
        <f t="shared" si="1"/>
        <v>36921</v>
      </c>
      <c r="E26" s="297">
        <f t="shared" si="2"/>
        <v>33329</v>
      </c>
      <c r="F26" s="297">
        <f t="shared" si="3"/>
        <v>2121</v>
      </c>
      <c r="G26" s="278">
        <v>1954</v>
      </c>
      <c r="H26" s="278"/>
      <c r="I26" s="278"/>
      <c r="J26" s="278"/>
      <c r="K26" s="278"/>
      <c r="L26" s="278">
        <v>167</v>
      </c>
      <c r="M26" s="278"/>
      <c r="N26" s="297">
        <f t="shared" si="4"/>
        <v>0</v>
      </c>
      <c r="O26" s="298">
        <f>'資源化量内訳'!R26</f>
        <v>1471</v>
      </c>
      <c r="P26" s="298">
        <f>'資源化量内訳'!S26</f>
        <v>178</v>
      </c>
      <c r="Q26" s="298">
        <f>'資源化量内訳'!T26</f>
        <v>438</v>
      </c>
      <c r="R26" s="298">
        <f>'資源化量内訳'!U26</f>
        <v>854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1</v>
      </c>
      <c r="Y26" s="297">
        <f t="shared" si="5"/>
        <v>34180</v>
      </c>
      <c r="Z26" s="278">
        <v>33329</v>
      </c>
      <c r="AA26" s="278">
        <v>843</v>
      </c>
      <c r="AB26" s="278"/>
      <c r="AC26" s="278"/>
      <c r="AD26" s="278"/>
      <c r="AE26" s="278"/>
      <c r="AF26" s="278">
        <v>8</v>
      </c>
      <c r="AG26" s="278"/>
      <c r="AH26" s="297">
        <f t="shared" si="6"/>
        <v>6079</v>
      </c>
      <c r="AI26" s="278"/>
      <c r="AJ26" s="278">
        <v>5570</v>
      </c>
      <c r="AK26" s="297">
        <f t="shared" si="7"/>
        <v>509</v>
      </c>
      <c r="AL26" s="278">
        <v>509</v>
      </c>
      <c r="AM26" s="278"/>
      <c r="AN26" s="278"/>
      <c r="AO26" s="278"/>
      <c r="AP26" s="278"/>
      <c r="AQ26" s="278"/>
      <c r="AR26" s="278"/>
    </row>
    <row r="27" spans="1:44" s="267" customFormat="1" ht="13.5">
      <c r="A27" s="415" t="s">
        <v>382</v>
      </c>
      <c r="B27" s="415">
        <v>28220</v>
      </c>
      <c r="C27" s="415" t="s">
        <v>423</v>
      </c>
      <c r="D27" s="297">
        <f t="shared" si="1"/>
        <v>16905</v>
      </c>
      <c r="E27" s="297">
        <f t="shared" si="2"/>
        <v>11901</v>
      </c>
      <c r="F27" s="297">
        <f t="shared" si="3"/>
        <v>1753</v>
      </c>
      <c r="G27" s="278">
        <v>1684</v>
      </c>
      <c r="H27" s="278"/>
      <c r="I27" s="278"/>
      <c r="J27" s="278"/>
      <c r="K27" s="278"/>
      <c r="L27" s="278">
        <v>69</v>
      </c>
      <c r="M27" s="278"/>
      <c r="N27" s="297">
        <f t="shared" si="4"/>
        <v>2525</v>
      </c>
      <c r="O27" s="298">
        <f>'資源化量内訳'!R27</f>
        <v>726</v>
      </c>
      <c r="P27" s="298">
        <f>'資源化量内訳'!S27</f>
        <v>17</v>
      </c>
      <c r="Q27" s="298">
        <f>'資源化量内訳'!T27</f>
        <v>281</v>
      </c>
      <c r="R27" s="298">
        <f>'資源化量内訳'!U27</f>
        <v>359</v>
      </c>
      <c r="S27" s="298">
        <f>'資源化量内訳'!V27</f>
        <v>54</v>
      </c>
      <c r="T27" s="298">
        <f>'資源化量内訳'!W27</f>
        <v>15</v>
      </c>
      <c r="U27" s="298">
        <f>'資源化量内訳'!X27</f>
        <v>0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0</v>
      </c>
      <c r="Y27" s="297">
        <f t="shared" si="5"/>
        <v>12387</v>
      </c>
      <c r="Z27" s="278">
        <v>11901</v>
      </c>
      <c r="AA27" s="278">
        <v>486</v>
      </c>
      <c r="AB27" s="278"/>
      <c r="AC27" s="278"/>
      <c r="AD27" s="278"/>
      <c r="AE27" s="278"/>
      <c r="AF27" s="278"/>
      <c r="AG27" s="278"/>
      <c r="AH27" s="297">
        <f t="shared" si="6"/>
        <v>4022</v>
      </c>
      <c r="AI27" s="278">
        <v>2525</v>
      </c>
      <c r="AJ27" s="278">
        <v>1497</v>
      </c>
      <c r="AK27" s="297">
        <f t="shared" si="7"/>
        <v>0</v>
      </c>
      <c r="AL27" s="278"/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382</v>
      </c>
      <c r="B28" s="415">
        <v>28221</v>
      </c>
      <c r="C28" s="415" t="s">
        <v>424</v>
      </c>
      <c r="D28" s="297">
        <f t="shared" si="1"/>
        <v>17376</v>
      </c>
      <c r="E28" s="297">
        <f t="shared" si="2"/>
        <v>14042</v>
      </c>
      <c r="F28" s="297">
        <f t="shared" si="3"/>
        <v>1860</v>
      </c>
      <c r="G28" s="278">
        <v>914</v>
      </c>
      <c r="H28" s="278"/>
      <c r="I28" s="278"/>
      <c r="J28" s="278"/>
      <c r="K28" s="278"/>
      <c r="L28" s="278">
        <v>946</v>
      </c>
      <c r="M28" s="278"/>
      <c r="N28" s="297">
        <f t="shared" si="4"/>
        <v>952</v>
      </c>
      <c r="O28" s="298">
        <f>'資源化量内訳'!R28</f>
        <v>522</v>
      </c>
      <c r="P28" s="298">
        <f>'資源化量内訳'!S28</f>
        <v>170</v>
      </c>
      <c r="Q28" s="298">
        <f>'資源化量内訳'!T28</f>
        <v>260</v>
      </c>
      <c r="R28" s="298">
        <f>'資源化量内訳'!U28</f>
        <v>0</v>
      </c>
      <c r="S28" s="298">
        <f>'資源化量内訳'!V28</f>
        <v>0</v>
      </c>
      <c r="T28" s="298">
        <f>'資源化量内訳'!W28</f>
        <v>0</v>
      </c>
      <c r="U28" s="298">
        <f>'資源化量内訳'!X28</f>
        <v>0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92</v>
      </c>
      <c r="Y28" s="297">
        <f t="shared" si="5"/>
        <v>14881</v>
      </c>
      <c r="Z28" s="278">
        <v>14042</v>
      </c>
      <c r="AA28" s="278">
        <v>556</v>
      </c>
      <c r="AB28" s="278"/>
      <c r="AC28" s="278"/>
      <c r="AD28" s="278"/>
      <c r="AE28" s="278"/>
      <c r="AF28" s="278">
        <v>283</v>
      </c>
      <c r="AG28" s="278"/>
      <c r="AH28" s="297">
        <f t="shared" si="6"/>
        <v>2546</v>
      </c>
      <c r="AI28" s="278">
        <v>952</v>
      </c>
      <c r="AJ28" s="278">
        <v>1500</v>
      </c>
      <c r="AK28" s="297">
        <f t="shared" si="7"/>
        <v>94</v>
      </c>
      <c r="AL28" s="278"/>
      <c r="AM28" s="278"/>
      <c r="AN28" s="278"/>
      <c r="AO28" s="278"/>
      <c r="AP28" s="278"/>
      <c r="AQ28" s="278">
        <v>94</v>
      </c>
      <c r="AR28" s="278"/>
    </row>
    <row r="29" spans="1:44" s="267" customFormat="1" ht="13.5">
      <c r="A29" s="415" t="s">
        <v>382</v>
      </c>
      <c r="B29" s="415">
        <v>28222</v>
      </c>
      <c r="C29" s="415" t="s">
        <v>425</v>
      </c>
      <c r="D29" s="297">
        <f t="shared" si="1"/>
        <v>9121</v>
      </c>
      <c r="E29" s="297">
        <f t="shared" si="2"/>
        <v>7233</v>
      </c>
      <c r="F29" s="297">
        <f t="shared" si="3"/>
        <v>1649</v>
      </c>
      <c r="G29" s="278"/>
      <c r="H29" s="278"/>
      <c r="I29" s="278"/>
      <c r="J29" s="278"/>
      <c r="K29" s="278"/>
      <c r="L29" s="278">
        <v>1649</v>
      </c>
      <c r="M29" s="278"/>
      <c r="N29" s="297">
        <f t="shared" si="4"/>
        <v>239</v>
      </c>
      <c r="O29" s="298">
        <f>'資源化量内訳'!R29</f>
        <v>0</v>
      </c>
      <c r="P29" s="298">
        <f>'資源化量内訳'!S29</f>
        <v>0</v>
      </c>
      <c r="Q29" s="298">
        <f>'資源化量内訳'!T29</f>
        <v>0</v>
      </c>
      <c r="R29" s="298">
        <f>'資源化量内訳'!U29</f>
        <v>0</v>
      </c>
      <c r="S29" s="298">
        <f>'資源化量内訳'!V29</f>
        <v>0</v>
      </c>
      <c r="T29" s="298">
        <f>'資源化量内訳'!W29</f>
        <v>0</v>
      </c>
      <c r="U29" s="298">
        <f>'資源化量内訳'!X29</f>
        <v>0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0</v>
      </c>
      <c r="Y29" s="297">
        <f t="shared" si="5"/>
        <v>7233</v>
      </c>
      <c r="Z29" s="278">
        <v>7233</v>
      </c>
      <c r="AA29" s="278"/>
      <c r="AB29" s="278"/>
      <c r="AC29" s="278"/>
      <c r="AD29" s="278"/>
      <c r="AE29" s="278"/>
      <c r="AF29" s="278"/>
      <c r="AG29" s="278"/>
      <c r="AH29" s="297">
        <f t="shared" si="6"/>
        <v>916</v>
      </c>
      <c r="AI29" s="278">
        <v>239</v>
      </c>
      <c r="AJ29" s="278">
        <v>367</v>
      </c>
      <c r="AK29" s="297">
        <f t="shared" si="7"/>
        <v>310</v>
      </c>
      <c r="AL29" s="278"/>
      <c r="AM29" s="278"/>
      <c r="AN29" s="278"/>
      <c r="AO29" s="278"/>
      <c r="AP29" s="278"/>
      <c r="AQ29" s="278">
        <v>310</v>
      </c>
      <c r="AR29" s="278"/>
    </row>
    <row r="30" spans="1:44" s="267" customFormat="1" ht="13.5">
      <c r="A30" s="415" t="s">
        <v>382</v>
      </c>
      <c r="B30" s="415">
        <v>28223</v>
      </c>
      <c r="C30" s="415" t="s">
        <v>426</v>
      </c>
      <c r="D30" s="297">
        <f t="shared" si="1"/>
        <v>18446</v>
      </c>
      <c r="E30" s="297">
        <f t="shared" si="2"/>
        <v>14252</v>
      </c>
      <c r="F30" s="297">
        <f t="shared" si="3"/>
        <v>2290</v>
      </c>
      <c r="G30" s="278"/>
      <c r="H30" s="278"/>
      <c r="I30" s="278"/>
      <c r="J30" s="278"/>
      <c r="K30" s="278"/>
      <c r="L30" s="278">
        <v>2290</v>
      </c>
      <c r="M30" s="278"/>
      <c r="N30" s="297">
        <f t="shared" si="4"/>
        <v>1259</v>
      </c>
      <c r="O30" s="298">
        <f>'資源化量内訳'!R30</f>
        <v>645</v>
      </c>
      <c r="P30" s="298">
        <f>'資源化量内訳'!S30</f>
        <v>9</v>
      </c>
      <c r="Q30" s="298">
        <f>'資源化量内訳'!T30</f>
        <v>55</v>
      </c>
      <c r="R30" s="298">
        <f>'資源化量内訳'!U30</f>
        <v>439</v>
      </c>
      <c r="S30" s="298">
        <f>'資源化量内訳'!V30</f>
        <v>106</v>
      </c>
      <c r="T30" s="298">
        <f>'資源化量内訳'!W30</f>
        <v>0</v>
      </c>
      <c r="U30" s="298">
        <f>'資源化量内訳'!X30</f>
        <v>0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36</v>
      </c>
      <c r="Y30" s="297">
        <f t="shared" si="5"/>
        <v>14252</v>
      </c>
      <c r="Z30" s="278">
        <v>14252</v>
      </c>
      <c r="AA30" s="278"/>
      <c r="AB30" s="278"/>
      <c r="AC30" s="278"/>
      <c r="AD30" s="278"/>
      <c r="AE30" s="278"/>
      <c r="AF30" s="278"/>
      <c r="AG30" s="278"/>
      <c r="AH30" s="297">
        <f t="shared" si="6"/>
        <v>2892</v>
      </c>
      <c r="AI30" s="278">
        <v>1259</v>
      </c>
      <c r="AJ30" s="278">
        <v>1374</v>
      </c>
      <c r="AK30" s="297">
        <f t="shared" si="7"/>
        <v>259</v>
      </c>
      <c r="AL30" s="278"/>
      <c r="AM30" s="278"/>
      <c r="AN30" s="278"/>
      <c r="AO30" s="278"/>
      <c r="AP30" s="278"/>
      <c r="AQ30" s="278">
        <v>259</v>
      </c>
      <c r="AR30" s="278"/>
    </row>
    <row r="31" spans="1:44" s="267" customFormat="1" ht="13.5">
      <c r="A31" s="415" t="s">
        <v>382</v>
      </c>
      <c r="B31" s="415">
        <v>28224</v>
      </c>
      <c r="C31" s="415" t="s">
        <v>427</v>
      </c>
      <c r="D31" s="297">
        <f t="shared" si="1"/>
        <v>18582</v>
      </c>
      <c r="E31" s="297">
        <f t="shared" si="2"/>
        <v>14961</v>
      </c>
      <c r="F31" s="297">
        <f t="shared" si="3"/>
        <v>1228</v>
      </c>
      <c r="G31" s="278">
        <v>1165</v>
      </c>
      <c r="H31" s="278">
        <v>63</v>
      </c>
      <c r="I31" s="278"/>
      <c r="J31" s="278"/>
      <c r="K31" s="278"/>
      <c r="L31" s="278"/>
      <c r="M31" s="278"/>
      <c r="N31" s="297">
        <f t="shared" si="4"/>
        <v>0</v>
      </c>
      <c r="O31" s="298">
        <f>'資源化量内訳'!R31</f>
        <v>2393</v>
      </c>
      <c r="P31" s="298">
        <f>'資源化量内訳'!S31</f>
        <v>1411</v>
      </c>
      <c r="Q31" s="298">
        <f>'資源化量内訳'!T31</f>
        <v>386</v>
      </c>
      <c r="R31" s="298">
        <f>'資源化量内訳'!U31</f>
        <v>425</v>
      </c>
      <c r="S31" s="298">
        <f>'資源化量内訳'!V31</f>
        <v>93</v>
      </c>
      <c r="T31" s="298">
        <f>'資源化量内訳'!W31</f>
        <v>4</v>
      </c>
      <c r="U31" s="298">
        <f>'資源化量内訳'!X31</f>
        <v>74</v>
      </c>
      <c r="V31" s="298">
        <f>'資源化量内訳'!Y31</f>
        <v>0</v>
      </c>
      <c r="W31" s="298">
        <f>'資源化量内訳'!Z31</f>
        <v>0</v>
      </c>
      <c r="X31" s="298">
        <f>'資源化量内訳'!AA31</f>
        <v>0</v>
      </c>
      <c r="Y31" s="297">
        <f t="shared" si="5"/>
        <v>15427</v>
      </c>
      <c r="Z31" s="278">
        <v>14961</v>
      </c>
      <c r="AA31" s="278">
        <v>466</v>
      </c>
      <c r="AB31" s="278"/>
      <c r="AC31" s="278"/>
      <c r="AD31" s="278"/>
      <c r="AE31" s="278"/>
      <c r="AF31" s="278"/>
      <c r="AG31" s="278"/>
      <c r="AH31" s="297">
        <f t="shared" si="6"/>
        <v>2157</v>
      </c>
      <c r="AI31" s="278"/>
      <c r="AJ31" s="278">
        <v>1648</v>
      </c>
      <c r="AK31" s="297">
        <f t="shared" si="7"/>
        <v>509</v>
      </c>
      <c r="AL31" s="278">
        <v>509</v>
      </c>
      <c r="AM31" s="278"/>
      <c r="AN31" s="278"/>
      <c r="AO31" s="278"/>
      <c r="AP31" s="278"/>
      <c r="AQ31" s="278"/>
      <c r="AR31" s="278"/>
    </row>
    <row r="32" spans="1:44" s="267" customFormat="1" ht="13.5">
      <c r="A32" s="415" t="s">
        <v>382</v>
      </c>
      <c r="B32" s="415">
        <v>28225</v>
      </c>
      <c r="C32" s="415" t="s">
        <v>428</v>
      </c>
      <c r="D32" s="297">
        <f t="shared" si="1"/>
        <v>13436</v>
      </c>
      <c r="E32" s="297">
        <f t="shared" si="2"/>
        <v>9246</v>
      </c>
      <c r="F32" s="297">
        <f t="shared" si="3"/>
        <v>708</v>
      </c>
      <c r="G32" s="278">
        <v>533</v>
      </c>
      <c r="H32" s="278"/>
      <c r="I32" s="278"/>
      <c r="J32" s="278"/>
      <c r="K32" s="278"/>
      <c r="L32" s="278">
        <v>175</v>
      </c>
      <c r="M32" s="278"/>
      <c r="N32" s="297">
        <f t="shared" si="4"/>
        <v>3025</v>
      </c>
      <c r="O32" s="298">
        <f>'資源化量内訳'!R32</f>
        <v>457</v>
      </c>
      <c r="P32" s="298">
        <f>'資源化量内訳'!S32</f>
        <v>134</v>
      </c>
      <c r="Q32" s="298">
        <f>'資源化量内訳'!T32</f>
        <v>0</v>
      </c>
      <c r="R32" s="298">
        <f>'資源化量内訳'!U32</f>
        <v>308</v>
      </c>
      <c r="S32" s="298">
        <f>'資源化量内訳'!V32</f>
        <v>0</v>
      </c>
      <c r="T32" s="298">
        <f>'資源化量内訳'!W32</f>
        <v>15</v>
      </c>
      <c r="U32" s="298">
        <f>'資源化量内訳'!X32</f>
        <v>0</v>
      </c>
      <c r="V32" s="298">
        <f>'資源化量内訳'!Y32</f>
        <v>0</v>
      </c>
      <c r="W32" s="298">
        <f>'資源化量内訳'!Z32</f>
        <v>0</v>
      </c>
      <c r="X32" s="298">
        <f>'資源化量内訳'!AA32</f>
        <v>0</v>
      </c>
      <c r="Y32" s="297">
        <f t="shared" si="5"/>
        <v>9246</v>
      </c>
      <c r="Z32" s="278">
        <v>9246</v>
      </c>
      <c r="AA32" s="278"/>
      <c r="AB32" s="278"/>
      <c r="AC32" s="278"/>
      <c r="AD32" s="278"/>
      <c r="AE32" s="278"/>
      <c r="AF32" s="278"/>
      <c r="AG32" s="278"/>
      <c r="AH32" s="297">
        <f t="shared" si="6"/>
        <v>4554</v>
      </c>
      <c r="AI32" s="278">
        <v>3025</v>
      </c>
      <c r="AJ32" s="278">
        <v>1230</v>
      </c>
      <c r="AK32" s="297">
        <f t="shared" si="7"/>
        <v>299</v>
      </c>
      <c r="AL32" s="278">
        <v>299</v>
      </c>
      <c r="AM32" s="278"/>
      <c r="AN32" s="278"/>
      <c r="AO32" s="278"/>
      <c r="AP32" s="278"/>
      <c r="AQ32" s="278"/>
      <c r="AR32" s="278"/>
    </row>
    <row r="33" spans="1:44" s="267" customFormat="1" ht="13.5">
      <c r="A33" s="415" t="s">
        <v>382</v>
      </c>
      <c r="B33" s="415">
        <v>28226</v>
      </c>
      <c r="C33" s="415" t="s">
        <v>429</v>
      </c>
      <c r="D33" s="297">
        <f t="shared" si="1"/>
        <v>18870</v>
      </c>
      <c r="E33" s="297">
        <f t="shared" si="2"/>
        <v>15246</v>
      </c>
      <c r="F33" s="297">
        <f t="shared" si="3"/>
        <v>1173</v>
      </c>
      <c r="G33" s="278">
        <v>1173</v>
      </c>
      <c r="H33" s="278"/>
      <c r="I33" s="278"/>
      <c r="J33" s="278"/>
      <c r="K33" s="278"/>
      <c r="L33" s="278"/>
      <c r="M33" s="278"/>
      <c r="N33" s="297">
        <f t="shared" si="4"/>
        <v>0</v>
      </c>
      <c r="O33" s="298">
        <f>'資源化量内訳'!R33</f>
        <v>2451</v>
      </c>
      <c r="P33" s="298">
        <f>'資源化量内訳'!S33</f>
        <v>1766</v>
      </c>
      <c r="Q33" s="298">
        <f>'資源化量内訳'!T33</f>
        <v>201</v>
      </c>
      <c r="R33" s="298">
        <f>'資源化量内訳'!U33</f>
        <v>408</v>
      </c>
      <c r="S33" s="298">
        <f>'資源化量内訳'!V33</f>
        <v>75</v>
      </c>
      <c r="T33" s="298">
        <f>'資源化量内訳'!W33</f>
        <v>1</v>
      </c>
      <c r="U33" s="298">
        <f>'資源化量内訳'!X33</f>
        <v>0</v>
      </c>
      <c r="V33" s="298">
        <f>'資源化量内訳'!Y33</f>
        <v>0</v>
      </c>
      <c r="W33" s="298">
        <f>'資源化量内訳'!Z33</f>
        <v>0</v>
      </c>
      <c r="X33" s="298">
        <f>'資源化量内訳'!AA33</f>
        <v>0</v>
      </c>
      <c r="Y33" s="297">
        <f t="shared" si="5"/>
        <v>15680</v>
      </c>
      <c r="Z33" s="278">
        <v>15246</v>
      </c>
      <c r="AA33" s="278">
        <v>434</v>
      </c>
      <c r="AB33" s="278"/>
      <c r="AC33" s="278"/>
      <c r="AD33" s="278"/>
      <c r="AE33" s="278"/>
      <c r="AF33" s="278"/>
      <c r="AG33" s="278"/>
      <c r="AH33" s="297">
        <f t="shared" si="6"/>
        <v>2252</v>
      </c>
      <c r="AI33" s="278"/>
      <c r="AJ33" s="278">
        <v>1740</v>
      </c>
      <c r="AK33" s="297">
        <f t="shared" si="7"/>
        <v>512</v>
      </c>
      <c r="AL33" s="278">
        <v>512</v>
      </c>
      <c r="AM33" s="278"/>
      <c r="AN33" s="278"/>
      <c r="AO33" s="278"/>
      <c r="AP33" s="278"/>
      <c r="AQ33" s="278"/>
      <c r="AR33" s="278"/>
    </row>
    <row r="34" spans="1:44" s="267" customFormat="1" ht="13.5">
      <c r="A34" s="415" t="s">
        <v>382</v>
      </c>
      <c r="B34" s="415">
        <v>28227</v>
      </c>
      <c r="C34" s="415" t="s">
        <v>430</v>
      </c>
      <c r="D34" s="297">
        <f t="shared" si="1"/>
        <v>10766</v>
      </c>
      <c r="E34" s="297">
        <f t="shared" si="2"/>
        <v>0</v>
      </c>
      <c r="F34" s="297">
        <f t="shared" si="3"/>
        <v>10160</v>
      </c>
      <c r="G34" s="278">
        <v>1467</v>
      </c>
      <c r="H34" s="278"/>
      <c r="I34" s="278"/>
      <c r="J34" s="278"/>
      <c r="K34" s="278">
        <v>8274</v>
      </c>
      <c r="L34" s="278">
        <v>387</v>
      </c>
      <c r="M34" s="278">
        <v>32</v>
      </c>
      <c r="N34" s="297">
        <f t="shared" si="4"/>
        <v>384</v>
      </c>
      <c r="O34" s="298">
        <f>'資源化量内訳'!R34</f>
        <v>222</v>
      </c>
      <c r="P34" s="298">
        <f>'資源化量内訳'!S34</f>
        <v>222</v>
      </c>
      <c r="Q34" s="298">
        <f>'資源化量内訳'!T34</f>
        <v>0</v>
      </c>
      <c r="R34" s="298">
        <f>'資源化量内訳'!U34</f>
        <v>0</v>
      </c>
      <c r="S34" s="298">
        <f>'資源化量内訳'!V34</f>
        <v>0</v>
      </c>
      <c r="T34" s="298">
        <f>'資源化量内訳'!W34</f>
        <v>0</v>
      </c>
      <c r="U34" s="298">
        <f>'資源化量内訳'!X34</f>
        <v>0</v>
      </c>
      <c r="V34" s="298">
        <f>'資源化量内訳'!Y34</f>
        <v>0</v>
      </c>
      <c r="W34" s="298">
        <f>'資源化量内訳'!Z34</f>
        <v>0</v>
      </c>
      <c r="X34" s="298">
        <f>'資源化量内訳'!AA34</f>
        <v>0</v>
      </c>
      <c r="Y34" s="297">
        <f t="shared" si="5"/>
        <v>0</v>
      </c>
      <c r="Z34" s="278"/>
      <c r="AA34" s="278"/>
      <c r="AB34" s="278"/>
      <c r="AC34" s="278"/>
      <c r="AD34" s="278"/>
      <c r="AE34" s="278"/>
      <c r="AF34" s="278"/>
      <c r="AG34" s="278"/>
      <c r="AH34" s="297">
        <f t="shared" si="6"/>
        <v>1691</v>
      </c>
      <c r="AI34" s="278">
        <v>384</v>
      </c>
      <c r="AJ34" s="278"/>
      <c r="AK34" s="297">
        <f t="shared" si="7"/>
        <v>1307</v>
      </c>
      <c r="AL34" s="278">
        <v>577</v>
      </c>
      <c r="AM34" s="278"/>
      <c r="AN34" s="278"/>
      <c r="AO34" s="278"/>
      <c r="AP34" s="278">
        <v>629</v>
      </c>
      <c r="AQ34" s="278">
        <v>101</v>
      </c>
      <c r="AR34" s="278"/>
    </row>
    <row r="35" spans="1:44" s="267" customFormat="1" ht="13.5">
      <c r="A35" s="415" t="s">
        <v>382</v>
      </c>
      <c r="B35" s="415">
        <v>28228</v>
      </c>
      <c r="C35" s="415" t="s">
        <v>431</v>
      </c>
      <c r="D35" s="297">
        <f t="shared" si="1"/>
        <v>11402</v>
      </c>
      <c r="E35" s="297">
        <f t="shared" si="2"/>
        <v>10475</v>
      </c>
      <c r="F35" s="297">
        <f t="shared" si="3"/>
        <v>469</v>
      </c>
      <c r="G35" s="278">
        <v>445</v>
      </c>
      <c r="H35" s="278"/>
      <c r="I35" s="278"/>
      <c r="J35" s="278"/>
      <c r="K35" s="278"/>
      <c r="L35" s="278">
        <v>24</v>
      </c>
      <c r="M35" s="278"/>
      <c r="N35" s="297">
        <f t="shared" si="4"/>
        <v>51</v>
      </c>
      <c r="O35" s="298">
        <f>'資源化量内訳'!R35</f>
        <v>407</v>
      </c>
      <c r="P35" s="298">
        <f>'資源化量内訳'!S35</f>
        <v>1</v>
      </c>
      <c r="Q35" s="298">
        <f>'資源化量内訳'!T35</f>
        <v>165</v>
      </c>
      <c r="R35" s="298">
        <f>'資源化量内訳'!U35</f>
        <v>229</v>
      </c>
      <c r="S35" s="298">
        <f>'資源化量内訳'!V35</f>
        <v>0</v>
      </c>
      <c r="T35" s="298">
        <f>'資源化量内訳'!W35</f>
        <v>0</v>
      </c>
      <c r="U35" s="298">
        <f>'資源化量内訳'!X35</f>
        <v>0</v>
      </c>
      <c r="V35" s="298">
        <f>'資源化量内訳'!Y35</f>
        <v>0</v>
      </c>
      <c r="W35" s="298">
        <f>'資源化量内訳'!Z35</f>
        <v>0</v>
      </c>
      <c r="X35" s="298">
        <f>'資源化量内訳'!AA35</f>
        <v>12</v>
      </c>
      <c r="Y35" s="297">
        <f t="shared" si="5"/>
        <v>10829</v>
      </c>
      <c r="Z35" s="278">
        <v>10475</v>
      </c>
      <c r="AA35" s="278">
        <v>354</v>
      </c>
      <c r="AB35" s="278"/>
      <c r="AC35" s="278"/>
      <c r="AD35" s="278"/>
      <c r="AE35" s="278"/>
      <c r="AF35" s="278"/>
      <c r="AG35" s="278"/>
      <c r="AH35" s="297">
        <f t="shared" si="6"/>
        <v>1283</v>
      </c>
      <c r="AI35" s="278">
        <v>51</v>
      </c>
      <c r="AJ35" s="278">
        <v>1214</v>
      </c>
      <c r="AK35" s="297">
        <f t="shared" si="7"/>
        <v>18</v>
      </c>
      <c r="AL35" s="278">
        <v>8</v>
      </c>
      <c r="AM35" s="278"/>
      <c r="AN35" s="278"/>
      <c r="AO35" s="278"/>
      <c r="AP35" s="278"/>
      <c r="AQ35" s="278">
        <v>10</v>
      </c>
      <c r="AR35" s="278"/>
    </row>
    <row r="36" spans="1:44" s="267" customFormat="1" ht="13.5">
      <c r="A36" s="415" t="s">
        <v>382</v>
      </c>
      <c r="B36" s="415">
        <v>28229</v>
      </c>
      <c r="C36" s="415" t="s">
        <v>432</v>
      </c>
      <c r="D36" s="297">
        <f t="shared" si="1"/>
        <v>29672</v>
      </c>
      <c r="E36" s="297">
        <f t="shared" si="2"/>
        <v>25632</v>
      </c>
      <c r="F36" s="297">
        <f t="shared" si="3"/>
        <v>4040</v>
      </c>
      <c r="G36" s="278">
        <v>1898</v>
      </c>
      <c r="H36" s="278"/>
      <c r="I36" s="278"/>
      <c r="J36" s="278"/>
      <c r="K36" s="278"/>
      <c r="L36" s="278">
        <v>2142</v>
      </c>
      <c r="M36" s="278"/>
      <c r="N36" s="297">
        <f t="shared" si="4"/>
        <v>0</v>
      </c>
      <c r="O36" s="298">
        <f>'資源化量内訳'!R36</f>
        <v>0</v>
      </c>
      <c r="P36" s="298">
        <f>'資源化量内訳'!S36</f>
        <v>0</v>
      </c>
      <c r="Q36" s="298">
        <f>'資源化量内訳'!T36</f>
        <v>0</v>
      </c>
      <c r="R36" s="298">
        <f>'資源化量内訳'!U36</f>
        <v>0</v>
      </c>
      <c r="S36" s="298">
        <f>'資源化量内訳'!V36</f>
        <v>0</v>
      </c>
      <c r="T36" s="298">
        <f>'資源化量内訳'!W36</f>
        <v>0</v>
      </c>
      <c r="U36" s="298">
        <f>'資源化量内訳'!X36</f>
        <v>0</v>
      </c>
      <c r="V36" s="298">
        <f>'資源化量内訳'!Y36</f>
        <v>0</v>
      </c>
      <c r="W36" s="298">
        <f>'資源化量内訳'!Z36</f>
        <v>0</v>
      </c>
      <c r="X36" s="298">
        <f>'資源化量内訳'!AA36</f>
        <v>0</v>
      </c>
      <c r="Y36" s="297">
        <f t="shared" si="5"/>
        <v>27379</v>
      </c>
      <c r="Z36" s="278">
        <v>25632</v>
      </c>
      <c r="AA36" s="278">
        <v>1631</v>
      </c>
      <c r="AB36" s="278"/>
      <c r="AC36" s="278"/>
      <c r="AD36" s="278"/>
      <c r="AE36" s="278"/>
      <c r="AF36" s="278">
        <v>116</v>
      </c>
      <c r="AG36" s="278"/>
      <c r="AH36" s="297">
        <f t="shared" si="6"/>
        <v>815</v>
      </c>
      <c r="AI36" s="278"/>
      <c r="AJ36" s="278">
        <v>815</v>
      </c>
      <c r="AK36" s="297">
        <f t="shared" si="7"/>
        <v>0</v>
      </c>
      <c r="AL36" s="278"/>
      <c r="AM36" s="278"/>
      <c r="AN36" s="278"/>
      <c r="AO36" s="278"/>
      <c r="AP36" s="278"/>
      <c r="AQ36" s="278"/>
      <c r="AR36" s="278"/>
    </row>
    <row r="37" spans="1:44" s="267" customFormat="1" ht="13.5">
      <c r="A37" s="415" t="s">
        <v>382</v>
      </c>
      <c r="B37" s="415">
        <v>28301</v>
      </c>
      <c r="C37" s="415" t="s">
        <v>433</v>
      </c>
      <c r="D37" s="297">
        <f t="shared" si="1"/>
        <v>9661</v>
      </c>
      <c r="E37" s="297">
        <f t="shared" si="2"/>
        <v>6701</v>
      </c>
      <c r="F37" s="297">
        <f t="shared" si="3"/>
        <v>2052</v>
      </c>
      <c r="G37" s="278">
        <v>1214</v>
      </c>
      <c r="H37" s="278">
        <v>781</v>
      </c>
      <c r="I37" s="278"/>
      <c r="J37" s="278"/>
      <c r="K37" s="278"/>
      <c r="L37" s="278">
        <v>57</v>
      </c>
      <c r="M37" s="278"/>
      <c r="N37" s="297">
        <f t="shared" si="4"/>
        <v>0</v>
      </c>
      <c r="O37" s="298">
        <f>'資源化量内訳'!R37</f>
        <v>908</v>
      </c>
      <c r="P37" s="298">
        <f>'資源化量内訳'!S37</f>
        <v>239</v>
      </c>
      <c r="Q37" s="298">
        <f>'資源化量内訳'!T37</f>
        <v>0</v>
      </c>
      <c r="R37" s="298">
        <f>'資源化量内訳'!U37</f>
        <v>245</v>
      </c>
      <c r="S37" s="298">
        <f>'資源化量内訳'!V37</f>
        <v>0</v>
      </c>
      <c r="T37" s="298">
        <f>'資源化量内訳'!W37</f>
        <v>424</v>
      </c>
      <c r="U37" s="298">
        <f>'資源化量内訳'!X37</f>
        <v>0</v>
      </c>
      <c r="V37" s="298">
        <f>'資源化量内訳'!Y37</f>
        <v>0</v>
      </c>
      <c r="W37" s="298">
        <f>'資源化量内訳'!Z37</f>
        <v>0</v>
      </c>
      <c r="X37" s="298">
        <f>'資源化量内訳'!AA37</f>
        <v>0</v>
      </c>
      <c r="Y37" s="297">
        <f t="shared" si="5"/>
        <v>7660</v>
      </c>
      <c r="Z37" s="278">
        <v>6701</v>
      </c>
      <c r="AA37" s="278">
        <v>959</v>
      </c>
      <c r="AB37" s="278"/>
      <c r="AC37" s="278"/>
      <c r="AD37" s="278"/>
      <c r="AE37" s="278"/>
      <c r="AF37" s="278"/>
      <c r="AG37" s="278"/>
      <c r="AH37" s="297">
        <f t="shared" si="6"/>
        <v>1304</v>
      </c>
      <c r="AI37" s="278"/>
      <c r="AJ37" s="278">
        <v>1304</v>
      </c>
      <c r="AK37" s="297">
        <f t="shared" si="7"/>
        <v>0</v>
      </c>
      <c r="AL37" s="278"/>
      <c r="AM37" s="278"/>
      <c r="AN37" s="278"/>
      <c r="AO37" s="278"/>
      <c r="AP37" s="278"/>
      <c r="AQ37" s="278"/>
      <c r="AR37" s="278"/>
    </row>
    <row r="38" spans="1:44" s="267" customFormat="1" ht="13.5">
      <c r="A38" s="415" t="s">
        <v>382</v>
      </c>
      <c r="B38" s="415">
        <v>28365</v>
      </c>
      <c r="C38" s="415" t="s">
        <v>434</v>
      </c>
      <c r="D38" s="297">
        <f t="shared" si="1"/>
        <v>5046</v>
      </c>
      <c r="E38" s="297">
        <f t="shared" si="2"/>
        <v>4577</v>
      </c>
      <c r="F38" s="297">
        <f t="shared" si="3"/>
        <v>325</v>
      </c>
      <c r="G38" s="278"/>
      <c r="H38" s="278"/>
      <c r="I38" s="278"/>
      <c r="J38" s="278"/>
      <c r="K38" s="278"/>
      <c r="L38" s="278">
        <v>325</v>
      </c>
      <c r="M38" s="278"/>
      <c r="N38" s="297">
        <f t="shared" si="4"/>
        <v>97</v>
      </c>
      <c r="O38" s="298">
        <f>'資源化量内訳'!R38</f>
        <v>47</v>
      </c>
      <c r="P38" s="298">
        <f>'資源化量内訳'!S38</f>
        <v>6</v>
      </c>
      <c r="Q38" s="298">
        <f>'資源化量内訳'!T38</f>
        <v>0</v>
      </c>
      <c r="R38" s="298">
        <f>'資源化量内訳'!U38</f>
        <v>0</v>
      </c>
      <c r="S38" s="298">
        <f>'資源化量内訳'!V38</f>
        <v>0</v>
      </c>
      <c r="T38" s="298">
        <f>'資源化量内訳'!W38</f>
        <v>0</v>
      </c>
      <c r="U38" s="298">
        <f>'資源化量内訳'!X38</f>
        <v>0</v>
      </c>
      <c r="V38" s="298">
        <f>'資源化量内訳'!Y38</f>
        <v>0</v>
      </c>
      <c r="W38" s="298">
        <f>'資源化量内訳'!Z38</f>
        <v>0</v>
      </c>
      <c r="X38" s="298">
        <f>'資源化量内訳'!AA38</f>
        <v>41</v>
      </c>
      <c r="Y38" s="297">
        <f t="shared" si="5"/>
        <v>4577</v>
      </c>
      <c r="Z38" s="278">
        <v>4577</v>
      </c>
      <c r="AA38" s="278"/>
      <c r="AB38" s="278"/>
      <c r="AC38" s="278"/>
      <c r="AD38" s="278"/>
      <c r="AE38" s="278"/>
      <c r="AF38" s="278"/>
      <c r="AG38" s="278"/>
      <c r="AH38" s="297">
        <f t="shared" si="6"/>
        <v>549</v>
      </c>
      <c r="AI38" s="278">
        <v>97</v>
      </c>
      <c r="AJ38" s="278">
        <v>426</v>
      </c>
      <c r="AK38" s="297">
        <f t="shared" si="7"/>
        <v>26</v>
      </c>
      <c r="AL38" s="278"/>
      <c r="AM38" s="278"/>
      <c r="AN38" s="278"/>
      <c r="AO38" s="278"/>
      <c r="AP38" s="278"/>
      <c r="AQ38" s="278">
        <v>26</v>
      </c>
      <c r="AR38" s="278"/>
    </row>
    <row r="39" spans="1:44" s="267" customFormat="1" ht="13.5">
      <c r="A39" s="415" t="s">
        <v>382</v>
      </c>
      <c r="B39" s="415">
        <v>28381</v>
      </c>
      <c r="C39" s="415" t="s">
        <v>435</v>
      </c>
      <c r="D39" s="297">
        <f t="shared" si="1"/>
        <v>10678</v>
      </c>
      <c r="E39" s="297">
        <f t="shared" si="2"/>
        <v>9476</v>
      </c>
      <c r="F39" s="297">
        <f t="shared" si="3"/>
        <v>866</v>
      </c>
      <c r="G39" s="278">
        <v>482</v>
      </c>
      <c r="H39" s="278"/>
      <c r="I39" s="278"/>
      <c r="J39" s="278"/>
      <c r="K39" s="278"/>
      <c r="L39" s="278">
        <v>384</v>
      </c>
      <c r="M39" s="278"/>
      <c r="N39" s="297">
        <f t="shared" si="4"/>
        <v>137</v>
      </c>
      <c r="O39" s="298">
        <f>'資源化量内訳'!R39</f>
        <v>199</v>
      </c>
      <c r="P39" s="298">
        <f>'資源化量内訳'!S39</f>
        <v>0</v>
      </c>
      <c r="Q39" s="298">
        <f>'資源化量内訳'!T39</f>
        <v>31</v>
      </c>
      <c r="R39" s="298">
        <f>'資源化量内訳'!U39</f>
        <v>168</v>
      </c>
      <c r="S39" s="298">
        <f>'資源化量内訳'!V39</f>
        <v>0</v>
      </c>
      <c r="T39" s="298">
        <f>'資源化量内訳'!W39</f>
        <v>0</v>
      </c>
      <c r="U39" s="298">
        <f>'資源化量内訳'!X39</f>
        <v>0</v>
      </c>
      <c r="V39" s="298">
        <f>'資源化量内訳'!Y39</f>
        <v>0</v>
      </c>
      <c r="W39" s="298">
        <f>'資源化量内訳'!Z39</f>
        <v>0</v>
      </c>
      <c r="X39" s="298">
        <f>'資源化量内訳'!AA39</f>
        <v>0</v>
      </c>
      <c r="Y39" s="297">
        <f t="shared" si="5"/>
        <v>9642</v>
      </c>
      <c r="Z39" s="278">
        <v>9476</v>
      </c>
      <c r="AA39" s="278">
        <v>166</v>
      </c>
      <c r="AB39" s="278"/>
      <c r="AC39" s="278"/>
      <c r="AD39" s="278"/>
      <c r="AE39" s="278"/>
      <c r="AF39" s="278"/>
      <c r="AG39" s="278"/>
      <c r="AH39" s="297">
        <f t="shared" si="6"/>
        <v>1431</v>
      </c>
      <c r="AI39" s="278">
        <v>137</v>
      </c>
      <c r="AJ39" s="278">
        <v>1223</v>
      </c>
      <c r="AK39" s="297">
        <f t="shared" si="7"/>
        <v>71</v>
      </c>
      <c r="AL39" s="278">
        <v>71</v>
      </c>
      <c r="AM39" s="278"/>
      <c r="AN39" s="278"/>
      <c r="AO39" s="278"/>
      <c r="AP39" s="278"/>
      <c r="AQ39" s="278"/>
      <c r="AR39" s="278"/>
    </row>
    <row r="40" spans="1:44" s="267" customFormat="1" ht="13.5">
      <c r="A40" s="415" t="s">
        <v>382</v>
      </c>
      <c r="B40" s="415">
        <v>28382</v>
      </c>
      <c r="C40" s="415" t="s">
        <v>436</v>
      </c>
      <c r="D40" s="297">
        <f t="shared" si="1"/>
        <v>11708</v>
      </c>
      <c r="E40" s="297">
        <f t="shared" si="2"/>
        <v>9134</v>
      </c>
      <c r="F40" s="297">
        <f t="shared" si="3"/>
        <v>2358</v>
      </c>
      <c r="G40" s="278">
        <v>1048</v>
      </c>
      <c r="H40" s="278"/>
      <c r="I40" s="278"/>
      <c r="J40" s="278"/>
      <c r="K40" s="278"/>
      <c r="L40" s="278">
        <v>1310</v>
      </c>
      <c r="M40" s="278"/>
      <c r="N40" s="297">
        <f t="shared" si="4"/>
        <v>0</v>
      </c>
      <c r="O40" s="298">
        <f>'資源化量内訳'!R40</f>
        <v>216</v>
      </c>
      <c r="P40" s="298">
        <f>'資源化量内訳'!S40</f>
        <v>9</v>
      </c>
      <c r="Q40" s="298">
        <f>'資源化量内訳'!T40</f>
        <v>0</v>
      </c>
      <c r="R40" s="298">
        <f>'資源化量内訳'!U40</f>
        <v>194</v>
      </c>
      <c r="S40" s="298">
        <f>'資源化量内訳'!V40</f>
        <v>0</v>
      </c>
      <c r="T40" s="298">
        <f>'資源化量内訳'!W40</f>
        <v>0</v>
      </c>
      <c r="U40" s="298">
        <f>'資源化量内訳'!X40</f>
        <v>0</v>
      </c>
      <c r="V40" s="298">
        <f>'資源化量内訳'!Y40</f>
        <v>0</v>
      </c>
      <c r="W40" s="298">
        <f>'資源化量内訳'!Z40</f>
        <v>0</v>
      </c>
      <c r="X40" s="298">
        <f>'資源化量内訳'!AA40</f>
        <v>13</v>
      </c>
      <c r="Y40" s="297">
        <f t="shared" si="5"/>
        <v>9611</v>
      </c>
      <c r="Z40" s="278">
        <v>9134</v>
      </c>
      <c r="AA40" s="278">
        <v>477</v>
      </c>
      <c r="AB40" s="278"/>
      <c r="AC40" s="278"/>
      <c r="AD40" s="278"/>
      <c r="AE40" s="278"/>
      <c r="AF40" s="278"/>
      <c r="AG40" s="278"/>
      <c r="AH40" s="297">
        <f t="shared" si="6"/>
        <v>1442</v>
      </c>
      <c r="AI40" s="278"/>
      <c r="AJ40" s="278">
        <v>1238</v>
      </c>
      <c r="AK40" s="297">
        <f t="shared" si="7"/>
        <v>204</v>
      </c>
      <c r="AL40" s="278">
        <v>204</v>
      </c>
      <c r="AM40" s="278"/>
      <c r="AN40" s="278"/>
      <c r="AO40" s="278"/>
      <c r="AP40" s="278"/>
      <c r="AQ40" s="278"/>
      <c r="AR40" s="278"/>
    </row>
    <row r="41" spans="1:44" s="267" customFormat="1" ht="13.5">
      <c r="A41" s="415" t="s">
        <v>382</v>
      </c>
      <c r="B41" s="415">
        <v>28442</v>
      </c>
      <c r="C41" s="415" t="s">
        <v>437</v>
      </c>
      <c r="D41" s="297">
        <f t="shared" si="1"/>
        <v>3486</v>
      </c>
      <c r="E41" s="297">
        <f t="shared" si="2"/>
        <v>0</v>
      </c>
      <c r="F41" s="297">
        <f t="shared" si="3"/>
        <v>3486</v>
      </c>
      <c r="G41" s="278"/>
      <c r="H41" s="278"/>
      <c r="I41" s="278"/>
      <c r="J41" s="278"/>
      <c r="K41" s="278">
        <v>2580</v>
      </c>
      <c r="L41" s="278">
        <v>906</v>
      </c>
      <c r="M41" s="278"/>
      <c r="N41" s="297">
        <f t="shared" si="4"/>
        <v>0</v>
      </c>
      <c r="O41" s="298">
        <f>'資源化量内訳'!R41</f>
        <v>0</v>
      </c>
      <c r="P41" s="298">
        <f>'資源化量内訳'!S41</f>
        <v>0</v>
      </c>
      <c r="Q41" s="298">
        <f>'資源化量内訳'!T41</f>
        <v>0</v>
      </c>
      <c r="R41" s="298">
        <f>'資源化量内訳'!U41</f>
        <v>0</v>
      </c>
      <c r="S41" s="298">
        <f>'資源化量内訳'!V41</f>
        <v>0</v>
      </c>
      <c r="T41" s="298">
        <f>'資源化量内訳'!W41</f>
        <v>0</v>
      </c>
      <c r="U41" s="298">
        <f>'資源化量内訳'!X41</f>
        <v>0</v>
      </c>
      <c r="V41" s="298">
        <f>'資源化量内訳'!Y41</f>
        <v>0</v>
      </c>
      <c r="W41" s="298">
        <f>'資源化量内訳'!Z41</f>
        <v>0</v>
      </c>
      <c r="X41" s="298">
        <f>'資源化量内訳'!AA41</f>
        <v>0</v>
      </c>
      <c r="Y41" s="297">
        <f t="shared" si="5"/>
        <v>0</v>
      </c>
      <c r="Z41" s="278"/>
      <c r="AA41" s="278"/>
      <c r="AB41" s="278"/>
      <c r="AC41" s="278"/>
      <c r="AD41" s="278"/>
      <c r="AE41" s="278"/>
      <c r="AF41" s="278"/>
      <c r="AG41" s="278"/>
      <c r="AH41" s="297">
        <f t="shared" si="6"/>
        <v>172</v>
      </c>
      <c r="AI41" s="278"/>
      <c r="AJ41" s="278"/>
      <c r="AK41" s="297">
        <f t="shared" si="7"/>
        <v>172</v>
      </c>
      <c r="AL41" s="278"/>
      <c r="AM41" s="278"/>
      <c r="AN41" s="278"/>
      <c r="AO41" s="278"/>
      <c r="AP41" s="278">
        <v>49</v>
      </c>
      <c r="AQ41" s="278">
        <v>123</v>
      </c>
      <c r="AR41" s="278"/>
    </row>
    <row r="42" spans="1:44" s="267" customFormat="1" ht="13.5">
      <c r="A42" s="415" t="s">
        <v>382</v>
      </c>
      <c r="B42" s="415">
        <v>28443</v>
      </c>
      <c r="C42" s="415" t="s">
        <v>438</v>
      </c>
      <c r="D42" s="297">
        <f t="shared" si="1"/>
        <v>8468</v>
      </c>
      <c r="E42" s="297">
        <f t="shared" si="2"/>
        <v>6709</v>
      </c>
      <c r="F42" s="297">
        <f t="shared" si="3"/>
        <v>786</v>
      </c>
      <c r="G42" s="278">
        <v>786</v>
      </c>
      <c r="H42" s="278"/>
      <c r="I42" s="278"/>
      <c r="J42" s="278"/>
      <c r="K42" s="278"/>
      <c r="L42" s="278"/>
      <c r="M42" s="278"/>
      <c r="N42" s="297">
        <f t="shared" si="4"/>
        <v>432</v>
      </c>
      <c r="O42" s="298">
        <f>'資源化量内訳'!R42</f>
        <v>541</v>
      </c>
      <c r="P42" s="298">
        <f>'資源化量内訳'!S42</f>
        <v>346</v>
      </c>
      <c r="Q42" s="298">
        <f>'資源化量内訳'!T42</f>
        <v>68</v>
      </c>
      <c r="R42" s="298">
        <f>'資源化量内訳'!U42</f>
        <v>94</v>
      </c>
      <c r="S42" s="298">
        <f>'資源化量内訳'!V42</f>
        <v>33</v>
      </c>
      <c r="T42" s="298">
        <f>'資源化量内訳'!W42</f>
        <v>0</v>
      </c>
      <c r="U42" s="298">
        <f>'資源化量内訳'!X42</f>
        <v>0</v>
      </c>
      <c r="V42" s="298">
        <f>'資源化量内訳'!Y42</f>
        <v>0</v>
      </c>
      <c r="W42" s="298">
        <f>'資源化量内訳'!Z42</f>
        <v>0</v>
      </c>
      <c r="X42" s="298">
        <f>'資源化量内訳'!AA42</f>
        <v>0</v>
      </c>
      <c r="Y42" s="297">
        <f t="shared" si="5"/>
        <v>7055</v>
      </c>
      <c r="Z42" s="278">
        <v>6709</v>
      </c>
      <c r="AA42" s="278">
        <v>346</v>
      </c>
      <c r="AB42" s="278"/>
      <c r="AC42" s="278"/>
      <c r="AD42" s="278"/>
      <c r="AE42" s="278"/>
      <c r="AF42" s="278"/>
      <c r="AG42" s="278"/>
      <c r="AH42" s="297">
        <f t="shared" si="6"/>
        <v>1470</v>
      </c>
      <c r="AI42" s="278">
        <v>432</v>
      </c>
      <c r="AJ42" s="278">
        <v>782</v>
      </c>
      <c r="AK42" s="297">
        <f t="shared" si="7"/>
        <v>256</v>
      </c>
      <c r="AL42" s="278">
        <v>256</v>
      </c>
      <c r="AM42" s="278"/>
      <c r="AN42" s="278"/>
      <c r="AO42" s="278"/>
      <c r="AP42" s="278"/>
      <c r="AQ42" s="278"/>
      <c r="AR42" s="278"/>
    </row>
    <row r="43" spans="1:44" s="267" customFormat="1" ht="13.5">
      <c r="A43" s="415" t="s">
        <v>382</v>
      </c>
      <c r="B43" s="415">
        <v>28446</v>
      </c>
      <c r="C43" s="415" t="s">
        <v>439</v>
      </c>
      <c r="D43" s="297">
        <f t="shared" si="1"/>
        <v>3455</v>
      </c>
      <c r="E43" s="297">
        <f t="shared" si="2"/>
        <v>0</v>
      </c>
      <c r="F43" s="297">
        <f t="shared" si="3"/>
        <v>3454</v>
      </c>
      <c r="G43" s="278"/>
      <c r="H43" s="278"/>
      <c r="I43" s="278"/>
      <c r="J43" s="278"/>
      <c r="K43" s="278">
        <v>2519</v>
      </c>
      <c r="L43" s="278">
        <v>935</v>
      </c>
      <c r="M43" s="278"/>
      <c r="N43" s="297">
        <f t="shared" si="4"/>
        <v>0</v>
      </c>
      <c r="O43" s="298">
        <f>'資源化量内訳'!R43</f>
        <v>1</v>
      </c>
      <c r="P43" s="298">
        <f>'資源化量内訳'!S43</f>
        <v>0</v>
      </c>
      <c r="Q43" s="298">
        <f>'資源化量内訳'!T43</f>
        <v>0</v>
      </c>
      <c r="R43" s="298">
        <f>'資源化量内訳'!U43</f>
        <v>0</v>
      </c>
      <c r="S43" s="298">
        <f>'資源化量内訳'!V43</f>
        <v>0</v>
      </c>
      <c r="T43" s="298">
        <f>'資源化量内訳'!W43</f>
        <v>0</v>
      </c>
      <c r="U43" s="298">
        <f>'資源化量内訳'!X43</f>
        <v>0</v>
      </c>
      <c r="V43" s="298">
        <f>'資源化量内訳'!Y43</f>
        <v>0</v>
      </c>
      <c r="W43" s="298">
        <f>'資源化量内訳'!Z43</f>
        <v>0</v>
      </c>
      <c r="X43" s="298">
        <f>'資源化量内訳'!AA43</f>
        <v>1</v>
      </c>
      <c r="Y43" s="297">
        <f t="shared" si="5"/>
        <v>0</v>
      </c>
      <c r="Z43" s="278"/>
      <c r="AA43" s="278"/>
      <c r="AB43" s="278"/>
      <c r="AC43" s="278"/>
      <c r="AD43" s="278"/>
      <c r="AE43" s="278"/>
      <c r="AF43" s="278"/>
      <c r="AG43" s="278"/>
      <c r="AH43" s="297">
        <f t="shared" si="6"/>
        <v>170</v>
      </c>
      <c r="AI43" s="278"/>
      <c r="AJ43" s="278"/>
      <c r="AK43" s="297">
        <f t="shared" si="7"/>
        <v>170</v>
      </c>
      <c r="AL43" s="278"/>
      <c r="AM43" s="278"/>
      <c r="AN43" s="278"/>
      <c r="AO43" s="278"/>
      <c r="AP43" s="278">
        <v>48</v>
      </c>
      <c r="AQ43" s="278">
        <v>122</v>
      </c>
      <c r="AR43" s="278"/>
    </row>
    <row r="44" spans="1:44" s="267" customFormat="1" ht="13.5">
      <c r="A44" s="415" t="s">
        <v>382</v>
      </c>
      <c r="B44" s="415">
        <v>28464</v>
      </c>
      <c r="C44" s="415" t="s">
        <v>440</v>
      </c>
      <c r="D44" s="297">
        <f t="shared" si="1"/>
        <v>12592</v>
      </c>
      <c r="E44" s="297">
        <f t="shared" si="2"/>
        <v>9183</v>
      </c>
      <c r="F44" s="297">
        <f t="shared" si="3"/>
        <v>2174</v>
      </c>
      <c r="G44" s="278">
        <v>793</v>
      </c>
      <c r="H44" s="278"/>
      <c r="I44" s="278"/>
      <c r="J44" s="278"/>
      <c r="K44" s="278"/>
      <c r="L44" s="278">
        <v>1381</v>
      </c>
      <c r="M44" s="278"/>
      <c r="N44" s="297">
        <f t="shared" si="4"/>
        <v>1235</v>
      </c>
      <c r="O44" s="298">
        <f>'資源化量内訳'!R44</f>
        <v>0</v>
      </c>
      <c r="P44" s="298">
        <f>'資源化量内訳'!S44</f>
        <v>0</v>
      </c>
      <c r="Q44" s="298">
        <f>'資源化量内訳'!T44</f>
        <v>0</v>
      </c>
      <c r="R44" s="298">
        <f>'資源化量内訳'!U44</f>
        <v>0</v>
      </c>
      <c r="S44" s="298">
        <f>'資源化量内訳'!V44</f>
        <v>0</v>
      </c>
      <c r="T44" s="298">
        <f>'資源化量内訳'!W44</f>
        <v>0</v>
      </c>
      <c r="U44" s="298">
        <f>'資源化量内訳'!X44</f>
        <v>0</v>
      </c>
      <c r="V44" s="298">
        <f>'資源化量内訳'!Y44</f>
        <v>0</v>
      </c>
      <c r="W44" s="298">
        <f>'資源化量内訳'!Z44</f>
        <v>0</v>
      </c>
      <c r="X44" s="298">
        <f>'資源化量内訳'!AA44</f>
        <v>0</v>
      </c>
      <c r="Y44" s="297">
        <f t="shared" si="5"/>
        <v>9940</v>
      </c>
      <c r="Z44" s="278">
        <v>9183</v>
      </c>
      <c r="AA44" s="278">
        <v>682</v>
      </c>
      <c r="AB44" s="278"/>
      <c r="AC44" s="278"/>
      <c r="AD44" s="278"/>
      <c r="AE44" s="278"/>
      <c r="AF44" s="278">
        <v>75</v>
      </c>
      <c r="AG44" s="278"/>
      <c r="AH44" s="297">
        <f t="shared" si="6"/>
        <v>1235</v>
      </c>
      <c r="AI44" s="278">
        <v>1235</v>
      </c>
      <c r="AJ44" s="278"/>
      <c r="AK44" s="297">
        <f t="shared" si="7"/>
        <v>0</v>
      </c>
      <c r="AL44" s="278"/>
      <c r="AM44" s="278"/>
      <c r="AN44" s="278"/>
      <c r="AO44" s="278"/>
      <c r="AP44" s="278"/>
      <c r="AQ44" s="278"/>
      <c r="AR44" s="278"/>
    </row>
    <row r="45" spans="1:44" s="267" customFormat="1" ht="13.5">
      <c r="A45" s="415" t="s">
        <v>382</v>
      </c>
      <c r="B45" s="415">
        <v>28481</v>
      </c>
      <c r="C45" s="415" t="s">
        <v>441</v>
      </c>
      <c r="D45" s="297">
        <f t="shared" si="1"/>
        <v>6071</v>
      </c>
      <c r="E45" s="297">
        <f t="shared" si="2"/>
        <v>4673</v>
      </c>
      <c r="F45" s="297">
        <f t="shared" si="3"/>
        <v>942</v>
      </c>
      <c r="G45" s="278"/>
      <c r="H45" s="278"/>
      <c r="I45" s="278"/>
      <c r="J45" s="278"/>
      <c r="K45" s="278"/>
      <c r="L45" s="278">
        <v>942</v>
      </c>
      <c r="M45" s="278"/>
      <c r="N45" s="297">
        <f t="shared" si="4"/>
        <v>456</v>
      </c>
      <c r="O45" s="298">
        <f>'資源化量内訳'!R45</f>
        <v>0</v>
      </c>
      <c r="P45" s="298">
        <f>'資源化量内訳'!S45</f>
        <v>0</v>
      </c>
      <c r="Q45" s="298">
        <f>'資源化量内訳'!T45</f>
        <v>0</v>
      </c>
      <c r="R45" s="298">
        <f>'資源化量内訳'!U45</f>
        <v>0</v>
      </c>
      <c r="S45" s="298">
        <f>'資源化量内訳'!V45</f>
        <v>0</v>
      </c>
      <c r="T45" s="298">
        <f>'資源化量内訳'!W45</f>
        <v>0</v>
      </c>
      <c r="U45" s="298">
        <f>'資源化量内訳'!X45</f>
        <v>0</v>
      </c>
      <c r="V45" s="298">
        <f>'資源化量内訳'!Y45</f>
        <v>0</v>
      </c>
      <c r="W45" s="298">
        <f>'資源化量内訳'!Z45</f>
        <v>0</v>
      </c>
      <c r="X45" s="298">
        <f>'資源化量内訳'!AA45</f>
        <v>0</v>
      </c>
      <c r="Y45" s="297">
        <f t="shared" si="5"/>
        <v>4772</v>
      </c>
      <c r="Z45" s="278">
        <v>4673</v>
      </c>
      <c r="AA45" s="278"/>
      <c r="AB45" s="278"/>
      <c r="AC45" s="278"/>
      <c r="AD45" s="278"/>
      <c r="AE45" s="278"/>
      <c r="AF45" s="278">
        <v>99</v>
      </c>
      <c r="AG45" s="278"/>
      <c r="AH45" s="297">
        <f t="shared" si="6"/>
        <v>1311</v>
      </c>
      <c r="AI45" s="278">
        <v>456</v>
      </c>
      <c r="AJ45" s="278">
        <v>749</v>
      </c>
      <c r="AK45" s="297">
        <f t="shared" si="7"/>
        <v>106</v>
      </c>
      <c r="AL45" s="278"/>
      <c r="AM45" s="278"/>
      <c r="AN45" s="278"/>
      <c r="AO45" s="278"/>
      <c r="AP45" s="278"/>
      <c r="AQ45" s="278">
        <v>106</v>
      </c>
      <c r="AR45" s="278"/>
    </row>
    <row r="46" spans="1:44" s="267" customFormat="1" ht="13.5">
      <c r="A46" s="415" t="s">
        <v>382</v>
      </c>
      <c r="B46" s="415">
        <v>28501</v>
      </c>
      <c r="C46" s="415" t="s">
        <v>442</v>
      </c>
      <c r="D46" s="297">
        <f t="shared" si="1"/>
        <v>8533</v>
      </c>
      <c r="E46" s="297">
        <f t="shared" si="2"/>
        <v>5301</v>
      </c>
      <c r="F46" s="297">
        <f t="shared" si="3"/>
        <v>691</v>
      </c>
      <c r="G46" s="278"/>
      <c r="H46" s="278"/>
      <c r="I46" s="278"/>
      <c r="J46" s="278"/>
      <c r="K46" s="278"/>
      <c r="L46" s="278">
        <v>691</v>
      </c>
      <c r="M46" s="278"/>
      <c r="N46" s="297">
        <f t="shared" si="4"/>
        <v>2541</v>
      </c>
      <c r="O46" s="298">
        <f>'資源化量内訳'!R46</f>
        <v>0</v>
      </c>
      <c r="P46" s="298">
        <f>'資源化量内訳'!S46</f>
        <v>0</v>
      </c>
      <c r="Q46" s="298">
        <f>'資源化量内訳'!T46</f>
        <v>0</v>
      </c>
      <c r="R46" s="298">
        <f>'資源化量内訳'!U46</f>
        <v>0</v>
      </c>
      <c r="S46" s="298">
        <f>'資源化量内訳'!V46</f>
        <v>0</v>
      </c>
      <c r="T46" s="298">
        <f>'資源化量内訳'!W46</f>
        <v>0</v>
      </c>
      <c r="U46" s="298">
        <f>'資源化量内訳'!X46</f>
        <v>0</v>
      </c>
      <c r="V46" s="298">
        <f>'資源化量内訳'!Y46</f>
        <v>0</v>
      </c>
      <c r="W46" s="298">
        <f>'資源化量内訳'!Z46</f>
        <v>0</v>
      </c>
      <c r="X46" s="298">
        <f>'資源化量内訳'!AA46</f>
        <v>0</v>
      </c>
      <c r="Y46" s="297">
        <f t="shared" si="5"/>
        <v>5301</v>
      </c>
      <c r="Z46" s="278">
        <v>5301</v>
      </c>
      <c r="AA46" s="278"/>
      <c r="AB46" s="278"/>
      <c r="AC46" s="278"/>
      <c r="AD46" s="278"/>
      <c r="AE46" s="278"/>
      <c r="AF46" s="278"/>
      <c r="AG46" s="278"/>
      <c r="AH46" s="297">
        <f t="shared" si="6"/>
        <v>3512</v>
      </c>
      <c r="AI46" s="278">
        <v>2541</v>
      </c>
      <c r="AJ46" s="278">
        <v>737</v>
      </c>
      <c r="AK46" s="297">
        <f t="shared" si="7"/>
        <v>234</v>
      </c>
      <c r="AL46" s="278"/>
      <c r="AM46" s="278"/>
      <c r="AN46" s="278"/>
      <c r="AO46" s="278"/>
      <c r="AP46" s="278"/>
      <c r="AQ46" s="278">
        <v>234</v>
      </c>
      <c r="AR46" s="278"/>
    </row>
    <row r="47" spans="1:44" s="267" customFormat="1" ht="13.5">
      <c r="A47" s="415" t="s">
        <v>382</v>
      </c>
      <c r="B47" s="415">
        <v>28585</v>
      </c>
      <c r="C47" s="415" t="s">
        <v>443</v>
      </c>
      <c r="D47" s="297">
        <f t="shared" si="1"/>
        <v>7648</v>
      </c>
      <c r="E47" s="297">
        <f t="shared" si="2"/>
        <v>5133</v>
      </c>
      <c r="F47" s="297">
        <f t="shared" si="3"/>
        <v>2024</v>
      </c>
      <c r="G47" s="278">
        <v>1696</v>
      </c>
      <c r="H47" s="278"/>
      <c r="I47" s="278"/>
      <c r="J47" s="278"/>
      <c r="K47" s="278"/>
      <c r="L47" s="278">
        <v>328</v>
      </c>
      <c r="M47" s="278"/>
      <c r="N47" s="297">
        <f t="shared" si="4"/>
        <v>491</v>
      </c>
      <c r="O47" s="298">
        <f>'資源化量内訳'!R47</f>
        <v>0</v>
      </c>
      <c r="P47" s="298">
        <f>'資源化量内訳'!S47</f>
        <v>0</v>
      </c>
      <c r="Q47" s="298">
        <f>'資源化量内訳'!T47</f>
        <v>0</v>
      </c>
      <c r="R47" s="298">
        <f>'資源化量内訳'!U47</f>
        <v>0</v>
      </c>
      <c r="S47" s="298">
        <f>'資源化量内訳'!V47</f>
        <v>0</v>
      </c>
      <c r="T47" s="298">
        <f>'資源化量内訳'!W47</f>
        <v>0</v>
      </c>
      <c r="U47" s="298">
        <f>'資源化量内訳'!X47</f>
        <v>0</v>
      </c>
      <c r="V47" s="298">
        <f>'資源化量内訳'!Y47</f>
        <v>0</v>
      </c>
      <c r="W47" s="298">
        <f>'資源化量内訳'!Z47</f>
        <v>0</v>
      </c>
      <c r="X47" s="298">
        <f>'資源化量内訳'!AA47</f>
        <v>0</v>
      </c>
      <c r="Y47" s="297">
        <f t="shared" si="5"/>
        <v>5840</v>
      </c>
      <c r="Z47" s="278">
        <v>5133</v>
      </c>
      <c r="AA47" s="278">
        <v>707</v>
      </c>
      <c r="AB47" s="278"/>
      <c r="AC47" s="278"/>
      <c r="AD47" s="278"/>
      <c r="AE47" s="278"/>
      <c r="AF47" s="278"/>
      <c r="AG47" s="278"/>
      <c r="AH47" s="297">
        <f t="shared" si="6"/>
        <v>1968</v>
      </c>
      <c r="AI47" s="278">
        <v>491</v>
      </c>
      <c r="AJ47" s="278">
        <v>815</v>
      </c>
      <c r="AK47" s="297">
        <f t="shared" si="7"/>
        <v>662</v>
      </c>
      <c r="AL47" s="278">
        <v>639</v>
      </c>
      <c r="AM47" s="278"/>
      <c r="AN47" s="278"/>
      <c r="AO47" s="278"/>
      <c r="AP47" s="278"/>
      <c r="AQ47" s="278">
        <v>23</v>
      </c>
      <c r="AR47" s="278"/>
    </row>
    <row r="48" spans="1:44" s="267" customFormat="1" ht="13.5">
      <c r="A48" s="415" t="s">
        <v>382</v>
      </c>
      <c r="B48" s="415">
        <v>28586</v>
      </c>
      <c r="C48" s="415" t="s">
        <v>444</v>
      </c>
      <c r="D48" s="297">
        <f t="shared" si="1"/>
        <v>6168</v>
      </c>
      <c r="E48" s="297">
        <f t="shared" si="2"/>
        <v>5462</v>
      </c>
      <c r="F48" s="297">
        <f t="shared" si="3"/>
        <v>706</v>
      </c>
      <c r="G48" s="278"/>
      <c r="H48" s="278"/>
      <c r="I48" s="278"/>
      <c r="J48" s="278"/>
      <c r="K48" s="278"/>
      <c r="L48" s="278">
        <v>706</v>
      </c>
      <c r="M48" s="278"/>
      <c r="N48" s="297">
        <f t="shared" si="4"/>
        <v>0</v>
      </c>
      <c r="O48" s="298">
        <f>'資源化量内訳'!R48</f>
        <v>0</v>
      </c>
      <c r="P48" s="298">
        <f>'資源化量内訳'!S48</f>
        <v>0</v>
      </c>
      <c r="Q48" s="298">
        <f>'資源化量内訳'!T48</f>
        <v>0</v>
      </c>
      <c r="R48" s="298">
        <f>'資源化量内訳'!U48</f>
        <v>0</v>
      </c>
      <c r="S48" s="298">
        <f>'資源化量内訳'!V48</f>
        <v>0</v>
      </c>
      <c r="T48" s="298">
        <f>'資源化量内訳'!W48</f>
        <v>0</v>
      </c>
      <c r="U48" s="298">
        <f>'資源化量内訳'!X48</f>
        <v>0</v>
      </c>
      <c r="V48" s="298">
        <f>'資源化量内訳'!Y48</f>
        <v>0</v>
      </c>
      <c r="W48" s="298">
        <f>'資源化量内訳'!Z48</f>
        <v>0</v>
      </c>
      <c r="X48" s="298">
        <f>'資源化量内訳'!AA48</f>
        <v>0</v>
      </c>
      <c r="Y48" s="297">
        <f t="shared" si="5"/>
        <v>5646</v>
      </c>
      <c r="Z48" s="278">
        <v>5462</v>
      </c>
      <c r="AA48" s="278"/>
      <c r="AB48" s="278"/>
      <c r="AC48" s="278"/>
      <c r="AD48" s="278"/>
      <c r="AE48" s="278"/>
      <c r="AF48" s="278">
        <v>184</v>
      </c>
      <c r="AG48" s="278"/>
      <c r="AH48" s="297">
        <f t="shared" si="6"/>
        <v>0</v>
      </c>
      <c r="AI48" s="278"/>
      <c r="AJ48" s="278"/>
      <c r="AK48" s="297">
        <f t="shared" si="7"/>
        <v>0</v>
      </c>
      <c r="AL48" s="278"/>
      <c r="AM48" s="278"/>
      <c r="AN48" s="278"/>
      <c r="AO48" s="278"/>
      <c r="AP48" s="278"/>
      <c r="AQ48" s="278"/>
      <c r="AR48" s="278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4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兵庫県</v>
      </c>
      <c r="B7" s="280">
        <f>INT(B8/1000)*1000</f>
        <v>28000</v>
      </c>
      <c r="C7" s="280" t="s">
        <v>354</v>
      </c>
      <c r="D7" s="278">
        <f aca="true" t="shared" si="0" ref="D7:AI7">SUM(D8:D200)</f>
        <v>384858</v>
      </c>
      <c r="E7" s="278">
        <f t="shared" si="0"/>
        <v>257111</v>
      </c>
      <c r="F7" s="278">
        <f t="shared" si="0"/>
        <v>41240</v>
      </c>
      <c r="G7" s="278">
        <f t="shared" si="0"/>
        <v>22098</v>
      </c>
      <c r="H7" s="278">
        <f t="shared" si="0"/>
        <v>8745</v>
      </c>
      <c r="I7" s="278">
        <f t="shared" si="0"/>
        <v>14703</v>
      </c>
      <c r="J7" s="278">
        <f t="shared" si="0"/>
        <v>8608</v>
      </c>
      <c r="K7" s="278">
        <f t="shared" si="0"/>
        <v>6884</v>
      </c>
      <c r="L7" s="278">
        <f t="shared" si="0"/>
        <v>0</v>
      </c>
      <c r="M7" s="278">
        <f t="shared" si="0"/>
        <v>5490</v>
      </c>
      <c r="N7" s="278">
        <f t="shared" si="0"/>
        <v>122</v>
      </c>
      <c r="O7" s="278">
        <f t="shared" si="0"/>
        <v>0</v>
      </c>
      <c r="P7" s="278">
        <f t="shared" si="0"/>
        <v>6496</v>
      </c>
      <c r="Q7" s="278">
        <f t="shared" si="0"/>
        <v>13361</v>
      </c>
      <c r="R7" s="278">
        <f t="shared" si="0"/>
        <v>83165</v>
      </c>
      <c r="S7" s="278">
        <f t="shared" si="0"/>
        <v>56174</v>
      </c>
      <c r="T7" s="278">
        <f t="shared" si="0"/>
        <v>5798</v>
      </c>
      <c r="U7" s="278">
        <f t="shared" si="0"/>
        <v>10342</v>
      </c>
      <c r="V7" s="278">
        <f t="shared" si="0"/>
        <v>708</v>
      </c>
      <c r="W7" s="278">
        <f t="shared" si="0"/>
        <v>7955</v>
      </c>
      <c r="X7" s="278">
        <f t="shared" si="0"/>
        <v>1678</v>
      </c>
      <c r="Y7" s="278">
        <f t="shared" si="0"/>
        <v>0</v>
      </c>
      <c r="Z7" s="278">
        <f t="shared" si="0"/>
        <v>0</v>
      </c>
      <c r="AA7" s="278">
        <f t="shared" si="0"/>
        <v>510</v>
      </c>
      <c r="AB7" s="278">
        <f t="shared" si="0"/>
        <v>101886</v>
      </c>
      <c r="AC7" s="278">
        <f t="shared" si="0"/>
        <v>9403</v>
      </c>
      <c r="AD7" s="278">
        <f t="shared" si="0"/>
        <v>33807</v>
      </c>
      <c r="AE7" s="278">
        <f t="shared" si="0"/>
        <v>11019</v>
      </c>
      <c r="AF7" s="278">
        <f t="shared" si="0"/>
        <v>8037</v>
      </c>
      <c r="AG7" s="278">
        <f t="shared" si="0"/>
        <v>6747</v>
      </c>
      <c r="AH7" s="278">
        <f t="shared" si="0"/>
        <v>1139</v>
      </c>
      <c r="AI7" s="278">
        <f t="shared" si="0"/>
        <v>6884</v>
      </c>
      <c r="AJ7" s="278">
        <f aca="true" t="shared" si="1" ref="AJ7:BO7">SUM(AJ8:AJ200)</f>
        <v>0</v>
      </c>
      <c r="AK7" s="278">
        <f t="shared" si="1"/>
        <v>5490</v>
      </c>
      <c r="AL7" s="278">
        <f t="shared" si="1"/>
        <v>122</v>
      </c>
      <c r="AM7" s="278">
        <f t="shared" si="1"/>
        <v>0</v>
      </c>
      <c r="AN7" s="278">
        <f t="shared" si="1"/>
        <v>6496</v>
      </c>
      <c r="AO7" s="278">
        <f t="shared" si="1"/>
        <v>12742</v>
      </c>
      <c r="AP7" s="278">
        <f t="shared" si="1"/>
        <v>13009</v>
      </c>
      <c r="AQ7" s="278">
        <f t="shared" si="1"/>
        <v>128</v>
      </c>
      <c r="AR7" s="278">
        <f t="shared" si="1"/>
        <v>459</v>
      </c>
      <c r="AS7" s="278">
        <f t="shared" si="1"/>
        <v>0</v>
      </c>
      <c r="AT7" s="278">
        <f t="shared" si="1"/>
        <v>0</v>
      </c>
      <c r="AU7" s="278">
        <f t="shared" si="1"/>
        <v>4</v>
      </c>
      <c r="AV7" s="278">
        <f t="shared" si="1"/>
        <v>6</v>
      </c>
      <c r="AW7" s="278">
        <f t="shared" si="1"/>
        <v>0</v>
      </c>
      <c r="AX7" s="278">
        <f t="shared" si="1"/>
        <v>0</v>
      </c>
      <c r="AY7" s="278">
        <f t="shared" si="1"/>
        <v>5490</v>
      </c>
      <c r="AZ7" s="278">
        <f t="shared" si="1"/>
        <v>122</v>
      </c>
      <c r="BA7" s="278">
        <f t="shared" si="1"/>
        <v>0</v>
      </c>
      <c r="BB7" s="278">
        <f t="shared" si="1"/>
        <v>6800</v>
      </c>
      <c r="BC7" s="278">
        <f t="shared" si="1"/>
        <v>25867</v>
      </c>
      <c r="BD7" s="278">
        <f t="shared" si="1"/>
        <v>411</v>
      </c>
      <c r="BE7" s="278">
        <f t="shared" si="1"/>
        <v>23376</v>
      </c>
      <c r="BF7" s="278">
        <f t="shared" si="1"/>
        <v>1547</v>
      </c>
      <c r="BG7" s="278">
        <f t="shared" si="1"/>
        <v>37</v>
      </c>
      <c r="BH7" s="278">
        <f t="shared" si="1"/>
        <v>0</v>
      </c>
      <c r="BI7" s="278">
        <f t="shared" si="1"/>
        <v>10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486</v>
      </c>
      <c r="BO7" s="278">
        <f t="shared" si="1"/>
        <v>6884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6884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7967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6496</v>
      </c>
      <c r="DK7" s="278">
        <f t="shared" si="3"/>
        <v>1471</v>
      </c>
      <c r="DL7" s="278">
        <f t="shared" si="3"/>
        <v>48159</v>
      </c>
      <c r="DM7" s="278">
        <f t="shared" si="3"/>
        <v>8864</v>
      </c>
      <c r="DN7" s="278">
        <f t="shared" si="3"/>
        <v>9972</v>
      </c>
      <c r="DO7" s="278">
        <f t="shared" si="3"/>
        <v>9472</v>
      </c>
      <c r="DP7" s="278">
        <f t="shared" si="3"/>
        <v>8000</v>
      </c>
      <c r="DQ7" s="278">
        <f t="shared" si="3"/>
        <v>6743</v>
      </c>
      <c r="DR7" s="278">
        <f t="shared" si="3"/>
        <v>1123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3985</v>
      </c>
      <c r="DX7" s="278">
        <f t="shared" si="3"/>
        <v>199807</v>
      </c>
      <c r="DY7" s="278">
        <f t="shared" si="3"/>
        <v>191534</v>
      </c>
      <c r="DZ7" s="278">
        <f t="shared" si="3"/>
        <v>1635</v>
      </c>
      <c r="EA7" s="278">
        <f t="shared" si="3"/>
        <v>737</v>
      </c>
      <c r="EB7" s="278">
        <f>SUM(EB8:EB200)</f>
        <v>0</v>
      </c>
      <c r="EC7" s="278">
        <f>SUM(EC8:EC200)</f>
        <v>1</v>
      </c>
      <c r="ED7" s="278">
        <f>SUM(ED8:ED200)</f>
        <v>5791</v>
      </c>
      <c r="EE7" s="278">
        <f>SUM(EE8:EE200)</f>
        <v>0</v>
      </c>
      <c r="EF7" s="278">
        <f>SUM(EF8:EF200)</f>
        <v>0</v>
      </c>
      <c r="EG7" s="278">
        <f>SUM(EG8:EG200)</f>
        <v>109</v>
      </c>
      <c r="EH7" s="281"/>
    </row>
    <row r="8" spans="1:138" s="267" customFormat="1" ht="13.5">
      <c r="A8" s="415" t="s">
        <v>382</v>
      </c>
      <c r="B8" s="415">
        <v>28100</v>
      </c>
      <c r="C8" s="415" t="s">
        <v>402</v>
      </c>
      <c r="D8" s="297">
        <f aca="true" t="shared" si="4" ref="D8:D48">SUM(E8:Q8)</f>
        <v>74727</v>
      </c>
      <c r="E8" s="297">
        <f aca="true" t="shared" si="5" ref="E8:J48">SUM(S8,AC8,DY8)</f>
        <v>58800</v>
      </c>
      <c r="F8" s="297">
        <f t="shared" si="5"/>
        <v>10504</v>
      </c>
      <c r="G8" s="297">
        <f t="shared" si="5"/>
        <v>546</v>
      </c>
      <c r="H8" s="297">
        <f t="shared" si="5"/>
        <v>3365</v>
      </c>
      <c r="I8" s="297">
        <f t="shared" si="5"/>
        <v>0</v>
      </c>
      <c r="J8" s="297">
        <f t="shared" si="5"/>
        <v>1491</v>
      </c>
      <c r="K8" s="297">
        <f aca="true" t="shared" si="6" ref="K8:M48">AI8</f>
        <v>0</v>
      </c>
      <c r="L8" s="297">
        <f t="shared" si="6"/>
        <v>0</v>
      </c>
      <c r="M8" s="297">
        <f t="shared" si="6"/>
        <v>0</v>
      </c>
      <c r="N8" s="297">
        <f aca="true" t="shared" si="7" ref="N8:O48">SUM(Y8,AL8,EE8)</f>
        <v>0</v>
      </c>
      <c r="O8" s="297">
        <f t="shared" si="7"/>
        <v>0</v>
      </c>
      <c r="P8" s="297">
        <f aca="true" t="shared" si="8" ref="P8:P48">AN8</f>
        <v>0</v>
      </c>
      <c r="Q8" s="297">
        <f aca="true" t="shared" si="9" ref="Q8:Q48">SUM(AA8,AO8,EG8)</f>
        <v>21</v>
      </c>
      <c r="R8" s="297">
        <f aca="true" t="shared" si="10" ref="R8:R48">SUM(S8:AA8)</f>
        <v>576</v>
      </c>
      <c r="S8" s="278">
        <v>576</v>
      </c>
      <c r="T8" s="278"/>
      <c r="U8" s="278"/>
      <c r="V8" s="278"/>
      <c r="W8" s="278"/>
      <c r="X8" s="278"/>
      <c r="Y8" s="278"/>
      <c r="Z8" s="278"/>
      <c r="AA8" s="278"/>
      <c r="AB8" s="297">
        <f aca="true" t="shared" si="11" ref="AB8:AB48">SUM(AC8:AO8)</f>
        <v>14056</v>
      </c>
      <c r="AC8" s="297">
        <f aca="true" t="shared" si="12" ref="AC8:AJ48">SUM(AQ8,BD8,BP8,CB8,CN8,CZ8,DM8)</f>
        <v>0</v>
      </c>
      <c r="AD8" s="297">
        <f t="shared" si="12"/>
        <v>10127</v>
      </c>
      <c r="AE8" s="297">
        <f t="shared" si="12"/>
        <v>545</v>
      </c>
      <c r="AF8" s="297">
        <f t="shared" si="12"/>
        <v>3365</v>
      </c>
      <c r="AG8" s="297">
        <f t="shared" si="12"/>
        <v>0</v>
      </c>
      <c r="AH8" s="297">
        <f t="shared" si="12"/>
        <v>0</v>
      </c>
      <c r="AI8" s="297">
        <f t="shared" si="12"/>
        <v>0</v>
      </c>
      <c r="AJ8" s="297">
        <f t="shared" si="12"/>
        <v>0</v>
      </c>
      <c r="AK8" s="297">
        <f aca="true" t="shared" si="13" ref="AK8:AK48">AY8</f>
        <v>0</v>
      </c>
      <c r="AL8" s="297">
        <f aca="true" t="shared" si="14" ref="AL8:AM48">SUM(AZ8,BL8,BX8,CJ8,CV8,DH8,DU8)</f>
        <v>0</v>
      </c>
      <c r="AM8" s="297">
        <f t="shared" si="14"/>
        <v>0</v>
      </c>
      <c r="AN8" s="297">
        <f aca="true" t="shared" si="15" ref="AN8:AN48">DJ8</f>
        <v>0</v>
      </c>
      <c r="AO8" s="297">
        <f aca="true" t="shared" si="16" ref="AO8:AO48">SUM(BB8,BN8,BZ8,CL8,CX8,DK8,DW8)</f>
        <v>19</v>
      </c>
      <c r="AP8" s="297">
        <f aca="true" t="shared" si="17" ref="AP8:AP48">SUM(AQ8:BB8)</f>
        <v>0</v>
      </c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97">
        <f aca="true" t="shared" si="18" ref="BC8:BC48">SUM(BD8:BN8)</f>
        <v>6708</v>
      </c>
      <c r="BD8" s="278"/>
      <c r="BE8" s="278">
        <v>6708</v>
      </c>
      <c r="BF8" s="278"/>
      <c r="BG8" s="278"/>
      <c r="BH8" s="278"/>
      <c r="BI8" s="278"/>
      <c r="BJ8" s="278"/>
      <c r="BK8" s="278"/>
      <c r="BL8" s="278"/>
      <c r="BM8" s="278"/>
      <c r="BN8" s="278"/>
      <c r="BO8" s="297">
        <f aca="true" t="shared" si="19" ref="BO8:BO48">SUM(BP8:BZ8)</f>
        <v>0</v>
      </c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97">
        <f aca="true" t="shared" si="20" ref="CA8:CA48">SUM(CB8:CL8)</f>
        <v>0</v>
      </c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97">
        <f aca="true" t="shared" si="21" ref="CM8:CM48">SUM(CN8:CX8)</f>
        <v>0</v>
      </c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97">
        <f aca="true" t="shared" si="22" ref="CY8:CY48">SUM(CZ8:DK8)</f>
        <v>0</v>
      </c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97">
        <f aca="true" t="shared" si="23" ref="DL8:DL48">SUM(DM8:DW8)</f>
        <v>7348</v>
      </c>
      <c r="DM8" s="278"/>
      <c r="DN8" s="278">
        <v>3419</v>
      </c>
      <c r="DO8" s="278">
        <v>545</v>
      </c>
      <c r="DP8" s="278">
        <v>3365</v>
      </c>
      <c r="DQ8" s="278"/>
      <c r="DR8" s="278"/>
      <c r="DS8" s="278"/>
      <c r="DT8" s="278"/>
      <c r="DU8" s="278"/>
      <c r="DV8" s="278"/>
      <c r="DW8" s="278">
        <v>19</v>
      </c>
      <c r="DX8" s="297">
        <f aca="true" t="shared" si="24" ref="DX8:DX48">SUM(DY8:EG8)</f>
        <v>60095</v>
      </c>
      <c r="DY8" s="278">
        <v>58224</v>
      </c>
      <c r="DZ8" s="278">
        <v>377</v>
      </c>
      <c r="EA8" s="278">
        <v>1</v>
      </c>
      <c r="EB8" s="278"/>
      <c r="EC8" s="278"/>
      <c r="ED8" s="278">
        <v>1491</v>
      </c>
      <c r="EE8" s="278"/>
      <c r="EF8" s="278"/>
      <c r="EG8" s="278">
        <v>2</v>
      </c>
      <c r="EH8" s="416" t="s">
        <v>403</v>
      </c>
    </row>
    <row r="9" spans="1:138" s="267" customFormat="1" ht="13.5">
      <c r="A9" s="415" t="s">
        <v>382</v>
      </c>
      <c r="B9" s="415">
        <v>28201</v>
      </c>
      <c r="C9" s="415" t="s">
        <v>404</v>
      </c>
      <c r="D9" s="297">
        <f t="shared" si="4"/>
        <v>51179</v>
      </c>
      <c r="E9" s="297">
        <f t="shared" si="5"/>
        <v>31600</v>
      </c>
      <c r="F9" s="297">
        <f t="shared" si="5"/>
        <v>3404</v>
      </c>
      <c r="G9" s="297">
        <f t="shared" si="5"/>
        <v>3645</v>
      </c>
      <c r="H9" s="297">
        <f t="shared" si="5"/>
        <v>488</v>
      </c>
      <c r="I9" s="297">
        <f t="shared" si="5"/>
        <v>7390</v>
      </c>
      <c r="J9" s="297">
        <f t="shared" si="5"/>
        <v>199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122</v>
      </c>
      <c r="O9" s="297">
        <f t="shared" si="7"/>
        <v>0</v>
      </c>
      <c r="P9" s="297">
        <f t="shared" si="8"/>
        <v>575</v>
      </c>
      <c r="Q9" s="297">
        <f t="shared" si="9"/>
        <v>3756</v>
      </c>
      <c r="R9" s="297">
        <f t="shared" si="10"/>
        <v>25672</v>
      </c>
      <c r="S9" s="278">
        <v>11739</v>
      </c>
      <c r="T9" s="278">
        <v>2825</v>
      </c>
      <c r="U9" s="278">
        <v>3585</v>
      </c>
      <c r="V9" s="278">
        <v>22</v>
      </c>
      <c r="W9" s="278">
        <v>7390</v>
      </c>
      <c r="X9" s="278"/>
      <c r="Y9" s="278"/>
      <c r="Z9" s="278"/>
      <c r="AA9" s="278">
        <v>111</v>
      </c>
      <c r="AB9" s="297">
        <f t="shared" si="11"/>
        <v>5798</v>
      </c>
      <c r="AC9" s="297">
        <f t="shared" si="12"/>
        <v>152</v>
      </c>
      <c r="AD9" s="297">
        <f t="shared" si="12"/>
        <v>579</v>
      </c>
      <c r="AE9" s="297">
        <f t="shared" si="12"/>
        <v>60</v>
      </c>
      <c r="AF9" s="297">
        <f t="shared" si="12"/>
        <v>466</v>
      </c>
      <c r="AG9" s="297">
        <f t="shared" si="12"/>
        <v>0</v>
      </c>
      <c r="AH9" s="297">
        <f t="shared" si="12"/>
        <v>199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122</v>
      </c>
      <c r="AM9" s="297">
        <f t="shared" si="14"/>
        <v>0</v>
      </c>
      <c r="AN9" s="297">
        <f t="shared" si="15"/>
        <v>575</v>
      </c>
      <c r="AO9" s="297">
        <f t="shared" si="16"/>
        <v>3645</v>
      </c>
      <c r="AP9" s="297">
        <f t="shared" si="17"/>
        <v>148</v>
      </c>
      <c r="AQ9" s="278"/>
      <c r="AR9" s="278">
        <v>26</v>
      </c>
      <c r="AS9" s="278"/>
      <c r="AT9" s="278"/>
      <c r="AU9" s="278"/>
      <c r="AV9" s="278"/>
      <c r="AW9" s="278"/>
      <c r="AX9" s="278"/>
      <c r="AY9" s="278"/>
      <c r="AZ9" s="278">
        <v>122</v>
      </c>
      <c r="BA9" s="278"/>
      <c r="BB9" s="278"/>
      <c r="BC9" s="297">
        <f t="shared" si="18"/>
        <v>578</v>
      </c>
      <c r="BD9" s="278">
        <v>72</v>
      </c>
      <c r="BE9" s="278">
        <v>506</v>
      </c>
      <c r="BF9" s="278"/>
      <c r="BG9" s="278"/>
      <c r="BH9" s="278"/>
      <c r="BI9" s="278"/>
      <c r="BJ9" s="278"/>
      <c r="BK9" s="278"/>
      <c r="BL9" s="278"/>
      <c r="BM9" s="278"/>
      <c r="BN9" s="278"/>
      <c r="BO9" s="297">
        <f t="shared" si="19"/>
        <v>0</v>
      </c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97">
        <f t="shared" si="20"/>
        <v>0</v>
      </c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97">
        <f t="shared" si="21"/>
        <v>0</v>
      </c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97">
        <f t="shared" si="22"/>
        <v>575</v>
      </c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>
        <v>575</v>
      </c>
      <c r="DK9" s="278"/>
      <c r="DL9" s="297">
        <f t="shared" si="23"/>
        <v>4497</v>
      </c>
      <c r="DM9" s="278">
        <v>80</v>
      </c>
      <c r="DN9" s="278">
        <v>47</v>
      </c>
      <c r="DO9" s="278">
        <v>60</v>
      </c>
      <c r="DP9" s="278">
        <v>466</v>
      </c>
      <c r="DQ9" s="278"/>
      <c r="DR9" s="278">
        <v>199</v>
      </c>
      <c r="DS9" s="278"/>
      <c r="DT9" s="278"/>
      <c r="DU9" s="278"/>
      <c r="DV9" s="278"/>
      <c r="DW9" s="278">
        <v>3645</v>
      </c>
      <c r="DX9" s="297">
        <f t="shared" si="24"/>
        <v>19709</v>
      </c>
      <c r="DY9" s="278">
        <v>19709</v>
      </c>
      <c r="DZ9" s="278"/>
      <c r="EA9" s="278"/>
      <c r="EB9" s="278"/>
      <c r="EC9" s="278"/>
      <c r="ED9" s="278"/>
      <c r="EE9" s="278"/>
      <c r="EF9" s="278"/>
      <c r="EG9" s="278"/>
      <c r="EH9" s="416" t="s">
        <v>403</v>
      </c>
    </row>
    <row r="10" spans="1:138" s="267" customFormat="1" ht="13.5">
      <c r="A10" s="415" t="s">
        <v>382</v>
      </c>
      <c r="B10" s="415">
        <v>28202</v>
      </c>
      <c r="C10" s="415" t="s">
        <v>405</v>
      </c>
      <c r="D10" s="297">
        <f t="shared" si="4"/>
        <v>31603</v>
      </c>
      <c r="E10" s="297">
        <f t="shared" si="5"/>
        <v>22714</v>
      </c>
      <c r="F10" s="297">
        <f t="shared" si="5"/>
        <v>2032</v>
      </c>
      <c r="G10" s="297">
        <f t="shared" si="5"/>
        <v>1811</v>
      </c>
      <c r="H10" s="297">
        <f t="shared" si="5"/>
        <v>1108</v>
      </c>
      <c r="I10" s="297">
        <f t="shared" si="5"/>
        <v>0</v>
      </c>
      <c r="J10" s="297">
        <f t="shared" si="5"/>
        <v>695</v>
      </c>
      <c r="K10" s="297">
        <f t="shared" si="6"/>
        <v>0</v>
      </c>
      <c r="L10" s="297">
        <f t="shared" si="6"/>
        <v>0</v>
      </c>
      <c r="M10" s="297">
        <f t="shared" si="6"/>
        <v>2653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590</v>
      </c>
      <c r="R10" s="297">
        <f t="shared" si="10"/>
        <v>11684</v>
      </c>
      <c r="S10" s="278">
        <v>11313</v>
      </c>
      <c r="T10" s="278"/>
      <c r="U10" s="278"/>
      <c r="V10" s="278"/>
      <c r="W10" s="278"/>
      <c r="X10" s="278">
        <v>371</v>
      </c>
      <c r="Y10" s="278"/>
      <c r="Z10" s="278"/>
      <c r="AA10" s="278"/>
      <c r="AB10" s="297">
        <f t="shared" si="11"/>
        <v>8064</v>
      </c>
      <c r="AC10" s="297">
        <f t="shared" si="12"/>
        <v>17</v>
      </c>
      <c r="AD10" s="297">
        <f t="shared" si="12"/>
        <v>1885</v>
      </c>
      <c r="AE10" s="297">
        <f t="shared" si="12"/>
        <v>1811</v>
      </c>
      <c r="AF10" s="297">
        <f t="shared" si="12"/>
        <v>1108</v>
      </c>
      <c r="AG10" s="297">
        <f t="shared" si="12"/>
        <v>0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2653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590</v>
      </c>
      <c r="AP10" s="297">
        <f t="shared" si="17"/>
        <v>3071</v>
      </c>
      <c r="AQ10" s="278">
        <v>17</v>
      </c>
      <c r="AR10" s="278"/>
      <c r="AS10" s="278"/>
      <c r="AT10" s="278"/>
      <c r="AU10" s="278"/>
      <c r="AV10" s="278"/>
      <c r="AW10" s="278"/>
      <c r="AX10" s="278"/>
      <c r="AY10" s="278">
        <v>2653</v>
      </c>
      <c r="AZ10" s="278"/>
      <c r="BA10" s="278"/>
      <c r="BB10" s="278">
        <v>401</v>
      </c>
      <c r="BC10" s="297">
        <f t="shared" si="18"/>
        <v>1356</v>
      </c>
      <c r="BD10" s="278"/>
      <c r="BE10" s="278">
        <v>1167</v>
      </c>
      <c r="BF10" s="278"/>
      <c r="BG10" s="278"/>
      <c r="BH10" s="278"/>
      <c r="BI10" s="278"/>
      <c r="BJ10" s="278"/>
      <c r="BK10" s="278"/>
      <c r="BL10" s="278"/>
      <c r="BM10" s="278"/>
      <c r="BN10" s="278">
        <v>189</v>
      </c>
      <c r="BO10" s="297">
        <f t="shared" si="19"/>
        <v>0</v>
      </c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97">
        <f t="shared" si="20"/>
        <v>0</v>
      </c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97">
        <f t="shared" si="21"/>
        <v>0</v>
      </c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97">
        <f t="shared" si="22"/>
        <v>0</v>
      </c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97">
        <f t="shared" si="23"/>
        <v>3637</v>
      </c>
      <c r="DM10" s="278"/>
      <c r="DN10" s="278">
        <v>718</v>
      </c>
      <c r="DO10" s="278">
        <v>1811</v>
      </c>
      <c r="DP10" s="278">
        <v>1108</v>
      </c>
      <c r="DQ10" s="278"/>
      <c r="DR10" s="278"/>
      <c r="DS10" s="278"/>
      <c r="DT10" s="278"/>
      <c r="DU10" s="278"/>
      <c r="DV10" s="278"/>
      <c r="DW10" s="278"/>
      <c r="DX10" s="297">
        <f t="shared" si="24"/>
        <v>11855</v>
      </c>
      <c r="DY10" s="278">
        <v>11384</v>
      </c>
      <c r="DZ10" s="278">
        <v>147</v>
      </c>
      <c r="EA10" s="278"/>
      <c r="EB10" s="278"/>
      <c r="EC10" s="278"/>
      <c r="ED10" s="278">
        <v>324</v>
      </c>
      <c r="EE10" s="278"/>
      <c r="EF10" s="278"/>
      <c r="EG10" s="278"/>
      <c r="EH10" s="416"/>
    </row>
    <row r="11" spans="1:138" s="267" customFormat="1" ht="13.5">
      <c r="A11" s="415" t="s">
        <v>382</v>
      </c>
      <c r="B11" s="415">
        <v>28203</v>
      </c>
      <c r="C11" s="415" t="s">
        <v>406</v>
      </c>
      <c r="D11" s="297">
        <f t="shared" si="4"/>
        <v>6114</v>
      </c>
      <c r="E11" s="297">
        <f t="shared" si="5"/>
        <v>3854</v>
      </c>
      <c r="F11" s="297">
        <f t="shared" si="5"/>
        <v>1535</v>
      </c>
      <c r="G11" s="297">
        <f t="shared" si="5"/>
        <v>171</v>
      </c>
      <c r="H11" s="297">
        <f t="shared" si="5"/>
        <v>306</v>
      </c>
      <c r="I11" s="297">
        <f t="shared" si="5"/>
        <v>31</v>
      </c>
      <c r="J11" s="297">
        <f t="shared" si="5"/>
        <v>217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0</v>
      </c>
      <c r="R11" s="297">
        <f t="shared" si="10"/>
        <v>4071</v>
      </c>
      <c r="S11" s="278">
        <v>3854</v>
      </c>
      <c r="T11" s="278"/>
      <c r="U11" s="278"/>
      <c r="V11" s="278"/>
      <c r="W11" s="278"/>
      <c r="X11" s="278">
        <v>217</v>
      </c>
      <c r="Y11" s="278"/>
      <c r="Z11" s="278"/>
      <c r="AA11" s="278"/>
      <c r="AB11" s="297">
        <f t="shared" si="11"/>
        <v>1958</v>
      </c>
      <c r="AC11" s="297">
        <f t="shared" si="12"/>
        <v>0</v>
      </c>
      <c r="AD11" s="297">
        <f t="shared" si="12"/>
        <v>1535</v>
      </c>
      <c r="AE11" s="297">
        <f t="shared" si="12"/>
        <v>86</v>
      </c>
      <c r="AF11" s="297">
        <f t="shared" si="12"/>
        <v>306</v>
      </c>
      <c r="AG11" s="297">
        <f t="shared" si="12"/>
        <v>31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0</v>
      </c>
      <c r="AP11" s="297">
        <f t="shared" si="17"/>
        <v>62</v>
      </c>
      <c r="AQ11" s="278"/>
      <c r="AR11" s="278">
        <v>62</v>
      </c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97">
        <f t="shared" si="18"/>
        <v>887</v>
      </c>
      <c r="BD11" s="278"/>
      <c r="BE11" s="278">
        <v>887</v>
      </c>
      <c r="BF11" s="278"/>
      <c r="BG11" s="278"/>
      <c r="BH11" s="278"/>
      <c r="BI11" s="278"/>
      <c r="BJ11" s="278"/>
      <c r="BK11" s="278"/>
      <c r="BL11" s="278"/>
      <c r="BM11" s="278"/>
      <c r="BN11" s="278"/>
      <c r="BO11" s="297">
        <f t="shared" si="19"/>
        <v>0</v>
      </c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97">
        <f t="shared" si="20"/>
        <v>0</v>
      </c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97">
        <f t="shared" si="21"/>
        <v>0</v>
      </c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97">
        <f t="shared" si="22"/>
        <v>0</v>
      </c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97">
        <f t="shared" si="23"/>
        <v>1009</v>
      </c>
      <c r="DM11" s="278"/>
      <c r="DN11" s="278">
        <v>586</v>
      </c>
      <c r="DO11" s="278">
        <v>86</v>
      </c>
      <c r="DP11" s="278">
        <v>306</v>
      </c>
      <c r="DQ11" s="278">
        <v>31</v>
      </c>
      <c r="DR11" s="278"/>
      <c r="DS11" s="278"/>
      <c r="DT11" s="278"/>
      <c r="DU11" s="278"/>
      <c r="DV11" s="278"/>
      <c r="DW11" s="278"/>
      <c r="DX11" s="297">
        <f t="shared" si="24"/>
        <v>85</v>
      </c>
      <c r="DY11" s="278"/>
      <c r="DZ11" s="278"/>
      <c r="EA11" s="278">
        <v>85</v>
      </c>
      <c r="EB11" s="278"/>
      <c r="EC11" s="278"/>
      <c r="ED11" s="278"/>
      <c r="EE11" s="278"/>
      <c r="EF11" s="278"/>
      <c r="EG11" s="278"/>
      <c r="EH11" s="416" t="s">
        <v>407</v>
      </c>
    </row>
    <row r="12" spans="1:138" s="267" customFormat="1" ht="13.5">
      <c r="A12" s="415" t="s">
        <v>382</v>
      </c>
      <c r="B12" s="415">
        <v>28204</v>
      </c>
      <c r="C12" s="415" t="s">
        <v>408</v>
      </c>
      <c r="D12" s="297">
        <f t="shared" si="4"/>
        <v>34802</v>
      </c>
      <c r="E12" s="297">
        <f t="shared" si="5"/>
        <v>27244</v>
      </c>
      <c r="F12" s="297">
        <f t="shared" si="5"/>
        <v>3468</v>
      </c>
      <c r="G12" s="297">
        <f t="shared" si="5"/>
        <v>1272</v>
      </c>
      <c r="H12" s="297">
        <f t="shared" si="5"/>
        <v>523</v>
      </c>
      <c r="I12" s="297">
        <f t="shared" si="5"/>
        <v>0</v>
      </c>
      <c r="J12" s="297">
        <f t="shared" si="5"/>
        <v>1077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1218</v>
      </c>
      <c r="R12" s="297">
        <f t="shared" si="10"/>
        <v>13496</v>
      </c>
      <c r="S12" s="278">
        <v>13057</v>
      </c>
      <c r="T12" s="278"/>
      <c r="U12" s="278"/>
      <c r="V12" s="278"/>
      <c r="W12" s="278"/>
      <c r="X12" s="278">
        <v>439</v>
      </c>
      <c r="Y12" s="278"/>
      <c r="Z12" s="278"/>
      <c r="AA12" s="278"/>
      <c r="AB12" s="297">
        <f t="shared" si="11"/>
        <v>6326</v>
      </c>
      <c r="AC12" s="297">
        <f t="shared" si="12"/>
        <v>0</v>
      </c>
      <c r="AD12" s="297">
        <f t="shared" si="12"/>
        <v>3316</v>
      </c>
      <c r="AE12" s="297">
        <f t="shared" si="12"/>
        <v>1269</v>
      </c>
      <c r="AF12" s="297">
        <f t="shared" si="12"/>
        <v>523</v>
      </c>
      <c r="AG12" s="297">
        <f t="shared" si="12"/>
        <v>0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1218</v>
      </c>
      <c r="AP12" s="297">
        <f t="shared" si="17"/>
        <v>1211</v>
      </c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>
        <v>1211</v>
      </c>
      <c r="BC12" s="297">
        <f t="shared" si="18"/>
        <v>4592</v>
      </c>
      <c r="BD12" s="278"/>
      <c r="BE12" s="278">
        <v>3316</v>
      </c>
      <c r="BF12" s="278">
        <v>1269</v>
      </c>
      <c r="BG12" s="278"/>
      <c r="BH12" s="278"/>
      <c r="BI12" s="278"/>
      <c r="BJ12" s="278"/>
      <c r="BK12" s="278"/>
      <c r="BL12" s="278"/>
      <c r="BM12" s="278"/>
      <c r="BN12" s="278">
        <v>7</v>
      </c>
      <c r="BO12" s="297">
        <f t="shared" si="19"/>
        <v>0</v>
      </c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97">
        <f t="shared" si="20"/>
        <v>0</v>
      </c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97">
        <f t="shared" si="21"/>
        <v>0</v>
      </c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97">
        <f t="shared" si="22"/>
        <v>0</v>
      </c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97">
        <f t="shared" si="23"/>
        <v>523</v>
      </c>
      <c r="DM12" s="278"/>
      <c r="DN12" s="278"/>
      <c r="DO12" s="278"/>
      <c r="DP12" s="278">
        <v>523</v>
      </c>
      <c r="DQ12" s="278"/>
      <c r="DR12" s="278"/>
      <c r="DS12" s="278"/>
      <c r="DT12" s="278"/>
      <c r="DU12" s="278"/>
      <c r="DV12" s="278"/>
      <c r="DW12" s="278"/>
      <c r="DX12" s="297">
        <f t="shared" si="24"/>
        <v>14980</v>
      </c>
      <c r="DY12" s="278">
        <v>14187</v>
      </c>
      <c r="DZ12" s="278">
        <v>152</v>
      </c>
      <c r="EA12" s="278">
        <v>3</v>
      </c>
      <c r="EB12" s="278"/>
      <c r="EC12" s="278"/>
      <c r="ED12" s="278">
        <v>638</v>
      </c>
      <c r="EE12" s="278"/>
      <c r="EF12" s="278"/>
      <c r="EG12" s="278"/>
      <c r="EH12" s="416" t="s">
        <v>403</v>
      </c>
    </row>
    <row r="13" spans="1:138" s="267" customFormat="1" ht="13.5">
      <c r="A13" s="415" t="s">
        <v>382</v>
      </c>
      <c r="B13" s="415">
        <v>28205</v>
      </c>
      <c r="C13" s="415" t="s">
        <v>409</v>
      </c>
      <c r="D13" s="297">
        <f t="shared" si="4"/>
        <v>3130</v>
      </c>
      <c r="E13" s="297">
        <f t="shared" si="5"/>
        <v>1887</v>
      </c>
      <c r="F13" s="297">
        <f t="shared" si="5"/>
        <v>988</v>
      </c>
      <c r="G13" s="297">
        <f t="shared" si="5"/>
        <v>147</v>
      </c>
      <c r="H13" s="297">
        <f t="shared" si="5"/>
        <v>47</v>
      </c>
      <c r="I13" s="297">
        <f t="shared" si="5"/>
        <v>3</v>
      </c>
      <c r="J13" s="297">
        <f t="shared" si="5"/>
        <v>58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0</v>
      </c>
      <c r="R13" s="297">
        <f t="shared" si="10"/>
        <v>1816</v>
      </c>
      <c r="S13" s="278">
        <v>1499</v>
      </c>
      <c r="T13" s="278">
        <v>62</v>
      </c>
      <c r="U13" s="278">
        <v>147</v>
      </c>
      <c r="V13" s="278">
        <v>47</v>
      </c>
      <c r="W13" s="278">
        <v>3</v>
      </c>
      <c r="X13" s="278">
        <v>58</v>
      </c>
      <c r="Y13" s="278"/>
      <c r="Z13" s="278"/>
      <c r="AA13" s="278"/>
      <c r="AB13" s="297">
        <f t="shared" si="11"/>
        <v>915</v>
      </c>
      <c r="AC13" s="297">
        <f t="shared" si="12"/>
        <v>0</v>
      </c>
      <c r="AD13" s="297">
        <f t="shared" si="12"/>
        <v>915</v>
      </c>
      <c r="AE13" s="297">
        <f t="shared" si="12"/>
        <v>0</v>
      </c>
      <c r="AF13" s="297">
        <f t="shared" si="12"/>
        <v>0</v>
      </c>
      <c r="AG13" s="297">
        <f t="shared" si="12"/>
        <v>0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0</v>
      </c>
      <c r="AP13" s="297">
        <f t="shared" si="17"/>
        <v>0</v>
      </c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97">
        <f t="shared" si="18"/>
        <v>915</v>
      </c>
      <c r="BD13" s="278"/>
      <c r="BE13" s="278">
        <v>915</v>
      </c>
      <c r="BF13" s="278"/>
      <c r="BG13" s="278"/>
      <c r="BH13" s="278"/>
      <c r="BI13" s="278"/>
      <c r="BJ13" s="278"/>
      <c r="BK13" s="278"/>
      <c r="BL13" s="278"/>
      <c r="BM13" s="278"/>
      <c r="BN13" s="278"/>
      <c r="BO13" s="297">
        <f t="shared" si="19"/>
        <v>0</v>
      </c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97">
        <f t="shared" si="20"/>
        <v>0</v>
      </c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97">
        <f t="shared" si="21"/>
        <v>0</v>
      </c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97">
        <f t="shared" si="22"/>
        <v>0</v>
      </c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97">
        <f t="shared" si="23"/>
        <v>0</v>
      </c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97">
        <f t="shared" si="24"/>
        <v>399</v>
      </c>
      <c r="DY13" s="278">
        <v>388</v>
      </c>
      <c r="DZ13" s="278">
        <v>11</v>
      </c>
      <c r="EA13" s="278"/>
      <c r="EB13" s="278"/>
      <c r="EC13" s="278"/>
      <c r="ED13" s="278"/>
      <c r="EE13" s="278"/>
      <c r="EF13" s="278"/>
      <c r="EG13" s="278"/>
      <c r="EH13" s="416"/>
    </row>
    <row r="14" spans="1:138" s="267" customFormat="1" ht="13.5">
      <c r="A14" s="415" t="s">
        <v>382</v>
      </c>
      <c r="B14" s="415">
        <v>28206</v>
      </c>
      <c r="C14" s="415" t="s">
        <v>410</v>
      </c>
      <c r="D14" s="297">
        <f t="shared" si="4"/>
        <v>7331</v>
      </c>
      <c r="E14" s="297">
        <f t="shared" si="5"/>
        <v>6096</v>
      </c>
      <c r="F14" s="297">
        <f t="shared" si="5"/>
        <v>656</v>
      </c>
      <c r="G14" s="297">
        <f t="shared" si="5"/>
        <v>388</v>
      </c>
      <c r="H14" s="297">
        <f t="shared" si="5"/>
        <v>84</v>
      </c>
      <c r="I14" s="297">
        <f t="shared" si="5"/>
        <v>0</v>
      </c>
      <c r="J14" s="297">
        <f t="shared" si="5"/>
        <v>0</v>
      </c>
      <c r="K14" s="297">
        <f t="shared" si="6"/>
        <v>0</v>
      </c>
      <c r="L14" s="297">
        <f t="shared" si="6"/>
        <v>0</v>
      </c>
      <c r="M14" s="297">
        <f t="shared" si="6"/>
        <v>0</v>
      </c>
      <c r="N14" s="297">
        <f t="shared" si="7"/>
        <v>0</v>
      </c>
      <c r="O14" s="297">
        <f t="shared" si="7"/>
        <v>0</v>
      </c>
      <c r="P14" s="297">
        <f t="shared" si="8"/>
        <v>0</v>
      </c>
      <c r="Q14" s="297">
        <f t="shared" si="9"/>
        <v>107</v>
      </c>
      <c r="R14" s="297">
        <f t="shared" si="10"/>
        <v>1856</v>
      </c>
      <c r="S14" s="278">
        <v>1856</v>
      </c>
      <c r="T14" s="278"/>
      <c r="U14" s="278"/>
      <c r="V14" s="278"/>
      <c r="W14" s="278"/>
      <c r="X14" s="278"/>
      <c r="Y14" s="278"/>
      <c r="Z14" s="278"/>
      <c r="AA14" s="278"/>
      <c r="AB14" s="297">
        <f t="shared" si="11"/>
        <v>1099</v>
      </c>
      <c r="AC14" s="297">
        <f t="shared" si="12"/>
        <v>0</v>
      </c>
      <c r="AD14" s="297">
        <f t="shared" si="12"/>
        <v>627</v>
      </c>
      <c r="AE14" s="297">
        <f t="shared" si="12"/>
        <v>388</v>
      </c>
      <c r="AF14" s="297">
        <f t="shared" si="12"/>
        <v>84</v>
      </c>
      <c r="AG14" s="297">
        <f t="shared" si="12"/>
        <v>0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0</v>
      </c>
      <c r="AL14" s="297">
        <f t="shared" si="14"/>
        <v>0</v>
      </c>
      <c r="AM14" s="297">
        <f t="shared" si="14"/>
        <v>0</v>
      </c>
      <c r="AN14" s="297">
        <f t="shared" si="15"/>
        <v>0</v>
      </c>
      <c r="AO14" s="297">
        <f t="shared" si="16"/>
        <v>0</v>
      </c>
      <c r="AP14" s="297">
        <f t="shared" si="17"/>
        <v>0</v>
      </c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97">
        <f t="shared" si="18"/>
        <v>41</v>
      </c>
      <c r="BD14" s="278"/>
      <c r="BE14" s="278">
        <v>41</v>
      </c>
      <c r="BF14" s="278"/>
      <c r="BG14" s="278"/>
      <c r="BH14" s="278"/>
      <c r="BI14" s="278"/>
      <c r="BJ14" s="278"/>
      <c r="BK14" s="278"/>
      <c r="BL14" s="278"/>
      <c r="BM14" s="278"/>
      <c r="BN14" s="278"/>
      <c r="BO14" s="297">
        <f t="shared" si="19"/>
        <v>0</v>
      </c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97">
        <f t="shared" si="20"/>
        <v>0</v>
      </c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97">
        <f t="shared" si="21"/>
        <v>0</v>
      </c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97">
        <f t="shared" si="22"/>
        <v>0</v>
      </c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97">
        <f t="shared" si="23"/>
        <v>1058</v>
      </c>
      <c r="DM14" s="278"/>
      <c r="DN14" s="278">
        <v>586</v>
      </c>
      <c r="DO14" s="278">
        <v>388</v>
      </c>
      <c r="DP14" s="278">
        <v>84</v>
      </c>
      <c r="DQ14" s="278"/>
      <c r="DR14" s="278"/>
      <c r="DS14" s="278"/>
      <c r="DT14" s="278"/>
      <c r="DU14" s="278"/>
      <c r="DV14" s="278"/>
      <c r="DW14" s="278"/>
      <c r="DX14" s="297">
        <f t="shared" si="24"/>
        <v>4376</v>
      </c>
      <c r="DY14" s="278">
        <v>4240</v>
      </c>
      <c r="DZ14" s="278">
        <v>29</v>
      </c>
      <c r="EA14" s="278"/>
      <c r="EB14" s="278"/>
      <c r="EC14" s="278"/>
      <c r="ED14" s="278"/>
      <c r="EE14" s="278"/>
      <c r="EF14" s="278"/>
      <c r="EG14" s="278">
        <v>107</v>
      </c>
      <c r="EH14" s="416" t="s">
        <v>407</v>
      </c>
    </row>
    <row r="15" spans="1:138" s="267" customFormat="1" ht="13.5">
      <c r="A15" s="415" t="s">
        <v>382</v>
      </c>
      <c r="B15" s="415">
        <v>28207</v>
      </c>
      <c r="C15" s="415" t="s">
        <v>411</v>
      </c>
      <c r="D15" s="297">
        <f t="shared" si="4"/>
        <v>12471</v>
      </c>
      <c r="E15" s="297">
        <f t="shared" si="5"/>
        <v>7952</v>
      </c>
      <c r="F15" s="297">
        <f t="shared" si="5"/>
        <v>1421</v>
      </c>
      <c r="G15" s="297">
        <f t="shared" si="5"/>
        <v>1088</v>
      </c>
      <c r="H15" s="297">
        <f t="shared" si="5"/>
        <v>334</v>
      </c>
      <c r="I15" s="297">
        <f t="shared" si="5"/>
        <v>1191</v>
      </c>
      <c r="J15" s="297">
        <f t="shared" si="5"/>
        <v>450</v>
      </c>
      <c r="K15" s="297">
        <f t="shared" si="6"/>
        <v>0</v>
      </c>
      <c r="L15" s="297">
        <f t="shared" si="6"/>
        <v>0</v>
      </c>
      <c r="M15" s="297">
        <f t="shared" si="6"/>
        <v>0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35</v>
      </c>
      <c r="R15" s="297">
        <f t="shared" si="10"/>
        <v>468</v>
      </c>
      <c r="S15" s="278">
        <v>342</v>
      </c>
      <c r="T15" s="278">
        <v>36</v>
      </c>
      <c r="U15" s="278"/>
      <c r="V15" s="278"/>
      <c r="W15" s="278"/>
      <c r="X15" s="278">
        <v>90</v>
      </c>
      <c r="Y15" s="278"/>
      <c r="Z15" s="278"/>
      <c r="AA15" s="278"/>
      <c r="AB15" s="297">
        <f t="shared" si="11"/>
        <v>3957</v>
      </c>
      <c r="AC15" s="297">
        <f t="shared" si="12"/>
        <v>22</v>
      </c>
      <c r="AD15" s="297">
        <f t="shared" si="12"/>
        <v>1287</v>
      </c>
      <c r="AE15" s="297">
        <f t="shared" si="12"/>
        <v>1088</v>
      </c>
      <c r="AF15" s="297">
        <f t="shared" si="12"/>
        <v>334</v>
      </c>
      <c r="AG15" s="297">
        <f t="shared" si="12"/>
        <v>1191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0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35</v>
      </c>
      <c r="AP15" s="297">
        <f t="shared" si="17"/>
        <v>0</v>
      </c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97">
        <f t="shared" si="18"/>
        <v>1287</v>
      </c>
      <c r="BD15" s="278"/>
      <c r="BE15" s="278">
        <v>1287</v>
      </c>
      <c r="BF15" s="278"/>
      <c r="BG15" s="278"/>
      <c r="BH15" s="278"/>
      <c r="BI15" s="278"/>
      <c r="BJ15" s="278"/>
      <c r="BK15" s="278"/>
      <c r="BL15" s="278"/>
      <c r="BM15" s="278"/>
      <c r="BN15" s="278"/>
      <c r="BO15" s="297">
        <f t="shared" si="19"/>
        <v>0</v>
      </c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97">
        <f t="shared" si="20"/>
        <v>0</v>
      </c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97">
        <f t="shared" si="21"/>
        <v>0</v>
      </c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97">
        <f t="shared" si="22"/>
        <v>24</v>
      </c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>
        <v>24</v>
      </c>
      <c r="DL15" s="297">
        <f t="shared" si="23"/>
        <v>2646</v>
      </c>
      <c r="DM15" s="278">
        <v>22</v>
      </c>
      <c r="DN15" s="278"/>
      <c r="DO15" s="278">
        <v>1088</v>
      </c>
      <c r="DP15" s="278">
        <v>334</v>
      </c>
      <c r="DQ15" s="278">
        <v>1191</v>
      </c>
      <c r="DR15" s="278"/>
      <c r="DS15" s="278"/>
      <c r="DT15" s="278"/>
      <c r="DU15" s="278"/>
      <c r="DV15" s="278"/>
      <c r="DW15" s="278">
        <v>11</v>
      </c>
      <c r="DX15" s="297">
        <f t="shared" si="24"/>
        <v>8046</v>
      </c>
      <c r="DY15" s="278">
        <v>7588</v>
      </c>
      <c r="DZ15" s="278">
        <v>98</v>
      </c>
      <c r="EA15" s="278"/>
      <c r="EB15" s="278"/>
      <c r="EC15" s="278"/>
      <c r="ED15" s="278">
        <v>360</v>
      </c>
      <c r="EE15" s="278"/>
      <c r="EF15" s="278"/>
      <c r="EG15" s="278"/>
      <c r="EH15" s="416" t="s">
        <v>407</v>
      </c>
    </row>
    <row r="16" spans="1:138" s="267" customFormat="1" ht="13.5">
      <c r="A16" s="415" t="s">
        <v>382</v>
      </c>
      <c r="B16" s="415">
        <v>28208</v>
      </c>
      <c r="C16" s="415" t="s">
        <v>412</v>
      </c>
      <c r="D16" s="297">
        <f t="shared" si="4"/>
        <v>2752</v>
      </c>
      <c r="E16" s="297">
        <f t="shared" si="5"/>
        <v>2059</v>
      </c>
      <c r="F16" s="297">
        <f t="shared" si="5"/>
        <v>155</v>
      </c>
      <c r="G16" s="297">
        <f t="shared" si="5"/>
        <v>265</v>
      </c>
      <c r="H16" s="297">
        <f t="shared" si="5"/>
        <v>72</v>
      </c>
      <c r="I16" s="297">
        <f t="shared" si="5"/>
        <v>173</v>
      </c>
      <c r="J16" s="297">
        <f t="shared" si="5"/>
        <v>28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0</v>
      </c>
      <c r="R16" s="297">
        <f t="shared" si="10"/>
        <v>0</v>
      </c>
      <c r="S16" s="278"/>
      <c r="T16" s="278"/>
      <c r="U16" s="278"/>
      <c r="V16" s="278"/>
      <c r="W16" s="278"/>
      <c r="X16" s="278"/>
      <c r="Y16" s="278"/>
      <c r="Z16" s="278"/>
      <c r="AA16" s="278"/>
      <c r="AB16" s="297">
        <f t="shared" si="11"/>
        <v>2166</v>
      </c>
      <c r="AC16" s="297">
        <f t="shared" si="12"/>
        <v>1501</v>
      </c>
      <c r="AD16" s="297">
        <f t="shared" si="12"/>
        <v>155</v>
      </c>
      <c r="AE16" s="297">
        <f t="shared" si="12"/>
        <v>265</v>
      </c>
      <c r="AF16" s="297">
        <f t="shared" si="12"/>
        <v>72</v>
      </c>
      <c r="AG16" s="297">
        <f t="shared" si="12"/>
        <v>173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0</v>
      </c>
      <c r="AP16" s="297">
        <f t="shared" si="17"/>
        <v>0</v>
      </c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97">
        <f t="shared" si="18"/>
        <v>0</v>
      </c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97">
        <f t="shared" si="19"/>
        <v>0</v>
      </c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97">
        <f t="shared" si="20"/>
        <v>0</v>
      </c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97">
        <f t="shared" si="21"/>
        <v>0</v>
      </c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97">
        <f t="shared" si="22"/>
        <v>0</v>
      </c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97">
        <f t="shared" si="23"/>
        <v>2166</v>
      </c>
      <c r="DM16" s="278">
        <v>1501</v>
      </c>
      <c r="DN16" s="278">
        <v>155</v>
      </c>
      <c r="DO16" s="278">
        <v>265</v>
      </c>
      <c r="DP16" s="278">
        <v>72</v>
      </c>
      <c r="DQ16" s="278">
        <v>173</v>
      </c>
      <c r="DR16" s="278"/>
      <c r="DS16" s="278"/>
      <c r="DT16" s="278"/>
      <c r="DU16" s="278"/>
      <c r="DV16" s="278"/>
      <c r="DW16" s="278"/>
      <c r="DX16" s="297">
        <f t="shared" si="24"/>
        <v>586</v>
      </c>
      <c r="DY16" s="278">
        <v>558</v>
      </c>
      <c r="DZ16" s="278"/>
      <c r="EA16" s="278"/>
      <c r="EB16" s="278"/>
      <c r="EC16" s="278"/>
      <c r="ED16" s="278">
        <v>28</v>
      </c>
      <c r="EE16" s="278"/>
      <c r="EF16" s="278"/>
      <c r="EG16" s="278"/>
      <c r="EH16" s="416" t="s">
        <v>407</v>
      </c>
    </row>
    <row r="17" spans="1:138" s="267" customFormat="1" ht="13.5">
      <c r="A17" s="415" t="s">
        <v>382</v>
      </c>
      <c r="B17" s="415">
        <v>28209</v>
      </c>
      <c r="C17" s="415" t="s">
        <v>413</v>
      </c>
      <c r="D17" s="297">
        <f t="shared" si="4"/>
        <v>6488</v>
      </c>
      <c r="E17" s="297">
        <f t="shared" si="5"/>
        <v>3947</v>
      </c>
      <c r="F17" s="297">
        <f t="shared" si="5"/>
        <v>1016</v>
      </c>
      <c r="G17" s="297">
        <f t="shared" si="5"/>
        <v>856</v>
      </c>
      <c r="H17" s="297">
        <f t="shared" si="5"/>
        <v>98</v>
      </c>
      <c r="I17" s="297">
        <f t="shared" si="5"/>
        <v>428</v>
      </c>
      <c r="J17" s="297">
        <f t="shared" si="5"/>
        <v>90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53</v>
      </c>
      <c r="R17" s="297">
        <f t="shared" si="10"/>
        <v>1351</v>
      </c>
      <c r="S17" s="278">
        <v>215</v>
      </c>
      <c r="T17" s="278">
        <v>261</v>
      </c>
      <c r="U17" s="278">
        <v>822</v>
      </c>
      <c r="V17" s="278"/>
      <c r="W17" s="278"/>
      <c r="X17" s="278"/>
      <c r="Y17" s="278"/>
      <c r="Z17" s="278"/>
      <c r="AA17" s="278">
        <v>53</v>
      </c>
      <c r="AB17" s="297">
        <f t="shared" si="11"/>
        <v>1237</v>
      </c>
      <c r="AC17" s="297">
        <f t="shared" si="12"/>
        <v>0</v>
      </c>
      <c r="AD17" s="297">
        <f t="shared" si="12"/>
        <v>711</v>
      </c>
      <c r="AE17" s="297">
        <f t="shared" si="12"/>
        <v>0</v>
      </c>
      <c r="AF17" s="297">
        <f t="shared" si="12"/>
        <v>98</v>
      </c>
      <c r="AG17" s="297">
        <f t="shared" si="12"/>
        <v>428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0</v>
      </c>
      <c r="AP17" s="297">
        <f t="shared" si="17"/>
        <v>0</v>
      </c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97">
        <f t="shared" si="18"/>
        <v>711</v>
      </c>
      <c r="BD17" s="278"/>
      <c r="BE17" s="278">
        <v>711</v>
      </c>
      <c r="BF17" s="278"/>
      <c r="BG17" s="278"/>
      <c r="BH17" s="278"/>
      <c r="BI17" s="278"/>
      <c r="BJ17" s="278"/>
      <c r="BK17" s="278"/>
      <c r="BL17" s="278"/>
      <c r="BM17" s="278"/>
      <c r="BN17" s="278"/>
      <c r="BO17" s="297">
        <f t="shared" si="19"/>
        <v>0</v>
      </c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97">
        <f t="shared" si="20"/>
        <v>0</v>
      </c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97">
        <f t="shared" si="21"/>
        <v>0</v>
      </c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97">
        <f t="shared" si="22"/>
        <v>0</v>
      </c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97">
        <f t="shared" si="23"/>
        <v>526</v>
      </c>
      <c r="DM17" s="278"/>
      <c r="DN17" s="278"/>
      <c r="DO17" s="278"/>
      <c r="DP17" s="278">
        <v>98</v>
      </c>
      <c r="DQ17" s="278">
        <v>428</v>
      </c>
      <c r="DR17" s="278"/>
      <c r="DS17" s="278"/>
      <c r="DT17" s="278"/>
      <c r="DU17" s="278"/>
      <c r="DV17" s="278"/>
      <c r="DW17" s="278"/>
      <c r="DX17" s="297">
        <f t="shared" si="24"/>
        <v>3900</v>
      </c>
      <c r="DY17" s="278">
        <v>3732</v>
      </c>
      <c r="DZ17" s="278">
        <v>44</v>
      </c>
      <c r="EA17" s="278">
        <v>34</v>
      </c>
      <c r="EB17" s="278"/>
      <c r="EC17" s="278"/>
      <c r="ED17" s="278">
        <v>90</v>
      </c>
      <c r="EE17" s="278"/>
      <c r="EF17" s="278"/>
      <c r="EG17" s="278"/>
      <c r="EH17" s="416" t="s">
        <v>403</v>
      </c>
    </row>
    <row r="18" spans="1:138" s="267" customFormat="1" ht="13.5">
      <c r="A18" s="415" t="s">
        <v>382</v>
      </c>
      <c r="B18" s="415">
        <v>28210</v>
      </c>
      <c r="C18" s="415" t="s">
        <v>414</v>
      </c>
      <c r="D18" s="297">
        <f t="shared" si="4"/>
        <v>20925</v>
      </c>
      <c r="E18" s="297">
        <f t="shared" si="5"/>
        <v>15914</v>
      </c>
      <c r="F18" s="297">
        <f t="shared" si="5"/>
        <v>1952</v>
      </c>
      <c r="G18" s="297">
        <f t="shared" si="5"/>
        <v>1830</v>
      </c>
      <c r="H18" s="297">
        <f t="shared" si="5"/>
        <v>278</v>
      </c>
      <c r="I18" s="297">
        <f t="shared" si="5"/>
        <v>0</v>
      </c>
      <c r="J18" s="297">
        <f t="shared" si="5"/>
        <v>951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0</v>
      </c>
      <c r="R18" s="297">
        <f t="shared" si="10"/>
        <v>6250</v>
      </c>
      <c r="S18" s="278">
        <v>3473</v>
      </c>
      <c r="T18" s="278">
        <v>362</v>
      </c>
      <c r="U18" s="278">
        <v>1712</v>
      </c>
      <c r="V18" s="278">
        <v>278</v>
      </c>
      <c r="W18" s="278"/>
      <c r="X18" s="278">
        <v>425</v>
      </c>
      <c r="Y18" s="278"/>
      <c r="Z18" s="278"/>
      <c r="AA18" s="278"/>
      <c r="AB18" s="297">
        <f t="shared" si="11"/>
        <v>1600</v>
      </c>
      <c r="AC18" s="297">
        <f t="shared" si="12"/>
        <v>0</v>
      </c>
      <c r="AD18" s="297">
        <f t="shared" si="12"/>
        <v>1482</v>
      </c>
      <c r="AE18" s="297">
        <f t="shared" si="12"/>
        <v>118</v>
      </c>
      <c r="AF18" s="297">
        <f t="shared" si="12"/>
        <v>0</v>
      </c>
      <c r="AG18" s="297">
        <f t="shared" si="12"/>
        <v>0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0</v>
      </c>
      <c r="AP18" s="297">
        <f t="shared" si="17"/>
        <v>0</v>
      </c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97">
        <f t="shared" si="18"/>
        <v>1600</v>
      </c>
      <c r="BD18" s="278"/>
      <c r="BE18" s="278">
        <v>1482</v>
      </c>
      <c r="BF18" s="278">
        <v>118</v>
      </c>
      <c r="BG18" s="278"/>
      <c r="BH18" s="278"/>
      <c r="BI18" s="278"/>
      <c r="BJ18" s="278"/>
      <c r="BK18" s="278"/>
      <c r="BL18" s="278"/>
      <c r="BM18" s="278"/>
      <c r="BN18" s="278"/>
      <c r="BO18" s="297">
        <f t="shared" si="19"/>
        <v>0</v>
      </c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97">
        <f t="shared" si="20"/>
        <v>0</v>
      </c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97">
        <f t="shared" si="21"/>
        <v>0</v>
      </c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97">
        <f t="shared" si="22"/>
        <v>0</v>
      </c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97">
        <f t="shared" si="23"/>
        <v>0</v>
      </c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97">
        <f t="shared" si="24"/>
        <v>13075</v>
      </c>
      <c r="DY18" s="278">
        <v>12441</v>
      </c>
      <c r="DZ18" s="278">
        <v>108</v>
      </c>
      <c r="EA18" s="278"/>
      <c r="EB18" s="278"/>
      <c r="EC18" s="278"/>
      <c r="ED18" s="278">
        <v>526</v>
      </c>
      <c r="EE18" s="278"/>
      <c r="EF18" s="278"/>
      <c r="EG18" s="278"/>
      <c r="EH18" s="416" t="s">
        <v>407</v>
      </c>
    </row>
    <row r="19" spans="1:138" s="267" customFormat="1" ht="13.5">
      <c r="A19" s="415" t="s">
        <v>382</v>
      </c>
      <c r="B19" s="415">
        <v>28212</v>
      </c>
      <c r="C19" s="415" t="s">
        <v>415</v>
      </c>
      <c r="D19" s="297">
        <f t="shared" si="4"/>
        <v>4670</v>
      </c>
      <c r="E19" s="297">
        <f t="shared" si="5"/>
        <v>3383</v>
      </c>
      <c r="F19" s="297">
        <f t="shared" si="5"/>
        <v>529</v>
      </c>
      <c r="G19" s="297">
        <f t="shared" si="5"/>
        <v>160</v>
      </c>
      <c r="H19" s="297">
        <f t="shared" si="5"/>
        <v>102</v>
      </c>
      <c r="I19" s="297">
        <f t="shared" si="5"/>
        <v>340</v>
      </c>
      <c r="J19" s="297">
        <f t="shared" si="5"/>
        <v>156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0</v>
      </c>
      <c r="R19" s="297">
        <f t="shared" si="10"/>
        <v>0</v>
      </c>
      <c r="S19" s="278"/>
      <c r="T19" s="278"/>
      <c r="U19" s="278"/>
      <c r="V19" s="278"/>
      <c r="W19" s="278"/>
      <c r="X19" s="278"/>
      <c r="Y19" s="278"/>
      <c r="Z19" s="278"/>
      <c r="AA19" s="278"/>
      <c r="AB19" s="297">
        <f t="shared" si="11"/>
        <v>1597</v>
      </c>
      <c r="AC19" s="297">
        <f t="shared" si="12"/>
        <v>460</v>
      </c>
      <c r="AD19" s="297">
        <f t="shared" si="12"/>
        <v>529</v>
      </c>
      <c r="AE19" s="297">
        <f t="shared" si="12"/>
        <v>160</v>
      </c>
      <c r="AF19" s="297">
        <f t="shared" si="12"/>
        <v>102</v>
      </c>
      <c r="AG19" s="297">
        <f t="shared" si="12"/>
        <v>340</v>
      </c>
      <c r="AH19" s="297">
        <f t="shared" si="12"/>
        <v>6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0</v>
      </c>
      <c r="AP19" s="297">
        <f t="shared" si="17"/>
        <v>162</v>
      </c>
      <c r="AQ19" s="278">
        <v>111</v>
      </c>
      <c r="AR19" s="278">
        <v>41</v>
      </c>
      <c r="AS19" s="278"/>
      <c r="AT19" s="278"/>
      <c r="AU19" s="278">
        <v>4</v>
      </c>
      <c r="AV19" s="278">
        <v>6</v>
      </c>
      <c r="AW19" s="278"/>
      <c r="AX19" s="278"/>
      <c r="AY19" s="278"/>
      <c r="AZ19" s="278"/>
      <c r="BA19" s="278"/>
      <c r="BB19" s="278"/>
      <c r="BC19" s="297">
        <f t="shared" si="18"/>
        <v>795</v>
      </c>
      <c r="BD19" s="278">
        <v>147</v>
      </c>
      <c r="BE19" s="278">
        <v>488</v>
      </c>
      <c r="BF19" s="278">
        <v>160</v>
      </c>
      <c r="BG19" s="278"/>
      <c r="BH19" s="278"/>
      <c r="BI19" s="278"/>
      <c r="BJ19" s="278"/>
      <c r="BK19" s="278"/>
      <c r="BL19" s="278"/>
      <c r="BM19" s="278"/>
      <c r="BN19" s="278"/>
      <c r="BO19" s="297">
        <f t="shared" si="19"/>
        <v>0</v>
      </c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97">
        <f t="shared" si="20"/>
        <v>0</v>
      </c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97">
        <f t="shared" si="21"/>
        <v>0</v>
      </c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97">
        <f t="shared" si="22"/>
        <v>0</v>
      </c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97">
        <f t="shared" si="23"/>
        <v>640</v>
      </c>
      <c r="DM19" s="278">
        <v>202</v>
      </c>
      <c r="DN19" s="278"/>
      <c r="DO19" s="278"/>
      <c r="DP19" s="278">
        <v>102</v>
      </c>
      <c r="DQ19" s="278">
        <v>336</v>
      </c>
      <c r="DR19" s="278"/>
      <c r="DS19" s="278"/>
      <c r="DT19" s="278"/>
      <c r="DU19" s="278"/>
      <c r="DV19" s="278"/>
      <c r="DW19" s="278"/>
      <c r="DX19" s="297">
        <f t="shared" si="24"/>
        <v>3073</v>
      </c>
      <c r="DY19" s="278">
        <v>2923</v>
      </c>
      <c r="DZ19" s="278"/>
      <c r="EA19" s="278"/>
      <c r="EB19" s="278"/>
      <c r="EC19" s="278"/>
      <c r="ED19" s="278">
        <v>150</v>
      </c>
      <c r="EE19" s="278"/>
      <c r="EF19" s="278"/>
      <c r="EG19" s="278"/>
      <c r="EH19" s="416" t="s">
        <v>407</v>
      </c>
    </row>
    <row r="20" spans="1:138" s="267" customFormat="1" ht="13.5">
      <c r="A20" s="415" t="s">
        <v>382</v>
      </c>
      <c r="B20" s="415">
        <v>28213</v>
      </c>
      <c r="C20" s="415" t="s">
        <v>416</v>
      </c>
      <c r="D20" s="297">
        <f t="shared" si="4"/>
        <v>3195</v>
      </c>
      <c r="E20" s="297">
        <f t="shared" si="5"/>
        <v>2274</v>
      </c>
      <c r="F20" s="297">
        <f t="shared" si="5"/>
        <v>310</v>
      </c>
      <c r="G20" s="297">
        <f t="shared" si="5"/>
        <v>397</v>
      </c>
      <c r="H20" s="297">
        <f t="shared" si="5"/>
        <v>21</v>
      </c>
      <c r="I20" s="297">
        <f t="shared" si="5"/>
        <v>0</v>
      </c>
      <c r="J20" s="297">
        <f t="shared" si="5"/>
        <v>193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0</v>
      </c>
      <c r="R20" s="297">
        <f t="shared" si="10"/>
        <v>28</v>
      </c>
      <c r="S20" s="278">
        <v>28</v>
      </c>
      <c r="T20" s="278"/>
      <c r="U20" s="278"/>
      <c r="V20" s="278"/>
      <c r="W20" s="278"/>
      <c r="X20" s="278"/>
      <c r="Y20" s="278"/>
      <c r="Z20" s="278"/>
      <c r="AA20" s="278"/>
      <c r="AB20" s="297">
        <f t="shared" si="11"/>
        <v>728</v>
      </c>
      <c r="AC20" s="297">
        <f t="shared" si="12"/>
        <v>0</v>
      </c>
      <c r="AD20" s="297">
        <f t="shared" si="12"/>
        <v>310</v>
      </c>
      <c r="AE20" s="297">
        <f t="shared" si="12"/>
        <v>397</v>
      </c>
      <c r="AF20" s="297">
        <f t="shared" si="12"/>
        <v>21</v>
      </c>
      <c r="AG20" s="297">
        <f t="shared" si="12"/>
        <v>0</v>
      </c>
      <c r="AH20" s="297">
        <f t="shared" si="12"/>
        <v>0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0</v>
      </c>
      <c r="AP20" s="297">
        <f t="shared" si="17"/>
        <v>0</v>
      </c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97">
        <f t="shared" si="18"/>
        <v>0</v>
      </c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97">
        <f t="shared" si="19"/>
        <v>0</v>
      </c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97">
        <f t="shared" si="20"/>
        <v>0</v>
      </c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97">
        <f t="shared" si="21"/>
        <v>0</v>
      </c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97">
        <f t="shared" si="22"/>
        <v>0</v>
      </c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97">
        <f t="shared" si="23"/>
        <v>728</v>
      </c>
      <c r="DM20" s="278"/>
      <c r="DN20" s="278">
        <v>310</v>
      </c>
      <c r="DO20" s="278">
        <v>397</v>
      </c>
      <c r="DP20" s="278">
        <v>21</v>
      </c>
      <c r="DQ20" s="278"/>
      <c r="DR20" s="278"/>
      <c r="DS20" s="278"/>
      <c r="DT20" s="278"/>
      <c r="DU20" s="278"/>
      <c r="DV20" s="278"/>
      <c r="DW20" s="278"/>
      <c r="DX20" s="297">
        <f t="shared" si="24"/>
        <v>2439</v>
      </c>
      <c r="DY20" s="278">
        <v>2246</v>
      </c>
      <c r="DZ20" s="278"/>
      <c r="EA20" s="278"/>
      <c r="EB20" s="278"/>
      <c r="EC20" s="278"/>
      <c r="ED20" s="278">
        <v>193</v>
      </c>
      <c r="EE20" s="278"/>
      <c r="EF20" s="278"/>
      <c r="EG20" s="278"/>
      <c r="EH20" s="416" t="s">
        <v>403</v>
      </c>
    </row>
    <row r="21" spans="1:138" s="267" customFormat="1" ht="13.5">
      <c r="A21" s="415" t="s">
        <v>382</v>
      </c>
      <c r="B21" s="415">
        <v>28214</v>
      </c>
      <c r="C21" s="415" t="s">
        <v>417</v>
      </c>
      <c r="D21" s="297">
        <f t="shared" si="4"/>
        <v>22289</v>
      </c>
      <c r="E21" s="297">
        <f t="shared" si="5"/>
        <v>12764</v>
      </c>
      <c r="F21" s="297">
        <f t="shared" si="5"/>
        <v>1346</v>
      </c>
      <c r="G21" s="297">
        <f t="shared" si="5"/>
        <v>669</v>
      </c>
      <c r="H21" s="297">
        <f t="shared" si="5"/>
        <v>359</v>
      </c>
      <c r="I21" s="297">
        <f t="shared" si="5"/>
        <v>0</v>
      </c>
      <c r="J21" s="297">
        <f t="shared" si="5"/>
        <v>954</v>
      </c>
      <c r="K21" s="297">
        <f t="shared" si="6"/>
        <v>6197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0</v>
      </c>
      <c r="Q21" s="297">
        <f t="shared" si="9"/>
        <v>0</v>
      </c>
      <c r="R21" s="297">
        <f t="shared" si="10"/>
        <v>0</v>
      </c>
      <c r="S21" s="278"/>
      <c r="T21" s="278"/>
      <c r="U21" s="278"/>
      <c r="V21" s="278"/>
      <c r="W21" s="278"/>
      <c r="X21" s="278"/>
      <c r="Y21" s="278"/>
      <c r="Z21" s="278"/>
      <c r="AA21" s="278"/>
      <c r="AB21" s="297">
        <f t="shared" si="11"/>
        <v>11328</v>
      </c>
      <c r="AC21" s="297">
        <f t="shared" si="12"/>
        <v>2327</v>
      </c>
      <c r="AD21" s="297">
        <f t="shared" si="12"/>
        <v>1315</v>
      </c>
      <c r="AE21" s="297">
        <f t="shared" si="12"/>
        <v>669</v>
      </c>
      <c r="AF21" s="297">
        <f t="shared" si="12"/>
        <v>359</v>
      </c>
      <c r="AG21" s="297">
        <f t="shared" si="12"/>
        <v>0</v>
      </c>
      <c r="AH21" s="297">
        <f t="shared" si="12"/>
        <v>461</v>
      </c>
      <c r="AI21" s="297">
        <f t="shared" si="12"/>
        <v>6197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0</v>
      </c>
      <c r="AO21" s="297">
        <f t="shared" si="16"/>
        <v>0</v>
      </c>
      <c r="AP21" s="297">
        <f t="shared" si="17"/>
        <v>0</v>
      </c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97">
        <f t="shared" si="18"/>
        <v>571</v>
      </c>
      <c r="BD21" s="278"/>
      <c r="BE21" s="278">
        <v>571</v>
      </c>
      <c r="BF21" s="278"/>
      <c r="BG21" s="278"/>
      <c r="BH21" s="278"/>
      <c r="BI21" s="278"/>
      <c r="BJ21" s="278"/>
      <c r="BK21" s="278"/>
      <c r="BL21" s="278"/>
      <c r="BM21" s="278"/>
      <c r="BN21" s="278"/>
      <c r="BO21" s="297">
        <f t="shared" si="19"/>
        <v>6197</v>
      </c>
      <c r="BP21" s="278"/>
      <c r="BQ21" s="278"/>
      <c r="BR21" s="278"/>
      <c r="BS21" s="278"/>
      <c r="BT21" s="278"/>
      <c r="BU21" s="278"/>
      <c r="BV21" s="278">
        <v>6197</v>
      </c>
      <c r="BW21" s="278"/>
      <c r="BX21" s="278"/>
      <c r="BY21" s="278"/>
      <c r="BZ21" s="278"/>
      <c r="CA21" s="297">
        <f t="shared" si="20"/>
        <v>0</v>
      </c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97">
        <f t="shared" si="21"/>
        <v>0</v>
      </c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97">
        <f t="shared" si="22"/>
        <v>0</v>
      </c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97">
        <f t="shared" si="23"/>
        <v>4560</v>
      </c>
      <c r="DM21" s="278">
        <v>2327</v>
      </c>
      <c r="DN21" s="278">
        <v>744</v>
      </c>
      <c r="DO21" s="278">
        <v>669</v>
      </c>
      <c r="DP21" s="278">
        <v>359</v>
      </c>
      <c r="DQ21" s="278"/>
      <c r="DR21" s="278">
        <v>461</v>
      </c>
      <c r="DS21" s="278"/>
      <c r="DT21" s="278"/>
      <c r="DU21" s="278"/>
      <c r="DV21" s="278"/>
      <c r="DW21" s="278"/>
      <c r="DX21" s="297">
        <f t="shared" si="24"/>
        <v>10961</v>
      </c>
      <c r="DY21" s="278">
        <v>10437</v>
      </c>
      <c r="DZ21" s="278">
        <v>31</v>
      </c>
      <c r="EA21" s="278"/>
      <c r="EB21" s="278"/>
      <c r="EC21" s="278"/>
      <c r="ED21" s="278">
        <v>493</v>
      </c>
      <c r="EE21" s="278"/>
      <c r="EF21" s="278"/>
      <c r="EG21" s="278"/>
      <c r="EH21" s="416" t="s">
        <v>403</v>
      </c>
    </row>
    <row r="22" spans="1:138" s="267" customFormat="1" ht="13.5">
      <c r="A22" s="415" t="s">
        <v>382</v>
      </c>
      <c r="B22" s="415">
        <v>28215</v>
      </c>
      <c r="C22" s="415" t="s">
        <v>418</v>
      </c>
      <c r="D22" s="297">
        <f t="shared" si="4"/>
        <v>3911</v>
      </c>
      <c r="E22" s="297">
        <f t="shared" si="5"/>
        <v>1720</v>
      </c>
      <c r="F22" s="297">
        <f t="shared" si="5"/>
        <v>818</v>
      </c>
      <c r="G22" s="297">
        <f t="shared" si="5"/>
        <v>465</v>
      </c>
      <c r="H22" s="297">
        <f t="shared" si="5"/>
        <v>48</v>
      </c>
      <c r="I22" s="297">
        <f t="shared" si="5"/>
        <v>632</v>
      </c>
      <c r="J22" s="297">
        <f t="shared" si="5"/>
        <v>79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149</v>
      </c>
      <c r="R22" s="297">
        <f t="shared" si="10"/>
        <v>325</v>
      </c>
      <c r="S22" s="278">
        <v>28</v>
      </c>
      <c r="T22" s="278">
        <v>22</v>
      </c>
      <c r="U22" s="278">
        <v>23</v>
      </c>
      <c r="V22" s="278"/>
      <c r="W22" s="278">
        <v>103</v>
      </c>
      <c r="X22" s="278"/>
      <c r="Y22" s="278"/>
      <c r="Z22" s="278"/>
      <c r="AA22" s="278">
        <v>149</v>
      </c>
      <c r="AB22" s="297">
        <f t="shared" si="11"/>
        <v>1343</v>
      </c>
      <c r="AC22" s="297">
        <f t="shared" si="12"/>
        <v>3</v>
      </c>
      <c r="AD22" s="297">
        <f t="shared" si="12"/>
        <v>763</v>
      </c>
      <c r="AE22" s="297">
        <f t="shared" si="12"/>
        <v>0</v>
      </c>
      <c r="AF22" s="297">
        <f t="shared" si="12"/>
        <v>48</v>
      </c>
      <c r="AG22" s="297">
        <f t="shared" si="12"/>
        <v>529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0</v>
      </c>
      <c r="AP22" s="297">
        <f t="shared" si="17"/>
        <v>84</v>
      </c>
      <c r="AQ22" s="278"/>
      <c r="AR22" s="278">
        <v>84</v>
      </c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97">
        <f t="shared" si="18"/>
        <v>679</v>
      </c>
      <c r="BD22" s="278"/>
      <c r="BE22" s="278">
        <v>679</v>
      </c>
      <c r="BF22" s="278"/>
      <c r="BG22" s="278"/>
      <c r="BH22" s="278"/>
      <c r="BI22" s="278"/>
      <c r="BJ22" s="278"/>
      <c r="BK22" s="278"/>
      <c r="BL22" s="278"/>
      <c r="BM22" s="278"/>
      <c r="BN22" s="278"/>
      <c r="BO22" s="297">
        <f t="shared" si="19"/>
        <v>0</v>
      </c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97">
        <f t="shared" si="20"/>
        <v>0</v>
      </c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97">
        <f t="shared" si="21"/>
        <v>0</v>
      </c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97">
        <f t="shared" si="22"/>
        <v>0</v>
      </c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97">
        <f t="shared" si="23"/>
        <v>580</v>
      </c>
      <c r="DM22" s="278">
        <v>3</v>
      </c>
      <c r="DN22" s="278"/>
      <c r="DO22" s="278"/>
      <c r="DP22" s="278">
        <v>48</v>
      </c>
      <c r="DQ22" s="278">
        <v>529</v>
      </c>
      <c r="DR22" s="278"/>
      <c r="DS22" s="278"/>
      <c r="DT22" s="278"/>
      <c r="DU22" s="278"/>
      <c r="DV22" s="278"/>
      <c r="DW22" s="278"/>
      <c r="DX22" s="297">
        <f t="shared" si="24"/>
        <v>2243</v>
      </c>
      <c r="DY22" s="278">
        <v>1689</v>
      </c>
      <c r="DZ22" s="278">
        <v>33</v>
      </c>
      <c r="EA22" s="278">
        <v>442</v>
      </c>
      <c r="EB22" s="278"/>
      <c r="EC22" s="278"/>
      <c r="ED22" s="278">
        <v>79</v>
      </c>
      <c r="EE22" s="278"/>
      <c r="EF22" s="278"/>
      <c r="EG22" s="278"/>
      <c r="EH22" s="416" t="s">
        <v>407</v>
      </c>
    </row>
    <row r="23" spans="1:138" s="267" customFormat="1" ht="13.5">
      <c r="A23" s="415" t="s">
        <v>382</v>
      </c>
      <c r="B23" s="415">
        <v>28216</v>
      </c>
      <c r="C23" s="415" t="s">
        <v>419</v>
      </c>
      <c r="D23" s="297">
        <f t="shared" si="4"/>
        <v>8171</v>
      </c>
      <c r="E23" s="297">
        <f t="shared" si="5"/>
        <v>4239</v>
      </c>
      <c r="F23" s="297">
        <f t="shared" si="5"/>
        <v>1106</v>
      </c>
      <c r="G23" s="297">
        <f t="shared" si="5"/>
        <v>517</v>
      </c>
      <c r="H23" s="297">
        <f t="shared" si="5"/>
        <v>82</v>
      </c>
      <c r="I23" s="297">
        <f t="shared" si="5"/>
        <v>0</v>
      </c>
      <c r="J23" s="297">
        <f t="shared" si="5"/>
        <v>147</v>
      </c>
      <c r="K23" s="297">
        <f t="shared" si="6"/>
        <v>0</v>
      </c>
      <c r="L23" s="297">
        <f t="shared" si="6"/>
        <v>0</v>
      </c>
      <c r="M23" s="297">
        <f t="shared" si="6"/>
        <v>2080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0</v>
      </c>
      <c r="R23" s="297">
        <f t="shared" si="10"/>
        <v>300</v>
      </c>
      <c r="S23" s="278">
        <v>296</v>
      </c>
      <c r="T23" s="278"/>
      <c r="U23" s="278"/>
      <c r="V23" s="278"/>
      <c r="W23" s="278"/>
      <c r="X23" s="278">
        <v>4</v>
      </c>
      <c r="Y23" s="278"/>
      <c r="Z23" s="278"/>
      <c r="AA23" s="278"/>
      <c r="AB23" s="297">
        <f t="shared" si="11"/>
        <v>3706</v>
      </c>
      <c r="AC23" s="297">
        <f t="shared" si="12"/>
        <v>0</v>
      </c>
      <c r="AD23" s="297">
        <f t="shared" si="12"/>
        <v>1030</v>
      </c>
      <c r="AE23" s="297">
        <f t="shared" si="12"/>
        <v>514</v>
      </c>
      <c r="AF23" s="297">
        <f t="shared" si="12"/>
        <v>82</v>
      </c>
      <c r="AG23" s="297">
        <f t="shared" si="12"/>
        <v>0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2080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0</v>
      </c>
      <c r="AP23" s="297">
        <f t="shared" si="17"/>
        <v>2309</v>
      </c>
      <c r="AQ23" s="278"/>
      <c r="AR23" s="278">
        <v>229</v>
      </c>
      <c r="AS23" s="278"/>
      <c r="AT23" s="278"/>
      <c r="AU23" s="278"/>
      <c r="AV23" s="278"/>
      <c r="AW23" s="278"/>
      <c r="AX23" s="278"/>
      <c r="AY23" s="278">
        <v>2080</v>
      </c>
      <c r="AZ23" s="278"/>
      <c r="BA23" s="278"/>
      <c r="BB23" s="278"/>
      <c r="BC23" s="297">
        <f t="shared" si="18"/>
        <v>689</v>
      </c>
      <c r="BD23" s="278"/>
      <c r="BE23" s="278">
        <v>689</v>
      </c>
      <c r="BF23" s="278"/>
      <c r="BG23" s="278"/>
      <c r="BH23" s="278"/>
      <c r="BI23" s="278"/>
      <c r="BJ23" s="278"/>
      <c r="BK23" s="278"/>
      <c r="BL23" s="278"/>
      <c r="BM23" s="278"/>
      <c r="BN23" s="278"/>
      <c r="BO23" s="297">
        <f t="shared" si="19"/>
        <v>0</v>
      </c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97">
        <f t="shared" si="20"/>
        <v>0</v>
      </c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97">
        <f t="shared" si="21"/>
        <v>0</v>
      </c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97">
        <f t="shared" si="22"/>
        <v>0</v>
      </c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97">
        <f t="shared" si="23"/>
        <v>708</v>
      </c>
      <c r="DM23" s="278"/>
      <c r="DN23" s="278">
        <v>112</v>
      </c>
      <c r="DO23" s="278">
        <v>514</v>
      </c>
      <c r="DP23" s="278">
        <v>82</v>
      </c>
      <c r="DQ23" s="278"/>
      <c r="DR23" s="278"/>
      <c r="DS23" s="278"/>
      <c r="DT23" s="278"/>
      <c r="DU23" s="278"/>
      <c r="DV23" s="278"/>
      <c r="DW23" s="278"/>
      <c r="DX23" s="297">
        <f t="shared" si="24"/>
        <v>4165</v>
      </c>
      <c r="DY23" s="278">
        <v>3943</v>
      </c>
      <c r="DZ23" s="278">
        <v>76</v>
      </c>
      <c r="EA23" s="278">
        <v>3</v>
      </c>
      <c r="EB23" s="278"/>
      <c r="EC23" s="278"/>
      <c r="ED23" s="278">
        <v>143</v>
      </c>
      <c r="EE23" s="278"/>
      <c r="EF23" s="278"/>
      <c r="EG23" s="278"/>
      <c r="EH23" s="416" t="s">
        <v>403</v>
      </c>
    </row>
    <row r="24" spans="1:138" s="267" customFormat="1" ht="13.5">
      <c r="A24" s="415" t="s">
        <v>382</v>
      </c>
      <c r="B24" s="415">
        <v>28217</v>
      </c>
      <c r="C24" s="415" t="s">
        <v>420</v>
      </c>
      <c r="D24" s="297">
        <f t="shared" si="4"/>
        <v>14049</v>
      </c>
      <c r="E24" s="297">
        <f t="shared" si="5"/>
        <v>10507</v>
      </c>
      <c r="F24" s="297">
        <f t="shared" si="5"/>
        <v>764</v>
      </c>
      <c r="G24" s="297">
        <f t="shared" si="5"/>
        <v>938</v>
      </c>
      <c r="H24" s="297">
        <f t="shared" si="5"/>
        <v>199</v>
      </c>
      <c r="I24" s="297">
        <f t="shared" si="5"/>
        <v>1622</v>
      </c>
      <c r="J24" s="297">
        <f t="shared" si="5"/>
        <v>0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19</v>
      </c>
      <c r="R24" s="297">
        <f t="shared" si="10"/>
        <v>3261</v>
      </c>
      <c r="S24" s="278">
        <v>3261</v>
      </c>
      <c r="T24" s="278"/>
      <c r="U24" s="278"/>
      <c r="V24" s="278"/>
      <c r="W24" s="278"/>
      <c r="X24" s="278"/>
      <c r="Y24" s="278"/>
      <c r="Z24" s="278"/>
      <c r="AA24" s="278"/>
      <c r="AB24" s="297">
        <f t="shared" si="11"/>
        <v>3542</v>
      </c>
      <c r="AC24" s="297">
        <f t="shared" si="12"/>
        <v>0</v>
      </c>
      <c r="AD24" s="297">
        <f t="shared" si="12"/>
        <v>764</v>
      </c>
      <c r="AE24" s="297">
        <f t="shared" si="12"/>
        <v>938</v>
      </c>
      <c r="AF24" s="297">
        <f t="shared" si="12"/>
        <v>199</v>
      </c>
      <c r="AG24" s="297">
        <f t="shared" si="12"/>
        <v>1622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19</v>
      </c>
      <c r="AP24" s="297">
        <f t="shared" si="17"/>
        <v>0</v>
      </c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97">
        <f t="shared" si="18"/>
        <v>363</v>
      </c>
      <c r="BD24" s="278"/>
      <c r="BE24" s="278">
        <v>344</v>
      </c>
      <c r="BF24" s="278"/>
      <c r="BG24" s="278"/>
      <c r="BH24" s="278"/>
      <c r="BI24" s="278"/>
      <c r="BJ24" s="278"/>
      <c r="BK24" s="278"/>
      <c r="BL24" s="278"/>
      <c r="BM24" s="278"/>
      <c r="BN24" s="278">
        <v>19</v>
      </c>
      <c r="BO24" s="297">
        <f t="shared" si="19"/>
        <v>0</v>
      </c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97">
        <f t="shared" si="20"/>
        <v>0</v>
      </c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97">
        <f t="shared" si="21"/>
        <v>0</v>
      </c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97">
        <f t="shared" si="22"/>
        <v>0</v>
      </c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97">
        <f t="shared" si="23"/>
        <v>3179</v>
      </c>
      <c r="DM24" s="278"/>
      <c r="DN24" s="278">
        <v>420</v>
      </c>
      <c r="DO24" s="278">
        <v>938</v>
      </c>
      <c r="DP24" s="278">
        <v>199</v>
      </c>
      <c r="DQ24" s="278">
        <v>1622</v>
      </c>
      <c r="DR24" s="278"/>
      <c r="DS24" s="278"/>
      <c r="DT24" s="278"/>
      <c r="DU24" s="278"/>
      <c r="DV24" s="278"/>
      <c r="DW24" s="278"/>
      <c r="DX24" s="297">
        <f t="shared" si="24"/>
        <v>7246</v>
      </c>
      <c r="DY24" s="278">
        <v>7246</v>
      </c>
      <c r="DZ24" s="278"/>
      <c r="EA24" s="278"/>
      <c r="EB24" s="278"/>
      <c r="EC24" s="278"/>
      <c r="ED24" s="278"/>
      <c r="EE24" s="278"/>
      <c r="EF24" s="278"/>
      <c r="EG24" s="278"/>
      <c r="EH24" s="416" t="s">
        <v>403</v>
      </c>
    </row>
    <row r="25" spans="1:138" s="267" customFormat="1" ht="13.5">
      <c r="A25" s="415" t="s">
        <v>382</v>
      </c>
      <c r="B25" s="415">
        <v>28218</v>
      </c>
      <c r="C25" s="415" t="s">
        <v>421</v>
      </c>
      <c r="D25" s="297">
        <f t="shared" si="4"/>
        <v>1039</v>
      </c>
      <c r="E25" s="297">
        <f t="shared" si="5"/>
        <v>129</v>
      </c>
      <c r="F25" s="297">
        <f t="shared" si="5"/>
        <v>538</v>
      </c>
      <c r="G25" s="297">
        <f t="shared" si="5"/>
        <v>330</v>
      </c>
      <c r="H25" s="297">
        <f t="shared" si="5"/>
        <v>37</v>
      </c>
      <c r="I25" s="297">
        <f t="shared" si="5"/>
        <v>0</v>
      </c>
      <c r="J25" s="297">
        <f t="shared" si="5"/>
        <v>0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5</v>
      </c>
      <c r="R25" s="297">
        <f t="shared" si="10"/>
        <v>805</v>
      </c>
      <c r="S25" s="278">
        <v>129</v>
      </c>
      <c r="T25" s="278">
        <v>345</v>
      </c>
      <c r="U25" s="278">
        <v>330</v>
      </c>
      <c r="V25" s="278"/>
      <c r="W25" s="278"/>
      <c r="X25" s="278"/>
      <c r="Y25" s="278"/>
      <c r="Z25" s="278"/>
      <c r="AA25" s="278">
        <v>1</v>
      </c>
      <c r="AB25" s="297">
        <f t="shared" si="11"/>
        <v>234</v>
      </c>
      <c r="AC25" s="297">
        <f t="shared" si="12"/>
        <v>0</v>
      </c>
      <c r="AD25" s="297">
        <f t="shared" si="12"/>
        <v>193</v>
      </c>
      <c r="AE25" s="297">
        <f t="shared" si="12"/>
        <v>0</v>
      </c>
      <c r="AF25" s="297">
        <f t="shared" si="12"/>
        <v>37</v>
      </c>
      <c r="AG25" s="297">
        <f t="shared" si="12"/>
        <v>0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4</v>
      </c>
      <c r="AP25" s="297">
        <f t="shared" si="17"/>
        <v>0</v>
      </c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97">
        <f t="shared" si="18"/>
        <v>197</v>
      </c>
      <c r="BD25" s="278"/>
      <c r="BE25" s="278">
        <v>193</v>
      </c>
      <c r="BF25" s="278"/>
      <c r="BG25" s="278"/>
      <c r="BH25" s="278"/>
      <c r="BI25" s="278"/>
      <c r="BJ25" s="278"/>
      <c r="BK25" s="278"/>
      <c r="BL25" s="278"/>
      <c r="BM25" s="278"/>
      <c r="BN25" s="278">
        <v>4</v>
      </c>
      <c r="BO25" s="297">
        <f t="shared" si="19"/>
        <v>0</v>
      </c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97">
        <f t="shared" si="20"/>
        <v>0</v>
      </c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97">
        <f t="shared" si="21"/>
        <v>0</v>
      </c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97">
        <f t="shared" si="22"/>
        <v>0</v>
      </c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97">
        <f t="shared" si="23"/>
        <v>37</v>
      </c>
      <c r="DM25" s="278"/>
      <c r="DN25" s="278"/>
      <c r="DO25" s="278"/>
      <c r="DP25" s="278">
        <v>37</v>
      </c>
      <c r="DQ25" s="278"/>
      <c r="DR25" s="278"/>
      <c r="DS25" s="278"/>
      <c r="DT25" s="278"/>
      <c r="DU25" s="278"/>
      <c r="DV25" s="278"/>
      <c r="DW25" s="278"/>
      <c r="DX25" s="297">
        <f t="shared" si="24"/>
        <v>0</v>
      </c>
      <c r="DY25" s="278"/>
      <c r="DZ25" s="278"/>
      <c r="EA25" s="278"/>
      <c r="EB25" s="278"/>
      <c r="EC25" s="278"/>
      <c r="ED25" s="278"/>
      <c r="EE25" s="278"/>
      <c r="EF25" s="278"/>
      <c r="EG25" s="278"/>
      <c r="EH25" s="416" t="s">
        <v>407</v>
      </c>
    </row>
    <row r="26" spans="1:138" s="267" customFormat="1" ht="13.5">
      <c r="A26" s="415" t="s">
        <v>382</v>
      </c>
      <c r="B26" s="415">
        <v>28219</v>
      </c>
      <c r="C26" s="415" t="s">
        <v>422</v>
      </c>
      <c r="D26" s="297">
        <f t="shared" si="4"/>
        <v>8414</v>
      </c>
      <c r="E26" s="297">
        <f t="shared" si="5"/>
        <v>6201</v>
      </c>
      <c r="F26" s="297">
        <f t="shared" si="5"/>
        <v>1077</v>
      </c>
      <c r="G26" s="297">
        <f t="shared" si="5"/>
        <v>857</v>
      </c>
      <c r="H26" s="297">
        <f t="shared" si="5"/>
        <v>159</v>
      </c>
      <c r="I26" s="297">
        <f t="shared" si="5"/>
        <v>0</v>
      </c>
      <c r="J26" s="297">
        <f t="shared" si="5"/>
        <v>119</v>
      </c>
      <c r="K26" s="297">
        <f t="shared" si="6"/>
        <v>0</v>
      </c>
      <c r="L26" s="297">
        <f t="shared" si="6"/>
        <v>0</v>
      </c>
      <c r="M26" s="297">
        <f t="shared" si="6"/>
        <v>0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1</v>
      </c>
      <c r="R26" s="297">
        <f t="shared" si="10"/>
        <v>1471</v>
      </c>
      <c r="S26" s="278">
        <v>178</v>
      </c>
      <c r="T26" s="278">
        <v>438</v>
      </c>
      <c r="U26" s="278">
        <v>854</v>
      </c>
      <c r="V26" s="278"/>
      <c r="W26" s="278"/>
      <c r="X26" s="278"/>
      <c r="Y26" s="278"/>
      <c r="Z26" s="278"/>
      <c r="AA26" s="278">
        <v>1</v>
      </c>
      <c r="AB26" s="297">
        <f t="shared" si="11"/>
        <v>756</v>
      </c>
      <c r="AC26" s="297">
        <f t="shared" si="12"/>
        <v>0</v>
      </c>
      <c r="AD26" s="297">
        <f t="shared" si="12"/>
        <v>597</v>
      </c>
      <c r="AE26" s="297">
        <f t="shared" si="12"/>
        <v>0</v>
      </c>
      <c r="AF26" s="297">
        <f t="shared" si="12"/>
        <v>159</v>
      </c>
      <c r="AG26" s="297">
        <f t="shared" si="12"/>
        <v>0</v>
      </c>
      <c r="AH26" s="297">
        <f t="shared" si="12"/>
        <v>0</v>
      </c>
      <c r="AI26" s="297">
        <f t="shared" si="12"/>
        <v>0</v>
      </c>
      <c r="AJ26" s="297">
        <f t="shared" si="12"/>
        <v>0</v>
      </c>
      <c r="AK26" s="297">
        <f t="shared" si="13"/>
        <v>0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0</v>
      </c>
      <c r="AP26" s="297">
        <f t="shared" si="17"/>
        <v>0</v>
      </c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97">
        <f t="shared" si="18"/>
        <v>597</v>
      </c>
      <c r="BD26" s="278"/>
      <c r="BE26" s="278">
        <v>597</v>
      </c>
      <c r="BF26" s="278"/>
      <c r="BG26" s="278"/>
      <c r="BH26" s="278"/>
      <c r="BI26" s="278"/>
      <c r="BJ26" s="278"/>
      <c r="BK26" s="278"/>
      <c r="BL26" s="278"/>
      <c r="BM26" s="278"/>
      <c r="BN26" s="278"/>
      <c r="BO26" s="297">
        <f t="shared" si="19"/>
        <v>0</v>
      </c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97">
        <f t="shared" si="20"/>
        <v>0</v>
      </c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97">
        <f t="shared" si="21"/>
        <v>0</v>
      </c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97">
        <f t="shared" si="22"/>
        <v>0</v>
      </c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97">
        <f t="shared" si="23"/>
        <v>159</v>
      </c>
      <c r="DM26" s="278"/>
      <c r="DN26" s="278"/>
      <c r="DO26" s="278"/>
      <c r="DP26" s="278">
        <v>159</v>
      </c>
      <c r="DQ26" s="278"/>
      <c r="DR26" s="278"/>
      <c r="DS26" s="278"/>
      <c r="DT26" s="278"/>
      <c r="DU26" s="278"/>
      <c r="DV26" s="278"/>
      <c r="DW26" s="278"/>
      <c r="DX26" s="297">
        <f t="shared" si="24"/>
        <v>6187</v>
      </c>
      <c r="DY26" s="278">
        <v>6023</v>
      </c>
      <c r="DZ26" s="278">
        <v>42</v>
      </c>
      <c r="EA26" s="278">
        <v>3</v>
      </c>
      <c r="EB26" s="278"/>
      <c r="EC26" s="278"/>
      <c r="ED26" s="278">
        <v>119</v>
      </c>
      <c r="EE26" s="278"/>
      <c r="EF26" s="278"/>
      <c r="EG26" s="278"/>
      <c r="EH26" s="416"/>
    </row>
    <row r="27" spans="1:138" s="267" customFormat="1" ht="13.5">
      <c r="A27" s="415" t="s">
        <v>382</v>
      </c>
      <c r="B27" s="415">
        <v>28220</v>
      </c>
      <c r="C27" s="415" t="s">
        <v>423</v>
      </c>
      <c r="D27" s="297">
        <f t="shared" si="4"/>
        <v>3320</v>
      </c>
      <c r="E27" s="297">
        <f t="shared" si="5"/>
        <v>2335</v>
      </c>
      <c r="F27" s="297">
        <f t="shared" si="5"/>
        <v>364</v>
      </c>
      <c r="G27" s="297">
        <f t="shared" si="5"/>
        <v>359</v>
      </c>
      <c r="H27" s="297">
        <f t="shared" si="5"/>
        <v>54</v>
      </c>
      <c r="I27" s="297">
        <f t="shared" si="5"/>
        <v>15</v>
      </c>
      <c r="J27" s="297">
        <f t="shared" si="5"/>
        <v>193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0</v>
      </c>
      <c r="O27" s="297">
        <f t="shared" si="7"/>
        <v>0</v>
      </c>
      <c r="P27" s="297">
        <f t="shared" si="8"/>
        <v>0</v>
      </c>
      <c r="Q27" s="297">
        <f t="shared" si="9"/>
        <v>0</v>
      </c>
      <c r="R27" s="297">
        <f t="shared" si="10"/>
        <v>726</v>
      </c>
      <c r="S27" s="278">
        <v>17</v>
      </c>
      <c r="T27" s="278">
        <v>281</v>
      </c>
      <c r="U27" s="278">
        <v>359</v>
      </c>
      <c r="V27" s="278">
        <v>54</v>
      </c>
      <c r="W27" s="278">
        <v>15</v>
      </c>
      <c r="X27" s="278"/>
      <c r="Y27" s="278"/>
      <c r="Z27" s="278"/>
      <c r="AA27" s="278"/>
      <c r="AB27" s="297">
        <f t="shared" si="11"/>
        <v>0</v>
      </c>
      <c r="AC27" s="297">
        <f t="shared" si="12"/>
        <v>0</v>
      </c>
      <c r="AD27" s="297">
        <f t="shared" si="12"/>
        <v>0</v>
      </c>
      <c r="AE27" s="297">
        <f t="shared" si="12"/>
        <v>0</v>
      </c>
      <c r="AF27" s="297">
        <f t="shared" si="12"/>
        <v>0</v>
      </c>
      <c r="AG27" s="297">
        <f t="shared" si="12"/>
        <v>0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0</v>
      </c>
      <c r="AM27" s="297">
        <f t="shared" si="14"/>
        <v>0</v>
      </c>
      <c r="AN27" s="297">
        <f t="shared" si="15"/>
        <v>0</v>
      </c>
      <c r="AO27" s="297">
        <f t="shared" si="16"/>
        <v>0</v>
      </c>
      <c r="AP27" s="297">
        <f t="shared" si="17"/>
        <v>0</v>
      </c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97">
        <f t="shared" si="18"/>
        <v>0</v>
      </c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97">
        <f t="shared" si="19"/>
        <v>0</v>
      </c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97">
        <f t="shared" si="20"/>
        <v>0</v>
      </c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97">
        <f t="shared" si="21"/>
        <v>0</v>
      </c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97">
        <f t="shared" si="22"/>
        <v>0</v>
      </c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97">
        <f t="shared" si="23"/>
        <v>0</v>
      </c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97">
        <f t="shared" si="24"/>
        <v>2594</v>
      </c>
      <c r="DY27" s="278">
        <v>2318</v>
      </c>
      <c r="DZ27" s="278">
        <v>83</v>
      </c>
      <c r="EA27" s="278"/>
      <c r="EB27" s="278"/>
      <c r="EC27" s="278"/>
      <c r="ED27" s="278">
        <v>193</v>
      </c>
      <c r="EE27" s="278"/>
      <c r="EF27" s="278"/>
      <c r="EG27" s="278"/>
      <c r="EH27" s="416" t="s">
        <v>403</v>
      </c>
    </row>
    <row r="28" spans="1:138" s="267" customFormat="1" ht="13.5">
      <c r="A28" s="415" t="s">
        <v>382</v>
      </c>
      <c r="B28" s="415">
        <v>28221</v>
      </c>
      <c r="C28" s="415" t="s">
        <v>424</v>
      </c>
      <c r="D28" s="297">
        <f t="shared" si="4"/>
        <v>3947</v>
      </c>
      <c r="E28" s="297">
        <f t="shared" si="5"/>
        <v>1870</v>
      </c>
      <c r="F28" s="297">
        <f t="shared" si="5"/>
        <v>285</v>
      </c>
      <c r="G28" s="297">
        <f t="shared" si="5"/>
        <v>537</v>
      </c>
      <c r="H28" s="297">
        <f t="shared" si="5"/>
        <v>151</v>
      </c>
      <c r="I28" s="297">
        <f t="shared" si="5"/>
        <v>80</v>
      </c>
      <c r="J28" s="297">
        <f t="shared" si="5"/>
        <v>175</v>
      </c>
      <c r="K28" s="297">
        <f t="shared" si="6"/>
        <v>0</v>
      </c>
      <c r="L28" s="297">
        <f t="shared" si="6"/>
        <v>0</v>
      </c>
      <c r="M28" s="297">
        <f t="shared" si="6"/>
        <v>757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92</v>
      </c>
      <c r="R28" s="297">
        <f t="shared" si="10"/>
        <v>522</v>
      </c>
      <c r="S28" s="278">
        <v>170</v>
      </c>
      <c r="T28" s="278">
        <v>260</v>
      </c>
      <c r="U28" s="278"/>
      <c r="V28" s="278"/>
      <c r="W28" s="278"/>
      <c r="X28" s="278"/>
      <c r="Y28" s="278"/>
      <c r="Z28" s="278"/>
      <c r="AA28" s="278">
        <v>92</v>
      </c>
      <c r="AB28" s="297">
        <f t="shared" si="11"/>
        <v>1685</v>
      </c>
      <c r="AC28" s="297">
        <f t="shared" si="12"/>
        <v>0</v>
      </c>
      <c r="AD28" s="297">
        <f t="shared" si="12"/>
        <v>0</v>
      </c>
      <c r="AE28" s="297">
        <f t="shared" si="12"/>
        <v>522</v>
      </c>
      <c r="AF28" s="297">
        <f t="shared" si="12"/>
        <v>151</v>
      </c>
      <c r="AG28" s="297">
        <f t="shared" si="12"/>
        <v>80</v>
      </c>
      <c r="AH28" s="297">
        <f t="shared" si="12"/>
        <v>175</v>
      </c>
      <c r="AI28" s="297">
        <f t="shared" si="12"/>
        <v>0</v>
      </c>
      <c r="AJ28" s="297">
        <f t="shared" si="12"/>
        <v>0</v>
      </c>
      <c r="AK28" s="297">
        <f t="shared" si="13"/>
        <v>757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0</v>
      </c>
      <c r="AP28" s="297">
        <f t="shared" si="17"/>
        <v>757</v>
      </c>
      <c r="AQ28" s="278"/>
      <c r="AR28" s="278"/>
      <c r="AS28" s="278"/>
      <c r="AT28" s="278"/>
      <c r="AU28" s="278"/>
      <c r="AV28" s="278"/>
      <c r="AW28" s="278"/>
      <c r="AX28" s="278"/>
      <c r="AY28" s="278">
        <v>757</v>
      </c>
      <c r="AZ28" s="278"/>
      <c r="BA28" s="278"/>
      <c r="BB28" s="278"/>
      <c r="BC28" s="297">
        <f t="shared" si="18"/>
        <v>0</v>
      </c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97">
        <f t="shared" si="19"/>
        <v>0</v>
      </c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97">
        <f t="shared" si="20"/>
        <v>0</v>
      </c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97">
        <f t="shared" si="21"/>
        <v>0</v>
      </c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97">
        <f t="shared" si="22"/>
        <v>0</v>
      </c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97">
        <f t="shared" si="23"/>
        <v>928</v>
      </c>
      <c r="DM28" s="278"/>
      <c r="DN28" s="278"/>
      <c r="DO28" s="278">
        <v>522</v>
      </c>
      <c r="DP28" s="278">
        <v>151</v>
      </c>
      <c r="DQ28" s="278">
        <v>80</v>
      </c>
      <c r="DR28" s="278">
        <v>175</v>
      </c>
      <c r="DS28" s="278"/>
      <c r="DT28" s="278"/>
      <c r="DU28" s="278"/>
      <c r="DV28" s="278"/>
      <c r="DW28" s="278"/>
      <c r="DX28" s="297">
        <f t="shared" si="24"/>
        <v>1740</v>
      </c>
      <c r="DY28" s="278">
        <v>1700</v>
      </c>
      <c r="DZ28" s="278">
        <v>25</v>
      </c>
      <c r="EA28" s="278">
        <v>15</v>
      </c>
      <c r="EB28" s="278"/>
      <c r="EC28" s="278"/>
      <c r="ED28" s="278"/>
      <c r="EE28" s="278"/>
      <c r="EF28" s="278"/>
      <c r="EG28" s="278"/>
      <c r="EH28" s="416" t="s">
        <v>407</v>
      </c>
    </row>
    <row r="29" spans="1:138" s="267" customFormat="1" ht="13.5">
      <c r="A29" s="415" t="s">
        <v>382</v>
      </c>
      <c r="B29" s="415">
        <v>28222</v>
      </c>
      <c r="C29" s="415" t="s">
        <v>425</v>
      </c>
      <c r="D29" s="297">
        <f t="shared" si="4"/>
        <v>2089</v>
      </c>
      <c r="E29" s="297">
        <f t="shared" si="5"/>
        <v>1517</v>
      </c>
      <c r="F29" s="297">
        <f t="shared" si="5"/>
        <v>296</v>
      </c>
      <c r="G29" s="297">
        <f t="shared" si="5"/>
        <v>211</v>
      </c>
      <c r="H29" s="297">
        <f t="shared" si="5"/>
        <v>58</v>
      </c>
      <c r="I29" s="297">
        <f t="shared" si="5"/>
        <v>0</v>
      </c>
      <c r="J29" s="297">
        <f t="shared" si="5"/>
        <v>7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0</v>
      </c>
      <c r="R29" s="297">
        <f t="shared" si="10"/>
        <v>0</v>
      </c>
      <c r="S29" s="278"/>
      <c r="T29" s="278"/>
      <c r="U29" s="278"/>
      <c r="V29" s="278"/>
      <c r="W29" s="278"/>
      <c r="X29" s="278"/>
      <c r="Y29" s="278"/>
      <c r="Z29" s="278"/>
      <c r="AA29" s="278"/>
      <c r="AB29" s="297">
        <f t="shared" si="11"/>
        <v>1339</v>
      </c>
      <c r="AC29" s="297">
        <f t="shared" si="12"/>
        <v>807</v>
      </c>
      <c r="AD29" s="297">
        <f t="shared" si="12"/>
        <v>279</v>
      </c>
      <c r="AE29" s="297">
        <f t="shared" si="12"/>
        <v>195</v>
      </c>
      <c r="AF29" s="297">
        <f t="shared" si="12"/>
        <v>58</v>
      </c>
      <c r="AG29" s="297">
        <f t="shared" si="12"/>
        <v>0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0</v>
      </c>
      <c r="AP29" s="297">
        <f t="shared" si="17"/>
        <v>0</v>
      </c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97">
        <f t="shared" si="18"/>
        <v>0</v>
      </c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97">
        <f t="shared" si="19"/>
        <v>0</v>
      </c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97">
        <f t="shared" si="20"/>
        <v>0</v>
      </c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97">
        <f t="shared" si="21"/>
        <v>0</v>
      </c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97">
        <f t="shared" si="22"/>
        <v>0</v>
      </c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97">
        <f t="shared" si="23"/>
        <v>1339</v>
      </c>
      <c r="DM29" s="278">
        <v>807</v>
      </c>
      <c r="DN29" s="278">
        <v>279</v>
      </c>
      <c r="DO29" s="278">
        <v>195</v>
      </c>
      <c r="DP29" s="278">
        <v>58</v>
      </c>
      <c r="DQ29" s="278"/>
      <c r="DR29" s="278"/>
      <c r="DS29" s="278"/>
      <c r="DT29" s="278"/>
      <c r="DU29" s="278"/>
      <c r="DV29" s="278"/>
      <c r="DW29" s="278"/>
      <c r="DX29" s="297">
        <f t="shared" si="24"/>
        <v>750</v>
      </c>
      <c r="DY29" s="278">
        <v>710</v>
      </c>
      <c r="DZ29" s="278">
        <v>17</v>
      </c>
      <c r="EA29" s="278">
        <v>16</v>
      </c>
      <c r="EB29" s="278"/>
      <c r="EC29" s="278"/>
      <c r="ED29" s="278">
        <v>7</v>
      </c>
      <c r="EE29" s="278"/>
      <c r="EF29" s="278"/>
      <c r="EG29" s="278"/>
      <c r="EH29" s="416" t="s">
        <v>407</v>
      </c>
    </row>
    <row r="30" spans="1:138" s="267" customFormat="1" ht="13.5">
      <c r="A30" s="415" t="s">
        <v>382</v>
      </c>
      <c r="B30" s="415">
        <v>28223</v>
      </c>
      <c r="C30" s="415" t="s">
        <v>426</v>
      </c>
      <c r="D30" s="297">
        <f t="shared" si="4"/>
        <v>5649</v>
      </c>
      <c r="E30" s="297">
        <f t="shared" si="5"/>
        <v>2920</v>
      </c>
      <c r="F30" s="297">
        <f t="shared" si="5"/>
        <v>819</v>
      </c>
      <c r="G30" s="297">
        <f t="shared" si="5"/>
        <v>463</v>
      </c>
      <c r="H30" s="297">
        <f t="shared" si="5"/>
        <v>114</v>
      </c>
      <c r="I30" s="297">
        <f t="shared" si="5"/>
        <v>1211</v>
      </c>
      <c r="J30" s="297">
        <f t="shared" si="5"/>
        <v>86</v>
      </c>
      <c r="K30" s="297">
        <f t="shared" si="6"/>
        <v>0</v>
      </c>
      <c r="L30" s="297">
        <f t="shared" si="6"/>
        <v>0</v>
      </c>
      <c r="M30" s="297">
        <f t="shared" si="6"/>
        <v>0</v>
      </c>
      <c r="N30" s="297">
        <f t="shared" si="7"/>
        <v>0</v>
      </c>
      <c r="O30" s="297">
        <f t="shared" si="7"/>
        <v>0</v>
      </c>
      <c r="P30" s="297">
        <f t="shared" si="8"/>
        <v>0</v>
      </c>
      <c r="Q30" s="297">
        <f t="shared" si="9"/>
        <v>36</v>
      </c>
      <c r="R30" s="297">
        <f t="shared" si="10"/>
        <v>645</v>
      </c>
      <c r="S30" s="278">
        <v>9</v>
      </c>
      <c r="T30" s="278">
        <v>55</v>
      </c>
      <c r="U30" s="278">
        <v>439</v>
      </c>
      <c r="V30" s="278">
        <v>106</v>
      </c>
      <c r="W30" s="278"/>
      <c r="X30" s="278"/>
      <c r="Y30" s="278"/>
      <c r="Z30" s="278"/>
      <c r="AA30" s="278">
        <v>36</v>
      </c>
      <c r="AB30" s="297">
        <f t="shared" si="11"/>
        <v>2031</v>
      </c>
      <c r="AC30" s="297">
        <f t="shared" si="12"/>
        <v>90</v>
      </c>
      <c r="AD30" s="297">
        <f t="shared" si="12"/>
        <v>722</v>
      </c>
      <c r="AE30" s="297">
        <f t="shared" si="12"/>
        <v>0</v>
      </c>
      <c r="AF30" s="297">
        <f t="shared" si="12"/>
        <v>8</v>
      </c>
      <c r="AG30" s="297">
        <f t="shared" si="12"/>
        <v>1211</v>
      </c>
      <c r="AH30" s="297">
        <f t="shared" si="12"/>
        <v>0</v>
      </c>
      <c r="AI30" s="297">
        <f t="shared" si="12"/>
        <v>0</v>
      </c>
      <c r="AJ30" s="297">
        <f t="shared" si="12"/>
        <v>0</v>
      </c>
      <c r="AK30" s="297">
        <f t="shared" si="13"/>
        <v>0</v>
      </c>
      <c r="AL30" s="297">
        <f t="shared" si="14"/>
        <v>0</v>
      </c>
      <c r="AM30" s="297">
        <f t="shared" si="14"/>
        <v>0</v>
      </c>
      <c r="AN30" s="297">
        <f t="shared" si="15"/>
        <v>0</v>
      </c>
      <c r="AO30" s="297">
        <f t="shared" si="16"/>
        <v>0</v>
      </c>
      <c r="AP30" s="297">
        <f t="shared" si="17"/>
        <v>0</v>
      </c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97">
        <f t="shared" si="18"/>
        <v>0</v>
      </c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97">
        <f t="shared" si="19"/>
        <v>0</v>
      </c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97">
        <f t="shared" si="20"/>
        <v>0</v>
      </c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97">
        <f t="shared" si="21"/>
        <v>0</v>
      </c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97">
        <f t="shared" si="22"/>
        <v>0</v>
      </c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97">
        <f t="shared" si="23"/>
        <v>2031</v>
      </c>
      <c r="DM30" s="278">
        <v>90</v>
      </c>
      <c r="DN30" s="278">
        <v>722</v>
      </c>
      <c r="DO30" s="278"/>
      <c r="DP30" s="278">
        <v>8</v>
      </c>
      <c r="DQ30" s="278">
        <v>1211</v>
      </c>
      <c r="DR30" s="278"/>
      <c r="DS30" s="278"/>
      <c r="DT30" s="278"/>
      <c r="DU30" s="278"/>
      <c r="DV30" s="278"/>
      <c r="DW30" s="278"/>
      <c r="DX30" s="297">
        <f t="shared" si="24"/>
        <v>2973</v>
      </c>
      <c r="DY30" s="278">
        <v>2821</v>
      </c>
      <c r="DZ30" s="278">
        <v>42</v>
      </c>
      <c r="EA30" s="278">
        <v>24</v>
      </c>
      <c r="EB30" s="278"/>
      <c r="EC30" s="278"/>
      <c r="ED30" s="278">
        <v>86</v>
      </c>
      <c r="EE30" s="278"/>
      <c r="EF30" s="278"/>
      <c r="EG30" s="278"/>
      <c r="EH30" s="416" t="s">
        <v>403</v>
      </c>
    </row>
    <row r="31" spans="1:138" s="267" customFormat="1" ht="13.5">
      <c r="A31" s="415" t="s">
        <v>382</v>
      </c>
      <c r="B31" s="415">
        <v>28224</v>
      </c>
      <c r="C31" s="415" t="s">
        <v>427</v>
      </c>
      <c r="D31" s="297">
        <f t="shared" si="4"/>
        <v>3003</v>
      </c>
      <c r="E31" s="297">
        <f t="shared" si="5"/>
        <v>1675</v>
      </c>
      <c r="F31" s="297">
        <f t="shared" si="5"/>
        <v>716</v>
      </c>
      <c r="G31" s="297">
        <f t="shared" si="5"/>
        <v>429</v>
      </c>
      <c r="H31" s="297">
        <f t="shared" si="5"/>
        <v>93</v>
      </c>
      <c r="I31" s="297">
        <f t="shared" si="5"/>
        <v>4</v>
      </c>
      <c r="J31" s="297">
        <f t="shared" si="5"/>
        <v>74</v>
      </c>
      <c r="K31" s="297">
        <f t="shared" si="6"/>
        <v>12</v>
      </c>
      <c r="L31" s="297">
        <f t="shared" si="6"/>
        <v>0</v>
      </c>
      <c r="M31" s="297">
        <f t="shared" si="6"/>
        <v>0</v>
      </c>
      <c r="N31" s="297">
        <f t="shared" si="7"/>
        <v>0</v>
      </c>
      <c r="O31" s="297">
        <f t="shared" si="7"/>
        <v>0</v>
      </c>
      <c r="P31" s="297">
        <f t="shared" si="8"/>
        <v>0</v>
      </c>
      <c r="Q31" s="297">
        <f t="shared" si="9"/>
        <v>0</v>
      </c>
      <c r="R31" s="297">
        <f t="shared" si="10"/>
        <v>2393</v>
      </c>
      <c r="S31" s="278">
        <v>1411</v>
      </c>
      <c r="T31" s="278">
        <v>386</v>
      </c>
      <c r="U31" s="278">
        <v>425</v>
      </c>
      <c r="V31" s="278">
        <v>93</v>
      </c>
      <c r="W31" s="278">
        <v>4</v>
      </c>
      <c r="X31" s="278">
        <v>74</v>
      </c>
      <c r="Y31" s="278"/>
      <c r="Z31" s="278"/>
      <c r="AA31" s="278"/>
      <c r="AB31" s="297">
        <f t="shared" si="11"/>
        <v>329</v>
      </c>
      <c r="AC31" s="297">
        <f t="shared" si="12"/>
        <v>0</v>
      </c>
      <c r="AD31" s="297">
        <f t="shared" si="12"/>
        <v>317</v>
      </c>
      <c r="AE31" s="297">
        <f t="shared" si="12"/>
        <v>0</v>
      </c>
      <c r="AF31" s="297">
        <f t="shared" si="12"/>
        <v>0</v>
      </c>
      <c r="AG31" s="297">
        <f t="shared" si="12"/>
        <v>0</v>
      </c>
      <c r="AH31" s="297">
        <f t="shared" si="12"/>
        <v>0</v>
      </c>
      <c r="AI31" s="297">
        <f t="shared" si="12"/>
        <v>12</v>
      </c>
      <c r="AJ31" s="297">
        <f t="shared" si="12"/>
        <v>0</v>
      </c>
      <c r="AK31" s="297">
        <f t="shared" si="13"/>
        <v>0</v>
      </c>
      <c r="AL31" s="297">
        <f t="shared" si="14"/>
        <v>0</v>
      </c>
      <c r="AM31" s="297">
        <f t="shared" si="14"/>
        <v>0</v>
      </c>
      <c r="AN31" s="297">
        <f t="shared" si="15"/>
        <v>0</v>
      </c>
      <c r="AO31" s="297">
        <f t="shared" si="16"/>
        <v>0</v>
      </c>
      <c r="AP31" s="297">
        <f t="shared" si="17"/>
        <v>0</v>
      </c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97">
        <f t="shared" si="18"/>
        <v>317</v>
      </c>
      <c r="BD31" s="278"/>
      <c r="BE31" s="278">
        <v>317</v>
      </c>
      <c r="BF31" s="278"/>
      <c r="BG31" s="278"/>
      <c r="BH31" s="278"/>
      <c r="BI31" s="278"/>
      <c r="BJ31" s="278"/>
      <c r="BK31" s="278"/>
      <c r="BL31" s="278"/>
      <c r="BM31" s="278"/>
      <c r="BN31" s="278"/>
      <c r="BO31" s="297">
        <f t="shared" si="19"/>
        <v>12</v>
      </c>
      <c r="BP31" s="278"/>
      <c r="BQ31" s="278"/>
      <c r="BR31" s="278"/>
      <c r="BS31" s="278"/>
      <c r="BT31" s="278"/>
      <c r="BU31" s="278"/>
      <c r="BV31" s="278">
        <v>12</v>
      </c>
      <c r="BW31" s="278"/>
      <c r="BX31" s="278"/>
      <c r="BY31" s="278"/>
      <c r="BZ31" s="278"/>
      <c r="CA31" s="297">
        <f t="shared" si="20"/>
        <v>0</v>
      </c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97">
        <f t="shared" si="21"/>
        <v>0</v>
      </c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97">
        <f t="shared" si="22"/>
        <v>0</v>
      </c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97">
        <f t="shared" si="23"/>
        <v>0</v>
      </c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97">
        <f t="shared" si="24"/>
        <v>281</v>
      </c>
      <c r="DY31" s="278">
        <v>264</v>
      </c>
      <c r="DZ31" s="278">
        <v>13</v>
      </c>
      <c r="EA31" s="278">
        <v>4</v>
      </c>
      <c r="EB31" s="278"/>
      <c r="EC31" s="278"/>
      <c r="ED31" s="278"/>
      <c r="EE31" s="278"/>
      <c r="EF31" s="278"/>
      <c r="EG31" s="278"/>
      <c r="EH31" s="416" t="s">
        <v>403</v>
      </c>
    </row>
    <row r="32" spans="1:138" s="267" customFormat="1" ht="13.5">
      <c r="A32" s="415" t="s">
        <v>382</v>
      </c>
      <c r="B32" s="415">
        <v>28225</v>
      </c>
      <c r="C32" s="415" t="s">
        <v>428</v>
      </c>
      <c r="D32" s="297">
        <f t="shared" si="4"/>
        <v>2369</v>
      </c>
      <c r="E32" s="297">
        <f t="shared" si="5"/>
        <v>1528</v>
      </c>
      <c r="F32" s="297">
        <f t="shared" si="5"/>
        <v>387</v>
      </c>
      <c r="G32" s="297">
        <f t="shared" si="5"/>
        <v>320</v>
      </c>
      <c r="H32" s="297">
        <f t="shared" si="5"/>
        <v>46</v>
      </c>
      <c r="I32" s="297">
        <f t="shared" si="5"/>
        <v>15</v>
      </c>
      <c r="J32" s="297">
        <f t="shared" si="5"/>
        <v>73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7"/>
        <v>0</v>
      </c>
      <c r="O32" s="297">
        <f t="shared" si="7"/>
        <v>0</v>
      </c>
      <c r="P32" s="297">
        <f t="shared" si="8"/>
        <v>0</v>
      </c>
      <c r="Q32" s="297">
        <f t="shared" si="9"/>
        <v>0</v>
      </c>
      <c r="R32" s="297">
        <f t="shared" si="10"/>
        <v>457</v>
      </c>
      <c r="S32" s="278">
        <v>134</v>
      </c>
      <c r="T32" s="278"/>
      <c r="U32" s="278">
        <v>308</v>
      </c>
      <c r="V32" s="278"/>
      <c r="W32" s="278">
        <v>15</v>
      </c>
      <c r="X32" s="278"/>
      <c r="Y32" s="278"/>
      <c r="Z32" s="278"/>
      <c r="AA32" s="278"/>
      <c r="AB32" s="297">
        <f t="shared" si="11"/>
        <v>409</v>
      </c>
      <c r="AC32" s="297">
        <f t="shared" si="12"/>
        <v>0</v>
      </c>
      <c r="AD32" s="297">
        <f t="shared" si="12"/>
        <v>363</v>
      </c>
      <c r="AE32" s="297">
        <f t="shared" si="12"/>
        <v>0</v>
      </c>
      <c r="AF32" s="297">
        <f t="shared" si="12"/>
        <v>46</v>
      </c>
      <c r="AG32" s="297">
        <f t="shared" si="12"/>
        <v>0</v>
      </c>
      <c r="AH32" s="297">
        <f t="shared" si="12"/>
        <v>0</v>
      </c>
      <c r="AI32" s="297">
        <f t="shared" si="12"/>
        <v>0</v>
      </c>
      <c r="AJ32" s="297">
        <f t="shared" si="12"/>
        <v>0</v>
      </c>
      <c r="AK32" s="297">
        <f t="shared" si="13"/>
        <v>0</v>
      </c>
      <c r="AL32" s="297">
        <f t="shared" si="14"/>
        <v>0</v>
      </c>
      <c r="AM32" s="297">
        <f t="shared" si="14"/>
        <v>0</v>
      </c>
      <c r="AN32" s="297">
        <f t="shared" si="15"/>
        <v>0</v>
      </c>
      <c r="AO32" s="297">
        <f t="shared" si="16"/>
        <v>0</v>
      </c>
      <c r="AP32" s="297">
        <f t="shared" si="17"/>
        <v>0</v>
      </c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97">
        <f t="shared" si="18"/>
        <v>234</v>
      </c>
      <c r="BD32" s="278"/>
      <c r="BE32" s="278">
        <v>234</v>
      </c>
      <c r="BF32" s="278"/>
      <c r="BG32" s="278"/>
      <c r="BH32" s="278"/>
      <c r="BI32" s="278"/>
      <c r="BJ32" s="278"/>
      <c r="BK32" s="278"/>
      <c r="BL32" s="278"/>
      <c r="BM32" s="278"/>
      <c r="BN32" s="278"/>
      <c r="BO32" s="297">
        <f t="shared" si="19"/>
        <v>0</v>
      </c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97">
        <f t="shared" si="20"/>
        <v>0</v>
      </c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97">
        <f t="shared" si="21"/>
        <v>0</v>
      </c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97">
        <f t="shared" si="22"/>
        <v>0</v>
      </c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97">
        <f t="shared" si="23"/>
        <v>175</v>
      </c>
      <c r="DM32" s="278"/>
      <c r="DN32" s="278">
        <v>129</v>
      </c>
      <c r="DO32" s="278"/>
      <c r="DP32" s="278">
        <v>46</v>
      </c>
      <c r="DQ32" s="278"/>
      <c r="DR32" s="278"/>
      <c r="DS32" s="278"/>
      <c r="DT32" s="278"/>
      <c r="DU32" s="278"/>
      <c r="DV32" s="278"/>
      <c r="DW32" s="278"/>
      <c r="DX32" s="297">
        <f t="shared" si="24"/>
        <v>1503</v>
      </c>
      <c r="DY32" s="278">
        <v>1394</v>
      </c>
      <c r="DZ32" s="278">
        <v>24</v>
      </c>
      <c r="EA32" s="278">
        <v>12</v>
      </c>
      <c r="EB32" s="278"/>
      <c r="EC32" s="278"/>
      <c r="ED32" s="278">
        <v>73</v>
      </c>
      <c r="EE32" s="278"/>
      <c r="EF32" s="278"/>
      <c r="EG32" s="278"/>
      <c r="EH32" s="416" t="s">
        <v>407</v>
      </c>
    </row>
    <row r="33" spans="1:138" s="267" customFormat="1" ht="13.5">
      <c r="A33" s="415" t="s">
        <v>382</v>
      </c>
      <c r="B33" s="415">
        <v>28226</v>
      </c>
      <c r="C33" s="415" t="s">
        <v>429</v>
      </c>
      <c r="D33" s="297">
        <f t="shared" si="4"/>
        <v>3016</v>
      </c>
      <c r="E33" s="297">
        <f t="shared" si="5"/>
        <v>1953</v>
      </c>
      <c r="F33" s="297">
        <f t="shared" si="5"/>
        <v>578</v>
      </c>
      <c r="G33" s="297">
        <f t="shared" si="5"/>
        <v>408</v>
      </c>
      <c r="H33" s="297">
        <f t="shared" si="5"/>
        <v>75</v>
      </c>
      <c r="I33" s="297">
        <f t="shared" si="5"/>
        <v>2</v>
      </c>
      <c r="J33" s="297">
        <f t="shared" si="5"/>
        <v>0</v>
      </c>
      <c r="K33" s="297">
        <f t="shared" si="6"/>
        <v>0</v>
      </c>
      <c r="L33" s="297">
        <f t="shared" si="6"/>
        <v>0</v>
      </c>
      <c r="M33" s="297">
        <f t="shared" si="6"/>
        <v>0</v>
      </c>
      <c r="N33" s="297">
        <f t="shared" si="7"/>
        <v>0</v>
      </c>
      <c r="O33" s="297">
        <f t="shared" si="7"/>
        <v>0</v>
      </c>
      <c r="P33" s="297">
        <f t="shared" si="8"/>
        <v>0</v>
      </c>
      <c r="Q33" s="297">
        <f t="shared" si="9"/>
        <v>0</v>
      </c>
      <c r="R33" s="297">
        <f t="shared" si="10"/>
        <v>2451</v>
      </c>
      <c r="S33" s="278">
        <v>1766</v>
      </c>
      <c r="T33" s="278">
        <v>201</v>
      </c>
      <c r="U33" s="278">
        <v>408</v>
      </c>
      <c r="V33" s="278">
        <v>75</v>
      </c>
      <c r="W33" s="278">
        <v>1</v>
      </c>
      <c r="X33" s="278"/>
      <c r="Y33" s="278"/>
      <c r="Z33" s="278"/>
      <c r="AA33" s="278"/>
      <c r="AB33" s="297">
        <f t="shared" si="11"/>
        <v>354</v>
      </c>
      <c r="AC33" s="297">
        <f t="shared" si="12"/>
        <v>0</v>
      </c>
      <c r="AD33" s="297">
        <f t="shared" si="12"/>
        <v>354</v>
      </c>
      <c r="AE33" s="297">
        <f t="shared" si="12"/>
        <v>0</v>
      </c>
      <c r="AF33" s="297">
        <f t="shared" si="12"/>
        <v>0</v>
      </c>
      <c r="AG33" s="297">
        <f t="shared" si="12"/>
        <v>0</v>
      </c>
      <c r="AH33" s="297">
        <f t="shared" si="12"/>
        <v>0</v>
      </c>
      <c r="AI33" s="297">
        <f t="shared" si="12"/>
        <v>0</v>
      </c>
      <c r="AJ33" s="297">
        <f t="shared" si="12"/>
        <v>0</v>
      </c>
      <c r="AK33" s="297">
        <f t="shared" si="13"/>
        <v>0</v>
      </c>
      <c r="AL33" s="297">
        <f t="shared" si="14"/>
        <v>0</v>
      </c>
      <c r="AM33" s="297">
        <f t="shared" si="14"/>
        <v>0</v>
      </c>
      <c r="AN33" s="297">
        <f t="shared" si="15"/>
        <v>0</v>
      </c>
      <c r="AO33" s="297">
        <f t="shared" si="16"/>
        <v>0</v>
      </c>
      <c r="AP33" s="297">
        <f t="shared" si="17"/>
        <v>0</v>
      </c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97">
        <f t="shared" si="18"/>
        <v>354</v>
      </c>
      <c r="BD33" s="278"/>
      <c r="BE33" s="278">
        <v>354</v>
      </c>
      <c r="BF33" s="278"/>
      <c r="BG33" s="278"/>
      <c r="BH33" s="278"/>
      <c r="BI33" s="278"/>
      <c r="BJ33" s="278"/>
      <c r="BK33" s="278"/>
      <c r="BL33" s="278"/>
      <c r="BM33" s="278"/>
      <c r="BN33" s="278"/>
      <c r="BO33" s="297">
        <f t="shared" si="19"/>
        <v>0</v>
      </c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97">
        <f t="shared" si="20"/>
        <v>0</v>
      </c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97">
        <f t="shared" si="21"/>
        <v>0</v>
      </c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97">
        <f t="shared" si="22"/>
        <v>0</v>
      </c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97">
        <f t="shared" si="23"/>
        <v>0</v>
      </c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97">
        <f t="shared" si="24"/>
        <v>211</v>
      </c>
      <c r="DY33" s="278">
        <v>187</v>
      </c>
      <c r="DZ33" s="278">
        <v>23</v>
      </c>
      <c r="EA33" s="278"/>
      <c r="EB33" s="278"/>
      <c r="EC33" s="278">
        <v>1</v>
      </c>
      <c r="ED33" s="278"/>
      <c r="EE33" s="278"/>
      <c r="EF33" s="278"/>
      <c r="EG33" s="278"/>
      <c r="EH33" s="416" t="s">
        <v>403</v>
      </c>
    </row>
    <row r="34" spans="1:138" s="267" customFormat="1" ht="13.5">
      <c r="A34" s="415" t="s">
        <v>382</v>
      </c>
      <c r="B34" s="415">
        <v>28227</v>
      </c>
      <c r="C34" s="415" t="s">
        <v>430</v>
      </c>
      <c r="D34" s="297">
        <f t="shared" si="4"/>
        <v>5763</v>
      </c>
      <c r="E34" s="297">
        <f t="shared" si="5"/>
        <v>557</v>
      </c>
      <c r="F34" s="297">
        <f t="shared" si="5"/>
        <v>433</v>
      </c>
      <c r="G34" s="297">
        <f t="shared" si="5"/>
        <v>247</v>
      </c>
      <c r="H34" s="297">
        <f t="shared" si="5"/>
        <v>0</v>
      </c>
      <c r="I34" s="297">
        <f t="shared" si="5"/>
        <v>0</v>
      </c>
      <c r="J34" s="297">
        <f t="shared" si="5"/>
        <v>4</v>
      </c>
      <c r="K34" s="297">
        <f t="shared" si="6"/>
        <v>0</v>
      </c>
      <c r="L34" s="297">
        <f t="shared" si="6"/>
        <v>0</v>
      </c>
      <c r="M34" s="297">
        <f t="shared" si="6"/>
        <v>0</v>
      </c>
      <c r="N34" s="297">
        <f t="shared" si="7"/>
        <v>0</v>
      </c>
      <c r="O34" s="297">
        <f t="shared" si="7"/>
        <v>0</v>
      </c>
      <c r="P34" s="297">
        <f t="shared" si="8"/>
        <v>4507</v>
      </c>
      <c r="Q34" s="297">
        <f t="shared" si="9"/>
        <v>15</v>
      </c>
      <c r="R34" s="297">
        <f t="shared" si="10"/>
        <v>222</v>
      </c>
      <c r="S34" s="278">
        <v>222</v>
      </c>
      <c r="T34" s="278"/>
      <c r="U34" s="278"/>
      <c r="V34" s="278"/>
      <c r="W34" s="278"/>
      <c r="X34" s="278"/>
      <c r="Y34" s="278"/>
      <c r="Z34" s="278"/>
      <c r="AA34" s="278"/>
      <c r="AB34" s="297">
        <f t="shared" si="11"/>
        <v>5330</v>
      </c>
      <c r="AC34" s="297">
        <f t="shared" si="12"/>
        <v>177</v>
      </c>
      <c r="AD34" s="297">
        <f t="shared" si="12"/>
        <v>410</v>
      </c>
      <c r="AE34" s="297">
        <f t="shared" si="12"/>
        <v>221</v>
      </c>
      <c r="AF34" s="297">
        <f t="shared" si="12"/>
        <v>0</v>
      </c>
      <c r="AG34" s="297">
        <f t="shared" si="12"/>
        <v>0</v>
      </c>
      <c r="AH34" s="297">
        <f t="shared" si="12"/>
        <v>0</v>
      </c>
      <c r="AI34" s="297">
        <f t="shared" si="12"/>
        <v>0</v>
      </c>
      <c r="AJ34" s="297">
        <f t="shared" si="12"/>
        <v>0</v>
      </c>
      <c r="AK34" s="297">
        <f t="shared" si="13"/>
        <v>0</v>
      </c>
      <c r="AL34" s="297">
        <f t="shared" si="14"/>
        <v>0</v>
      </c>
      <c r="AM34" s="297">
        <f t="shared" si="14"/>
        <v>0</v>
      </c>
      <c r="AN34" s="297">
        <f t="shared" si="15"/>
        <v>4507</v>
      </c>
      <c r="AO34" s="297">
        <f t="shared" si="16"/>
        <v>15</v>
      </c>
      <c r="AP34" s="297">
        <f t="shared" si="17"/>
        <v>0</v>
      </c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97">
        <f t="shared" si="18"/>
        <v>537</v>
      </c>
      <c r="BD34" s="278">
        <v>177</v>
      </c>
      <c r="BE34" s="278">
        <v>345</v>
      </c>
      <c r="BF34" s="278"/>
      <c r="BG34" s="278"/>
      <c r="BH34" s="278"/>
      <c r="BI34" s="278"/>
      <c r="BJ34" s="278"/>
      <c r="BK34" s="278"/>
      <c r="BL34" s="278"/>
      <c r="BM34" s="278"/>
      <c r="BN34" s="278">
        <v>15</v>
      </c>
      <c r="BO34" s="297">
        <f t="shared" si="19"/>
        <v>0</v>
      </c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97">
        <f t="shared" si="20"/>
        <v>0</v>
      </c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97">
        <f t="shared" si="21"/>
        <v>0</v>
      </c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97">
        <f t="shared" si="22"/>
        <v>4507</v>
      </c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>
        <v>4507</v>
      </c>
      <c r="DK34" s="278"/>
      <c r="DL34" s="297">
        <f t="shared" si="23"/>
        <v>286</v>
      </c>
      <c r="DM34" s="278"/>
      <c r="DN34" s="278">
        <v>65</v>
      </c>
      <c r="DO34" s="278">
        <v>221</v>
      </c>
      <c r="DP34" s="278"/>
      <c r="DQ34" s="278"/>
      <c r="DR34" s="278"/>
      <c r="DS34" s="278"/>
      <c r="DT34" s="278"/>
      <c r="DU34" s="278"/>
      <c r="DV34" s="278"/>
      <c r="DW34" s="278"/>
      <c r="DX34" s="297">
        <f t="shared" si="24"/>
        <v>211</v>
      </c>
      <c r="DY34" s="278">
        <v>158</v>
      </c>
      <c r="DZ34" s="278">
        <v>23</v>
      </c>
      <c r="EA34" s="278">
        <v>26</v>
      </c>
      <c r="EB34" s="278"/>
      <c r="EC34" s="278"/>
      <c r="ED34" s="278">
        <v>4</v>
      </c>
      <c r="EE34" s="278"/>
      <c r="EF34" s="278"/>
      <c r="EG34" s="278"/>
      <c r="EH34" s="416" t="s">
        <v>407</v>
      </c>
    </row>
    <row r="35" spans="1:138" s="267" customFormat="1" ht="13.5">
      <c r="A35" s="415" t="s">
        <v>382</v>
      </c>
      <c r="B35" s="415">
        <v>28228</v>
      </c>
      <c r="C35" s="415" t="s">
        <v>431</v>
      </c>
      <c r="D35" s="297">
        <f t="shared" si="4"/>
        <v>2234</v>
      </c>
      <c r="E35" s="297">
        <f t="shared" si="5"/>
        <v>1424</v>
      </c>
      <c r="F35" s="297">
        <f t="shared" si="5"/>
        <v>341</v>
      </c>
      <c r="G35" s="297">
        <f t="shared" si="5"/>
        <v>324</v>
      </c>
      <c r="H35" s="297">
        <f t="shared" si="5"/>
        <v>28</v>
      </c>
      <c r="I35" s="297">
        <f t="shared" si="5"/>
        <v>0</v>
      </c>
      <c r="J35" s="297">
        <f t="shared" si="5"/>
        <v>105</v>
      </c>
      <c r="K35" s="297">
        <f t="shared" si="6"/>
        <v>0</v>
      </c>
      <c r="L35" s="297">
        <f t="shared" si="6"/>
        <v>0</v>
      </c>
      <c r="M35" s="297">
        <f t="shared" si="6"/>
        <v>0</v>
      </c>
      <c r="N35" s="297">
        <f t="shared" si="7"/>
        <v>0</v>
      </c>
      <c r="O35" s="297">
        <f t="shared" si="7"/>
        <v>0</v>
      </c>
      <c r="P35" s="297">
        <f t="shared" si="8"/>
        <v>0</v>
      </c>
      <c r="Q35" s="297">
        <f t="shared" si="9"/>
        <v>12</v>
      </c>
      <c r="R35" s="297">
        <f t="shared" si="10"/>
        <v>407</v>
      </c>
      <c r="S35" s="278">
        <v>1</v>
      </c>
      <c r="T35" s="278">
        <v>165</v>
      </c>
      <c r="U35" s="278">
        <v>229</v>
      </c>
      <c r="V35" s="278"/>
      <c r="W35" s="278"/>
      <c r="X35" s="278"/>
      <c r="Y35" s="278"/>
      <c r="Z35" s="278"/>
      <c r="AA35" s="278">
        <v>12</v>
      </c>
      <c r="AB35" s="297">
        <f t="shared" si="11"/>
        <v>336</v>
      </c>
      <c r="AC35" s="297">
        <f t="shared" si="12"/>
        <v>76</v>
      </c>
      <c r="AD35" s="297">
        <f t="shared" si="12"/>
        <v>155</v>
      </c>
      <c r="AE35" s="297">
        <f t="shared" si="12"/>
        <v>77</v>
      </c>
      <c r="AF35" s="297">
        <f t="shared" si="12"/>
        <v>28</v>
      </c>
      <c r="AG35" s="297">
        <f t="shared" si="12"/>
        <v>0</v>
      </c>
      <c r="AH35" s="297">
        <f t="shared" si="12"/>
        <v>0</v>
      </c>
      <c r="AI35" s="297">
        <f t="shared" si="12"/>
        <v>0</v>
      </c>
      <c r="AJ35" s="297">
        <f t="shared" si="12"/>
        <v>0</v>
      </c>
      <c r="AK35" s="297">
        <f t="shared" si="13"/>
        <v>0</v>
      </c>
      <c r="AL35" s="297">
        <f t="shared" si="14"/>
        <v>0</v>
      </c>
      <c r="AM35" s="297">
        <f t="shared" si="14"/>
        <v>0</v>
      </c>
      <c r="AN35" s="297">
        <f t="shared" si="15"/>
        <v>0</v>
      </c>
      <c r="AO35" s="297">
        <f t="shared" si="16"/>
        <v>0</v>
      </c>
      <c r="AP35" s="297">
        <f t="shared" si="17"/>
        <v>0</v>
      </c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97">
        <f t="shared" si="18"/>
        <v>91</v>
      </c>
      <c r="BD35" s="278"/>
      <c r="BE35" s="278">
        <v>91</v>
      </c>
      <c r="BF35" s="278"/>
      <c r="BG35" s="278"/>
      <c r="BH35" s="278"/>
      <c r="BI35" s="278"/>
      <c r="BJ35" s="278"/>
      <c r="BK35" s="278"/>
      <c r="BL35" s="278"/>
      <c r="BM35" s="278"/>
      <c r="BN35" s="278"/>
      <c r="BO35" s="297">
        <f t="shared" si="19"/>
        <v>0</v>
      </c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97">
        <f t="shared" si="20"/>
        <v>0</v>
      </c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97">
        <f t="shared" si="21"/>
        <v>0</v>
      </c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97">
        <f t="shared" si="22"/>
        <v>0</v>
      </c>
      <c r="CZ35" s="278"/>
      <c r="DA35" s="278"/>
      <c r="DB35" s="278"/>
      <c r="DC35" s="278"/>
      <c r="DD35" s="278"/>
      <c r="DE35" s="278"/>
      <c r="DF35" s="278"/>
      <c r="DG35" s="278"/>
      <c r="DH35" s="278"/>
      <c r="DI35" s="278"/>
      <c r="DJ35" s="278"/>
      <c r="DK35" s="278"/>
      <c r="DL35" s="297">
        <f t="shared" si="23"/>
        <v>245</v>
      </c>
      <c r="DM35" s="278">
        <v>76</v>
      </c>
      <c r="DN35" s="278">
        <v>64</v>
      </c>
      <c r="DO35" s="278">
        <v>77</v>
      </c>
      <c r="DP35" s="278">
        <v>28</v>
      </c>
      <c r="DQ35" s="278"/>
      <c r="DR35" s="278"/>
      <c r="DS35" s="278"/>
      <c r="DT35" s="278"/>
      <c r="DU35" s="278"/>
      <c r="DV35" s="278"/>
      <c r="DW35" s="278"/>
      <c r="DX35" s="297">
        <f t="shared" si="24"/>
        <v>1491</v>
      </c>
      <c r="DY35" s="278">
        <v>1347</v>
      </c>
      <c r="DZ35" s="278">
        <v>21</v>
      </c>
      <c r="EA35" s="278">
        <v>18</v>
      </c>
      <c r="EB35" s="278"/>
      <c r="EC35" s="278"/>
      <c r="ED35" s="278">
        <v>105</v>
      </c>
      <c r="EE35" s="278"/>
      <c r="EF35" s="278"/>
      <c r="EG35" s="278"/>
      <c r="EH35" s="416" t="s">
        <v>403</v>
      </c>
    </row>
    <row r="36" spans="1:138" s="267" customFormat="1" ht="13.5">
      <c r="A36" s="415" t="s">
        <v>382</v>
      </c>
      <c r="B36" s="415">
        <v>28229</v>
      </c>
      <c r="C36" s="415" t="s">
        <v>432</v>
      </c>
      <c r="D36" s="297">
        <f t="shared" si="4"/>
        <v>9359</v>
      </c>
      <c r="E36" s="297">
        <f t="shared" si="5"/>
        <v>4295</v>
      </c>
      <c r="F36" s="297">
        <f t="shared" si="5"/>
        <v>487</v>
      </c>
      <c r="G36" s="297">
        <f t="shared" si="5"/>
        <v>513</v>
      </c>
      <c r="H36" s="297">
        <f t="shared" si="5"/>
        <v>108</v>
      </c>
      <c r="I36" s="297">
        <f t="shared" si="5"/>
        <v>422</v>
      </c>
      <c r="J36" s="297">
        <f t="shared" si="5"/>
        <v>207</v>
      </c>
      <c r="K36" s="297">
        <f t="shared" si="6"/>
        <v>0</v>
      </c>
      <c r="L36" s="297">
        <f t="shared" si="6"/>
        <v>0</v>
      </c>
      <c r="M36" s="297">
        <f t="shared" si="6"/>
        <v>0</v>
      </c>
      <c r="N36" s="297">
        <f t="shared" si="7"/>
        <v>0</v>
      </c>
      <c r="O36" s="297">
        <f t="shared" si="7"/>
        <v>0</v>
      </c>
      <c r="P36" s="297">
        <f t="shared" si="8"/>
        <v>0</v>
      </c>
      <c r="Q36" s="297">
        <f t="shared" si="9"/>
        <v>3327</v>
      </c>
      <c r="R36" s="297">
        <f t="shared" si="10"/>
        <v>0</v>
      </c>
      <c r="S36" s="278"/>
      <c r="T36" s="278"/>
      <c r="U36" s="278"/>
      <c r="V36" s="278"/>
      <c r="W36" s="278"/>
      <c r="X36" s="278"/>
      <c r="Y36" s="278"/>
      <c r="Z36" s="278"/>
      <c r="AA36" s="278"/>
      <c r="AB36" s="297">
        <f t="shared" si="11"/>
        <v>5597</v>
      </c>
      <c r="AC36" s="297">
        <f t="shared" si="12"/>
        <v>747</v>
      </c>
      <c r="AD36" s="297">
        <f t="shared" si="12"/>
        <v>446</v>
      </c>
      <c r="AE36" s="297">
        <f t="shared" si="12"/>
        <v>513</v>
      </c>
      <c r="AF36" s="297">
        <f t="shared" si="12"/>
        <v>108</v>
      </c>
      <c r="AG36" s="297">
        <f t="shared" si="12"/>
        <v>422</v>
      </c>
      <c r="AH36" s="297">
        <f t="shared" si="12"/>
        <v>34</v>
      </c>
      <c r="AI36" s="297">
        <f t="shared" si="12"/>
        <v>0</v>
      </c>
      <c r="AJ36" s="297">
        <f t="shared" si="12"/>
        <v>0</v>
      </c>
      <c r="AK36" s="297">
        <f t="shared" si="13"/>
        <v>0</v>
      </c>
      <c r="AL36" s="297">
        <f t="shared" si="14"/>
        <v>0</v>
      </c>
      <c r="AM36" s="297">
        <f t="shared" si="14"/>
        <v>0</v>
      </c>
      <c r="AN36" s="297">
        <f t="shared" si="15"/>
        <v>0</v>
      </c>
      <c r="AO36" s="297">
        <f t="shared" si="16"/>
        <v>3327</v>
      </c>
      <c r="AP36" s="297">
        <f t="shared" si="17"/>
        <v>3304</v>
      </c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>
        <v>3304</v>
      </c>
      <c r="BC36" s="297">
        <f t="shared" si="18"/>
        <v>267</v>
      </c>
      <c r="BD36" s="278"/>
      <c r="BE36" s="278">
        <v>267</v>
      </c>
      <c r="BF36" s="278"/>
      <c r="BG36" s="278"/>
      <c r="BH36" s="278"/>
      <c r="BI36" s="278"/>
      <c r="BJ36" s="278"/>
      <c r="BK36" s="278"/>
      <c r="BL36" s="278"/>
      <c r="BM36" s="278"/>
      <c r="BN36" s="278"/>
      <c r="BO36" s="297">
        <f t="shared" si="19"/>
        <v>0</v>
      </c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97">
        <f t="shared" si="20"/>
        <v>0</v>
      </c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97">
        <f t="shared" si="21"/>
        <v>0</v>
      </c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97">
        <f t="shared" si="22"/>
        <v>0</v>
      </c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97">
        <f t="shared" si="23"/>
        <v>2026</v>
      </c>
      <c r="DM36" s="278">
        <v>747</v>
      </c>
      <c r="DN36" s="278">
        <v>179</v>
      </c>
      <c r="DO36" s="278">
        <v>513</v>
      </c>
      <c r="DP36" s="278">
        <v>108</v>
      </c>
      <c r="DQ36" s="278">
        <v>422</v>
      </c>
      <c r="DR36" s="278">
        <v>34</v>
      </c>
      <c r="DS36" s="278"/>
      <c r="DT36" s="278"/>
      <c r="DU36" s="278"/>
      <c r="DV36" s="278"/>
      <c r="DW36" s="278">
        <v>23</v>
      </c>
      <c r="DX36" s="297">
        <f t="shared" si="24"/>
        <v>3762</v>
      </c>
      <c r="DY36" s="278">
        <v>3548</v>
      </c>
      <c r="DZ36" s="278">
        <v>41</v>
      </c>
      <c r="EA36" s="278"/>
      <c r="EB36" s="278"/>
      <c r="EC36" s="278"/>
      <c r="ED36" s="278">
        <v>173</v>
      </c>
      <c r="EE36" s="278"/>
      <c r="EF36" s="278"/>
      <c r="EG36" s="278"/>
      <c r="EH36" s="416" t="s">
        <v>407</v>
      </c>
    </row>
    <row r="37" spans="1:138" s="267" customFormat="1" ht="13.5">
      <c r="A37" s="415" t="s">
        <v>382</v>
      </c>
      <c r="B37" s="415">
        <v>28301</v>
      </c>
      <c r="C37" s="415" t="s">
        <v>433</v>
      </c>
      <c r="D37" s="297">
        <f t="shared" si="4"/>
        <v>3572</v>
      </c>
      <c r="E37" s="297">
        <f t="shared" si="5"/>
        <v>1837</v>
      </c>
      <c r="F37" s="297">
        <f t="shared" si="5"/>
        <v>244</v>
      </c>
      <c r="G37" s="297">
        <f t="shared" si="5"/>
        <v>245</v>
      </c>
      <c r="H37" s="297">
        <f t="shared" si="5"/>
        <v>57</v>
      </c>
      <c r="I37" s="297">
        <f t="shared" si="5"/>
        <v>424</v>
      </c>
      <c r="J37" s="297">
        <f t="shared" si="5"/>
        <v>90</v>
      </c>
      <c r="K37" s="297">
        <f t="shared" si="6"/>
        <v>675</v>
      </c>
      <c r="L37" s="297">
        <f t="shared" si="6"/>
        <v>0</v>
      </c>
      <c r="M37" s="297">
        <f t="shared" si="6"/>
        <v>0</v>
      </c>
      <c r="N37" s="297">
        <f t="shared" si="7"/>
        <v>0</v>
      </c>
      <c r="O37" s="297">
        <f t="shared" si="7"/>
        <v>0</v>
      </c>
      <c r="P37" s="297">
        <f t="shared" si="8"/>
        <v>0</v>
      </c>
      <c r="Q37" s="297">
        <f t="shared" si="9"/>
        <v>0</v>
      </c>
      <c r="R37" s="297">
        <f t="shared" si="10"/>
        <v>908</v>
      </c>
      <c r="S37" s="278">
        <v>239</v>
      </c>
      <c r="T37" s="278"/>
      <c r="U37" s="278">
        <v>245</v>
      </c>
      <c r="V37" s="278"/>
      <c r="W37" s="278">
        <v>424</v>
      </c>
      <c r="X37" s="278"/>
      <c r="Y37" s="278"/>
      <c r="Z37" s="278"/>
      <c r="AA37" s="278"/>
      <c r="AB37" s="297">
        <f t="shared" si="11"/>
        <v>977</v>
      </c>
      <c r="AC37" s="297">
        <f t="shared" si="12"/>
        <v>0</v>
      </c>
      <c r="AD37" s="297">
        <f t="shared" si="12"/>
        <v>235</v>
      </c>
      <c r="AE37" s="297">
        <f t="shared" si="12"/>
        <v>0</v>
      </c>
      <c r="AF37" s="297">
        <f t="shared" si="12"/>
        <v>57</v>
      </c>
      <c r="AG37" s="297">
        <f t="shared" si="12"/>
        <v>0</v>
      </c>
      <c r="AH37" s="297">
        <f t="shared" si="12"/>
        <v>10</v>
      </c>
      <c r="AI37" s="297">
        <f t="shared" si="12"/>
        <v>675</v>
      </c>
      <c r="AJ37" s="297">
        <f t="shared" si="12"/>
        <v>0</v>
      </c>
      <c r="AK37" s="297">
        <f t="shared" si="13"/>
        <v>0</v>
      </c>
      <c r="AL37" s="297">
        <f t="shared" si="14"/>
        <v>0</v>
      </c>
      <c r="AM37" s="297">
        <f t="shared" si="14"/>
        <v>0</v>
      </c>
      <c r="AN37" s="297">
        <f t="shared" si="15"/>
        <v>0</v>
      </c>
      <c r="AO37" s="297">
        <f t="shared" si="16"/>
        <v>0</v>
      </c>
      <c r="AP37" s="297">
        <f t="shared" si="17"/>
        <v>0</v>
      </c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97">
        <f t="shared" si="18"/>
        <v>245</v>
      </c>
      <c r="BD37" s="278"/>
      <c r="BE37" s="278">
        <v>235</v>
      </c>
      <c r="BF37" s="278"/>
      <c r="BG37" s="278"/>
      <c r="BH37" s="278"/>
      <c r="BI37" s="278">
        <v>10</v>
      </c>
      <c r="BJ37" s="278"/>
      <c r="BK37" s="278"/>
      <c r="BL37" s="278"/>
      <c r="BM37" s="278"/>
      <c r="BN37" s="278"/>
      <c r="BO37" s="297">
        <f t="shared" si="19"/>
        <v>675</v>
      </c>
      <c r="BP37" s="278"/>
      <c r="BQ37" s="278"/>
      <c r="BR37" s="278"/>
      <c r="BS37" s="278"/>
      <c r="BT37" s="278"/>
      <c r="BU37" s="278"/>
      <c r="BV37" s="278">
        <v>675</v>
      </c>
      <c r="BW37" s="278"/>
      <c r="BX37" s="278"/>
      <c r="BY37" s="278"/>
      <c r="BZ37" s="278"/>
      <c r="CA37" s="297">
        <f t="shared" si="20"/>
        <v>0</v>
      </c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97">
        <f t="shared" si="21"/>
        <v>0</v>
      </c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97">
        <f t="shared" si="22"/>
        <v>0</v>
      </c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97">
        <f t="shared" si="23"/>
        <v>57</v>
      </c>
      <c r="DM37" s="278"/>
      <c r="DN37" s="278"/>
      <c r="DO37" s="278"/>
      <c r="DP37" s="278">
        <v>57</v>
      </c>
      <c r="DQ37" s="278"/>
      <c r="DR37" s="278"/>
      <c r="DS37" s="278"/>
      <c r="DT37" s="278"/>
      <c r="DU37" s="278"/>
      <c r="DV37" s="278"/>
      <c r="DW37" s="278"/>
      <c r="DX37" s="297">
        <f t="shared" si="24"/>
        <v>1687</v>
      </c>
      <c r="DY37" s="278">
        <v>1598</v>
      </c>
      <c r="DZ37" s="278">
        <v>9</v>
      </c>
      <c r="EA37" s="278"/>
      <c r="EB37" s="278"/>
      <c r="EC37" s="278"/>
      <c r="ED37" s="278">
        <v>80</v>
      </c>
      <c r="EE37" s="278"/>
      <c r="EF37" s="278"/>
      <c r="EG37" s="278"/>
      <c r="EH37" s="416" t="s">
        <v>407</v>
      </c>
    </row>
    <row r="38" spans="1:138" s="267" customFormat="1" ht="13.5">
      <c r="A38" s="415" t="s">
        <v>382</v>
      </c>
      <c r="B38" s="415">
        <v>28365</v>
      </c>
      <c r="C38" s="415" t="s">
        <v>434</v>
      </c>
      <c r="D38" s="297">
        <f t="shared" si="4"/>
        <v>1516</v>
      </c>
      <c r="E38" s="297">
        <f t="shared" si="5"/>
        <v>1081</v>
      </c>
      <c r="F38" s="297">
        <f t="shared" si="5"/>
        <v>115</v>
      </c>
      <c r="G38" s="297">
        <f t="shared" si="5"/>
        <v>174</v>
      </c>
      <c r="H38" s="297">
        <f t="shared" si="5"/>
        <v>10</v>
      </c>
      <c r="I38" s="297">
        <f t="shared" si="5"/>
        <v>0</v>
      </c>
      <c r="J38" s="297">
        <f t="shared" si="5"/>
        <v>95</v>
      </c>
      <c r="K38" s="297">
        <f t="shared" si="6"/>
        <v>0</v>
      </c>
      <c r="L38" s="297">
        <f t="shared" si="6"/>
        <v>0</v>
      </c>
      <c r="M38" s="297">
        <f t="shared" si="6"/>
        <v>0</v>
      </c>
      <c r="N38" s="297">
        <f t="shared" si="7"/>
        <v>0</v>
      </c>
      <c r="O38" s="297">
        <f t="shared" si="7"/>
        <v>0</v>
      </c>
      <c r="P38" s="297">
        <f t="shared" si="8"/>
        <v>0</v>
      </c>
      <c r="Q38" s="297">
        <f t="shared" si="9"/>
        <v>41</v>
      </c>
      <c r="R38" s="297">
        <f t="shared" si="10"/>
        <v>47</v>
      </c>
      <c r="S38" s="278">
        <v>6</v>
      </c>
      <c r="T38" s="278"/>
      <c r="U38" s="278"/>
      <c r="V38" s="278"/>
      <c r="W38" s="278"/>
      <c r="X38" s="278"/>
      <c r="Y38" s="278"/>
      <c r="Z38" s="278"/>
      <c r="AA38" s="278">
        <v>41</v>
      </c>
      <c r="AB38" s="297">
        <f t="shared" si="11"/>
        <v>299</v>
      </c>
      <c r="AC38" s="297">
        <f t="shared" si="12"/>
        <v>0</v>
      </c>
      <c r="AD38" s="297">
        <f t="shared" si="12"/>
        <v>115</v>
      </c>
      <c r="AE38" s="297">
        <f t="shared" si="12"/>
        <v>174</v>
      </c>
      <c r="AF38" s="297">
        <f t="shared" si="12"/>
        <v>10</v>
      </c>
      <c r="AG38" s="297">
        <f t="shared" si="12"/>
        <v>0</v>
      </c>
      <c r="AH38" s="297">
        <f t="shared" si="12"/>
        <v>0</v>
      </c>
      <c r="AI38" s="297">
        <f t="shared" si="12"/>
        <v>0</v>
      </c>
      <c r="AJ38" s="297">
        <f t="shared" si="12"/>
        <v>0</v>
      </c>
      <c r="AK38" s="297">
        <f t="shared" si="13"/>
        <v>0</v>
      </c>
      <c r="AL38" s="297">
        <f t="shared" si="14"/>
        <v>0</v>
      </c>
      <c r="AM38" s="297">
        <f t="shared" si="14"/>
        <v>0</v>
      </c>
      <c r="AN38" s="297">
        <f t="shared" si="15"/>
        <v>0</v>
      </c>
      <c r="AO38" s="297">
        <f t="shared" si="16"/>
        <v>0</v>
      </c>
      <c r="AP38" s="297">
        <f t="shared" si="17"/>
        <v>0</v>
      </c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97">
        <f t="shared" si="18"/>
        <v>0</v>
      </c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97">
        <f t="shared" si="19"/>
        <v>0</v>
      </c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97">
        <f t="shared" si="20"/>
        <v>0</v>
      </c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97">
        <f t="shared" si="21"/>
        <v>0</v>
      </c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97">
        <f t="shared" si="22"/>
        <v>0</v>
      </c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97">
        <f t="shared" si="23"/>
        <v>299</v>
      </c>
      <c r="DM38" s="278"/>
      <c r="DN38" s="278">
        <v>115</v>
      </c>
      <c r="DO38" s="278">
        <v>174</v>
      </c>
      <c r="DP38" s="278">
        <v>10</v>
      </c>
      <c r="DQ38" s="278"/>
      <c r="DR38" s="278"/>
      <c r="DS38" s="278"/>
      <c r="DT38" s="278"/>
      <c r="DU38" s="278"/>
      <c r="DV38" s="278"/>
      <c r="DW38" s="278"/>
      <c r="DX38" s="297">
        <f t="shared" si="24"/>
        <v>1170</v>
      </c>
      <c r="DY38" s="278">
        <v>1075</v>
      </c>
      <c r="DZ38" s="278"/>
      <c r="EA38" s="278"/>
      <c r="EB38" s="278"/>
      <c r="EC38" s="278"/>
      <c r="ED38" s="278">
        <v>95</v>
      </c>
      <c r="EE38" s="278"/>
      <c r="EF38" s="278"/>
      <c r="EG38" s="278"/>
      <c r="EH38" s="416"/>
    </row>
    <row r="39" spans="1:138" s="267" customFormat="1" ht="13.5">
      <c r="A39" s="415" t="s">
        <v>382</v>
      </c>
      <c r="B39" s="415">
        <v>28381</v>
      </c>
      <c r="C39" s="415" t="s">
        <v>435</v>
      </c>
      <c r="D39" s="297">
        <f t="shared" si="4"/>
        <v>2888</v>
      </c>
      <c r="E39" s="297">
        <f t="shared" si="5"/>
        <v>2083</v>
      </c>
      <c r="F39" s="297">
        <f t="shared" si="5"/>
        <v>313</v>
      </c>
      <c r="G39" s="297">
        <f t="shared" si="5"/>
        <v>172</v>
      </c>
      <c r="H39" s="297">
        <f t="shared" si="5"/>
        <v>26</v>
      </c>
      <c r="I39" s="297">
        <f t="shared" si="5"/>
        <v>179</v>
      </c>
      <c r="J39" s="297">
        <f t="shared" si="5"/>
        <v>115</v>
      </c>
      <c r="K39" s="297">
        <f t="shared" si="6"/>
        <v>0</v>
      </c>
      <c r="L39" s="297">
        <f t="shared" si="6"/>
        <v>0</v>
      </c>
      <c r="M39" s="297">
        <f t="shared" si="6"/>
        <v>0</v>
      </c>
      <c r="N39" s="297">
        <f t="shared" si="7"/>
        <v>0</v>
      </c>
      <c r="O39" s="297">
        <f t="shared" si="7"/>
        <v>0</v>
      </c>
      <c r="P39" s="297">
        <f t="shared" si="8"/>
        <v>0</v>
      </c>
      <c r="Q39" s="297">
        <f t="shared" si="9"/>
        <v>0</v>
      </c>
      <c r="R39" s="297">
        <f t="shared" si="10"/>
        <v>199</v>
      </c>
      <c r="S39" s="278"/>
      <c r="T39" s="278">
        <v>31</v>
      </c>
      <c r="U39" s="278">
        <v>168</v>
      </c>
      <c r="V39" s="278"/>
      <c r="W39" s="278"/>
      <c r="X39" s="278"/>
      <c r="Y39" s="278"/>
      <c r="Z39" s="278"/>
      <c r="AA39" s="278"/>
      <c r="AB39" s="297">
        <f t="shared" si="11"/>
        <v>629</v>
      </c>
      <c r="AC39" s="297">
        <f t="shared" si="12"/>
        <v>168</v>
      </c>
      <c r="AD39" s="297">
        <f t="shared" si="12"/>
        <v>245</v>
      </c>
      <c r="AE39" s="297">
        <f t="shared" si="12"/>
        <v>0</v>
      </c>
      <c r="AF39" s="297">
        <f t="shared" si="12"/>
        <v>26</v>
      </c>
      <c r="AG39" s="297">
        <f t="shared" si="12"/>
        <v>179</v>
      </c>
      <c r="AH39" s="297">
        <f t="shared" si="12"/>
        <v>11</v>
      </c>
      <c r="AI39" s="297">
        <f t="shared" si="12"/>
        <v>0</v>
      </c>
      <c r="AJ39" s="297">
        <f aca="true" t="shared" si="25" ref="AJ39:AJ48">SUM(AX39,BK39,BW39,CI39,CU39,DG39,DT39)</f>
        <v>0</v>
      </c>
      <c r="AK39" s="297">
        <f t="shared" si="13"/>
        <v>0</v>
      </c>
      <c r="AL39" s="297">
        <f t="shared" si="14"/>
        <v>0</v>
      </c>
      <c r="AM39" s="297">
        <f t="shared" si="14"/>
        <v>0</v>
      </c>
      <c r="AN39" s="297">
        <f t="shared" si="15"/>
        <v>0</v>
      </c>
      <c r="AO39" s="297">
        <f t="shared" si="16"/>
        <v>0</v>
      </c>
      <c r="AP39" s="297">
        <f t="shared" si="17"/>
        <v>0</v>
      </c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97">
        <f t="shared" si="18"/>
        <v>245</v>
      </c>
      <c r="BD39" s="278"/>
      <c r="BE39" s="278">
        <v>245</v>
      </c>
      <c r="BF39" s="278"/>
      <c r="BG39" s="278"/>
      <c r="BH39" s="278"/>
      <c r="BI39" s="278"/>
      <c r="BJ39" s="278"/>
      <c r="BK39" s="278"/>
      <c r="BL39" s="278"/>
      <c r="BM39" s="278"/>
      <c r="BN39" s="278"/>
      <c r="BO39" s="297">
        <f t="shared" si="19"/>
        <v>0</v>
      </c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97">
        <f t="shared" si="20"/>
        <v>0</v>
      </c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97">
        <f t="shared" si="21"/>
        <v>0</v>
      </c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97">
        <f t="shared" si="22"/>
        <v>0</v>
      </c>
      <c r="CZ39" s="278"/>
      <c r="DA39" s="278"/>
      <c r="DB39" s="278"/>
      <c r="DC39" s="278"/>
      <c r="DD39" s="278"/>
      <c r="DE39" s="278"/>
      <c r="DF39" s="278"/>
      <c r="DG39" s="278"/>
      <c r="DH39" s="278"/>
      <c r="DI39" s="278"/>
      <c r="DJ39" s="278"/>
      <c r="DK39" s="278"/>
      <c r="DL39" s="297">
        <f t="shared" si="23"/>
        <v>384</v>
      </c>
      <c r="DM39" s="278">
        <v>168</v>
      </c>
      <c r="DN39" s="278"/>
      <c r="DO39" s="278"/>
      <c r="DP39" s="278">
        <v>26</v>
      </c>
      <c r="DQ39" s="278">
        <v>179</v>
      </c>
      <c r="DR39" s="278">
        <v>11</v>
      </c>
      <c r="DS39" s="278"/>
      <c r="DT39" s="278"/>
      <c r="DU39" s="278"/>
      <c r="DV39" s="278"/>
      <c r="DW39" s="278"/>
      <c r="DX39" s="297">
        <f t="shared" si="24"/>
        <v>2060</v>
      </c>
      <c r="DY39" s="278">
        <v>1915</v>
      </c>
      <c r="DZ39" s="278">
        <v>37</v>
      </c>
      <c r="EA39" s="278">
        <v>4</v>
      </c>
      <c r="EB39" s="278"/>
      <c r="EC39" s="278"/>
      <c r="ED39" s="278">
        <v>104</v>
      </c>
      <c r="EE39" s="278"/>
      <c r="EF39" s="278"/>
      <c r="EG39" s="278"/>
      <c r="EH39" s="416" t="s">
        <v>407</v>
      </c>
    </row>
    <row r="40" spans="1:138" s="267" customFormat="1" ht="13.5">
      <c r="A40" s="415" t="s">
        <v>382</v>
      </c>
      <c r="B40" s="415">
        <v>28382</v>
      </c>
      <c r="C40" s="415" t="s">
        <v>436</v>
      </c>
      <c r="D40" s="297">
        <f t="shared" si="4"/>
        <v>3542</v>
      </c>
      <c r="E40" s="297">
        <f t="shared" si="5"/>
        <v>2450</v>
      </c>
      <c r="F40" s="297">
        <f t="shared" si="5"/>
        <v>448</v>
      </c>
      <c r="G40" s="297">
        <f t="shared" si="5"/>
        <v>196</v>
      </c>
      <c r="H40" s="297">
        <f t="shared" si="5"/>
        <v>29</v>
      </c>
      <c r="I40" s="297">
        <f t="shared" si="5"/>
        <v>278</v>
      </c>
      <c r="J40" s="297">
        <f t="shared" si="5"/>
        <v>128</v>
      </c>
      <c r="K40" s="297">
        <f t="shared" si="6"/>
        <v>0</v>
      </c>
      <c r="L40" s="297">
        <f t="shared" si="6"/>
        <v>0</v>
      </c>
      <c r="M40" s="297">
        <f t="shared" si="6"/>
        <v>0</v>
      </c>
      <c r="N40" s="297">
        <f t="shared" si="7"/>
        <v>0</v>
      </c>
      <c r="O40" s="297">
        <f t="shared" si="7"/>
        <v>0</v>
      </c>
      <c r="P40" s="297">
        <f t="shared" si="8"/>
        <v>0</v>
      </c>
      <c r="Q40" s="297">
        <f t="shared" si="9"/>
        <v>13</v>
      </c>
      <c r="R40" s="297">
        <f t="shared" si="10"/>
        <v>216</v>
      </c>
      <c r="S40" s="278">
        <v>9</v>
      </c>
      <c r="T40" s="278"/>
      <c r="U40" s="278">
        <v>194</v>
      </c>
      <c r="V40" s="278"/>
      <c r="W40" s="278"/>
      <c r="X40" s="278"/>
      <c r="Y40" s="278"/>
      <c r="Z40" s="278"/>
      <c r="AA40" s="278">
        <v>13</v>
      </c>
      <c r="AB40" s="297">
        <f t="shared" si="11"/>
        <v>1676</v>
      </c>
      <c r="AC40" s="297">
        <f aca="true" t="shared" si="26" ref="AC40:AI48">SUM(AQ40,BD40,BP40,CB40,CN40,CZ40,DM40)</f>
        <v>898</v>
      </c>
      <c r="AD40" s="297">
        <f t="shared" si="26"/>
        <v>412</v>
      </c>
      <c r="AE40" s="297">
        <f t="shared" si="26"/>
        <v>0</v>
      </c>
      <c r="AF40" s="297">
        <f t="shared" si="26"/>
        <v>29</v>
      </c>
      <c r="AG40" s="297">
        <f t="shared" si="26"/>
        <v>278</v>
      </c>
      <c r="AH40" s="297">
        <f t="shared" si="26"/>
        <v>59</v>
      </c>
      <c r="AI40" s="297">
        <f t="shared" si="26"/>
        <v>0</v>
      </c>
      <c r="AJ40" s="297">
        <f t="shared" si="25"/>
        <v>0</v>
      </c>
      <c r="AK40" s="297">
        <f t="shared" si="13"/>
        <v>0</v>
      </c>
      <c r="AL40" s="297">
        <f t="shared" si="14"/>
        <v>0</v>
      </c>
      <c r="AM40" s="297">
        <f t="shared" si="14"/>
        <v>0</v>
      </c>
      <c r="AN40" s="297">
        <f t="shared" si="15"/>
        <v>0</v>
      </c>
      <c r="AO40" s="297">
        <f t="shared" si="16"/>
        <v>0</v>
      </c>
      <c r="AP40" s="297">
        <f t="shared" si="17"/>
        <v>0</v>
      </c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97">
        <f t="shared" si="18"/>
        <v>366</v>
      </c>
      <c r="BD40" s="278"/>
      <c r="BE40" s="278">
        <v>366</v>
      </c>
      <c r="BF40" s="278"/>
      <c r="BG40" s="278"/>
      <c r="BH40" s="278"/>
      <c r="BI40" s="278"/>
      <c r="BJ40" s="278"/>
      <c r="BK40" s="278"/>
      <c r="BL40" s="278"/>
      <c r="BM40" s="278"/>
      <c r="BN40" s="278"/>
      <c r="BO40" s="297">
        <f t="shared" si="19"/>
        <v>0</v>
      </c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97">
        <f t="shared" si="20"/>
        <v>0</v>
      </c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97">
        <f t="shared" si="21"/>
        <v>0</v>
      </c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97">
        <f t="shared" si="22"/>
        <v>0</v>
      </c>
      <c r="CZ40" s="278"/>
      <c r="DA40" s="278"/>
      <c r="DB40" s="278"/>
      <c r="DC40" s="278"/>
      <c r="DD40" s="278"/>
      <c r="DE40" s="278"/>
      <c r="DF40" s="278"/>
      <c r="DG40" s="278"/>
      <c r="DH40" s="278"/>
      <c r="DI40" s="278"/>
      <c r="DJ40" s="278"/>
      <c r="DK40" s="278"/>
      <c r="DL40" s="297">
        <f t="shared" si="23"/>
        <v>1310</v>
      </c>
      <c r="DM40" s="278">
        <v>898</v>
      </c>
      <c r="DN40" s="278">
        <v>46</v>
      </c>
      <c r="DO40" s="278"/>
      <c r="DP40" s="278">
        <v>29</v>
      </c>
      <c r="DQ40" s="278">
        <v>278</v>
      </c>
      <c r="DR40" s="278">
        <v>59</v>
      </c>
      <c r="DS40" s="278"/>
      <c r="DT40" s="278"/>
      <c r="DU40" s="278"/>
      <c r="DV40" s="278"/>
      <c r="DW40" s="278"/>
      <c r="DX40" s="297">
        <f t="shared" si="24"/>
        <v>1650</v>
      </c>
      <c r="DY40" s="278">
        <v>1543</v>
      </c>
      <c r="DZ40" s="278">
        <v>36</v>
      </c>
      <c r="EA40" s="278">
        <v>2</v>
      </c>
      <c r="EB40" s="278"/>
      <c r="EC40" s="278"/>
      <c r="ED40" s="278">
        <v>69</v>
      </c>
      <c r="EE40" s="278"/>
      <c r="EF40" s="278"/>
      <c r="EG40" s="278"/>
      <c r="EH40" s="416" t="s">
        <v>403</v>
      </c>
    </row>
    <row r="41" spans="1:138" s="267" customFormat="1" ht="13.5">
      <c r="A41" s="415" t="s">
        <v>382</v>
      </c>
      <c r="B41" s="415">
        <v>28442</v>
      </c>
      <c r="C41" s="415" t="s">
        <v>437</v>
      </c>
      <c r="D41" s="297">
        <f t="shared" si="4"/>
        <v>2404</v>
      </c>
      <c r="E41" s="297">
        <f t="shared" si="5"/>
        <v>480</v>
      </c>
      <c r="F41" s="297">
        <f t="shared" si="5"/>
        <v>145</v>
      </c>
      <c r="G41" s="297">
        <f t="shared" si="5"/>
        <v>187</v>
      </c>
      <c r="H41" s="297">
        <f t="shared" si="5"/>
        <v>13</v>
      </c>
      <c r="I41" s="297">
        <f t="shared" si="5"/>
        <v>20</v>
      </c>
      <c r="J41" s="297">
        <f t="shared" si="5"/>
        <v>66</v>
      </c>
      <c r="K41" s="297">
        <f t="shared" si="6"/>
        <v>0</v>
      </c>
      <c r="L41" s="297">
        <f t="shared" si="6"/>
        <v>0</v>
      </c>
      <c r="M41" s="297">
        <f t="shared" si="6"/>
        <v>0</v>
      </c>
      <c r="N41" s="297">
        <f t="shared" si="7"/>
        <v>0</v>
      </c>
      <c r="O41" s="297">
        <f t="shared" si="7"/>
        <v>0</v>
      </c>
      <c r="P41" s="297">
        <f t="shared" si="8"/>
        <v>0</v>
      </c>
      <c r="Q41" s="297">
        <f t="shared" si="9"/>
        <v>1493</v>
      </c>
      <c r="R41" s="297">
        <f t="shared" si="10"/>
        <v>0</v>
      </c>
      <c r="S41" s="278"/>
      <c r="T41" s="278"/>
      <c r="U41" s="278"/>
      <c r="V41" s="278"/>
      <c r="W41" s="278"/>
      <c r="X41" s="278"/>
      <c r="Y41" s="278"/>
      <c r="Z41" s="278"/>
      <c r="AA41" s="278"/>
      <c r="AB41" s="297">
        <f t="shared" si="11"/>
        <v>2250</v>
      </c>
      <c r="AC41" s="297">
        <f t="shared" si="26"/>
        <v>349</v>
      </c>
      <c r="AD41" s="297">
        <f t="shared" si="26"/>
        <v>137</v>
      </c>
      <c r="AE41" s="297">
        <f t="shared" si="26"/>
        <v>187</v>
      </c>
      <c r="AF41" s="297">
        <f t="shared" si="26"/>
        <v>13</v>
      </c>
      <c r="AG41" s="297">
        <f t="shared" si="26"/>
        <v>20</v>
      </c>
      <c r="AH41" s="297">
        <f t="shared" si="26"/>
        <v>51</v>
      </c>
      <c r="AI41" s="297">
        <f t="shared" si="26"/>
        <v>0</v>
      </c>
      <c r="AJ41" s="297">
        <f t="shared" si="25"/>
        <v>0</v>
      </c>
      <c r="AK41" s="297">
        <f t="shared" si="13"/>
        <v>0</v>
      </c>
      <c r="AL41" s="297">
        <f t="shared" si="14"/>
        <v>0</v>
      </c>
      <c r="AM41" s="297">
        <f t="shared" si="14"/>
        <v>0</v>
      </c>
      <c r="AN41" s="297">
        <f t="shared" si="15"/>
        <v>0</v>
      </c>
      <c r="AO41" s="297">
        <f t="shared" si="16"/>
        <v>1493</v>
      </c>
      <c r="AP41" s="297">
        <f t="shared" si="17"/>
        <v>0</v>
      </c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97">
        <f t="shared" si="18"/>
        <v>0</v>
      </c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97">
        <f t="shared" si="19"/>
        <v>0</v>
      </c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97">
        <f t="shared" si="20"/>
        <v>0</v>
      </c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97">
        <f t="shared" si="21"/>
        <v>0</v>
      </c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97">
        <f t="shared" si="22"/>
        <v>1447</v>
      </c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>
        <v>1447</v>
      </c>
      <c r="DL41" s="297">
        <f t="shared" si="23"/>
        <v>803</v>
      </c>
      <c r="DM41" s="278">
        <v>349</v>
      </c>
      <c r="DN41" s="278">
        <v>137</v>
      </c>
      <c r="DO41" s="278">
        <v>187</v>
      </c>
      <c r="DP41" s="278">
        <v>13</v>
      </c>
      <c r="DQ41" s="278">
        <v>20</v>
      </c>
      <c r="DR41" s="278">
        <v>51</v>
      </c>
      <c r="DS41" s="278"/>
      <c r="DT41" s="278"/>
      <c r="DU41" s="278"/>
      <c r="DV41" s="278"/>
      <c r="DW41" s="278">
        <v>46</v>
      </c>
      <c r="DX41" s="297">
        <f t="shared" si="24"/>
        <v>154</v>
      </c>
      <c r="DY41" s="278">
        <v>131</v>
      </c>
      <c r="DZ41" s="278">
        <v>8</v>
      </c>
      <c r="EA41" s="278"/>
      <c r="EB41" s="278"/>
      <c r="EC41" s="278"/>
      <c r="ED41" s="278">
        <v>15</v>
      </c>
      <c r="EE41" s="278"/>
      <c r="EF41" s="278"/>
      <c r="EG41" s="278"/>
      <c r="EH41" s="416" t="s">
        <v>403</v>
      </c>
    </row>
    <row r="42" spans="1:138" s="267" customFormat="1" ht="13.5">
      <c r="A42" s="415" t="s">
        <v>382</v>
      </c>
      <c r="B42" s="415">
        <v>28443</v>
      </c>
      <c r="C42" s="415" t="s">
        <v>438</v>
      </c>
      <c r="D42" s="297">
        <f t="shared" si="4"/>
        <v>1195</v>
      </c>
      <c r="E42" s="297">
        <f t="shared" si="5"/>
        <v>767</v>
      </c>
      <c r="F42" s="297">
        <f t="shared" si="5"/>
        <v>267</v>
      </c>
      <c r="G42" s="297">
        <f t="shared" si="5"/>
        <v>94</v>
      </c>
      <c r="H42" s="297">
        <f t="shared" si="5"/>
        <v>33</v>
      </c>
      <c r="I42" s="297">
        <f t="shared" si="5"/>
        <v>0</v>
      </c>
      <c r="J42" s="297">
        <f t="shared" si="5"/>
        <v>34</v>
      </c>
      <c r="K42" s="297">
        <f t="shared" si="6"/>
        <v>0</v>
      </c>
      <c r="L42" s="297">
        <f t="shared" si="6"/>
        <v>0</v>
      </c>
      <c r="M42" s="297">
        <f t="shared" si="6"/>
        <v>0</v>
      </c>
      <c r="N42" s="297">
        <f t="shared" si="7"/>
        <v>0</v>
      </c>
      <c r="O42" s="297">
        <f t="shared" si="7"/>
        <v>0</v>
      </c>
      <c r="P42" s="297">
        <f t="shared" si="8"/>
        <v>0</v>
      </c>
      <c r="Q42" s="297">
        <f t="shared" si="9"/>
        <v>0</v>
      </c>
      <c r="R42" s="297">
        <f t="shared" si="10"/>
        <v>541</v>
      </c>
      <c r="S42" s="278">
        <v>346</v>
      </c>
      <c r="T42" s="278">
        <v>68</v>
      </c>
      <c r="U42" s="278">
        <v>94</v>
      </c>
      <c r="V42" s="278">
        <v>33</v>
      </c>
      <c r="W42" s="278"/>
      <c r="X42" s="278"/>
      <c r="Y42" s="278"/>
      <c r="Z42" s="278"/>
      <c r="AA42" s="278"/>
      <c r="AB42" s="297">
        <f t="shared" si="11"/>
        <v>201</v>
      </c>
      <c r="AC42" s="297">
        <f t="shared" si="26"/>
        <v>15</v>
      </c>
      <c r="AD42" s="297">
        <f t="shared" si="26"/>
        <v>186</v>
      </c>
      <c r="AE42" s="297">
        <f t="shared" si="26"/>
        <v>0</v>
      </c>
      <c r="AF42" s="297">
        <f t="shared" si="26"/>
        <v>0</v>
      </c>
      <c r="AG42" s="297">
        <f t="shared" si="26"/>
        <v>0</v>
      </c>
      <c r="AH42" s="297">
        <f t="shared" si="26"/>
        <v>0</v>
      </c>
      <c r="AI42" s="297">
        <f t="shared" si="26"/>
        <v>0</v>
      </c>
      <c r="AJ42" s="297">
        <f t="shared" si="25"/>
        <v>0</v>
      </c>
      <c r="AK42" s="297">
        <f t="shared" si="13"/>
        <v>0</v>
      </c>
      <c r="AL42" s="297">
        <f t="shared" si="14"/>
        <v>0</v>
      </c>
      <c r="AM42" s="297">
        <f t="shared" si="14"/>
        <v>0</v>
      </c>
      <c r="AN42" s="297">
        <f t="shared" si="15"/>
        <v>0</v>
      </c>
      <c r="AO42" s="297">
        <f t="shared" si="16"/>
        <v>0</v>
      </c>
      <c r="AP42" s="297">
        <f t="shared" si="17"/>
        <v>17</v>
      </c>
      <c r="AQ42" s="278"/>
      <c r="AR42" s="278">
        <v>17</v>
      </c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97">
        <f t="shared" si="18"/>
        <v>184</v>
      </c>
      <c r="BD42" s="278">
        <v>15</v>
      </c>
      <c r="BE42" s="278">
        <v>169</v>
      </c>
      <c r="BF42" s="278"/>
      <c r="BG42" s="278"/>
      <c r="BH42" s="278"/>
      <c r="BI42" s="278"/>
      <c r="BJ42" s="278"/>
      <c r="BK42" s="278"/>
      <c r="BL42" s="278"/>
      <c r="BM42" s="278"/>
      <c r="BN42" s="278"/>
      <c r="BO42" s="297">
        <f t="shared" si="19"/>
        <v>0</v>
      </c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97">
        <f t="shared" si="20"/>
        <v>0</v>
      </c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97">
        <f t="shared" si="21"/>
        <v>0</v>
      </c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97">
        <f t="shared" si="22"/>
        <v>0</v>
      </c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97">
        <f t="shared" si="23"/>
        <v>0</v>
      </c>
      <c r="DM42" s="278"/>
      <c r="DN42" s="278"/>
      <c r="DO42" s="278"/>
      <c r="DP42" s="278"/>
      <c r="DQ42" s="278"/>
      <c r="DR42" s="278"/>
      <c r="DS42" s="278"/>
      <c r="DT42" s="278"/>
      <c r="DU42" s="278"/>
      <c r="DV42" s="278"/>
      <c r="DW42" s="278"/>
      <c r="DX42" s="297">
        <f t="shared" si="24"/>
        <v>453</v>
      </c>
      <c r="DY42" s="278">
        <v>406</v>
      </c>
      <c r="DZ42" s="278">
        <v>13</v>
      </c>
      <c r="EA42" s="278"/>
      <c r="EB42" s="278"/>
      <c r="EC42" s="278"/>
      <c r="ED42" s="278">
        <v>34</v>
      </c>
      <c r="EE42" s="278"/>
      <c r="EF42" s="278"/>
      <c r="EG42" s="278"/>
      <c r="EH42" s="416" t="s">
        <v>403</v>
      </c>
    </row>
    <row r="43" spans="1:138" s="267" customFormat="1" ht="13.5">
      <c r="A43" s="415" t="s">
        <v>382</v>
      </c>
      <c r="B43" s="415">
        <v>28446</v>
      </c>
      <c r="C43" s="415" t="s">
        <v>439</v>
      </c>
      <c r="D43" s="297">
        <f t="shared" si="4"/>
        <v>2235</v>
      </c>
      <c r="E43" s="297">
        <f t="shared" si="5"/>
        <v>424</v>
      </c>
      <c r="F43" s="297">
        <f t="shared" si="5"/>
        <v>144</v>
      </c>
      <c r="G43" s="297">
        <f t="shared" si="5"/>
        <v>93</v>
      </c>
      <c r="H43" s="297">
        <f t="shared" si="5"/>
        <v>14</v>
      </c>
      <c r="I43" s="297">
        <f t="shared" si="5"/>
        <v>18</v>
      </c>
      <c r="J43" s="297">
        <f t="shared" si="5"/>
        <v>66</v>
      </c>
      <c r="K43" s="297">
        <f t="shared" si="6"/>
        <v>0</v>
      </c>
      <c r="L43" s="297">
        <f t="shared" si="6"/>
        <v>0</v>
      </c>
      <c r="M43" s="297">
        <f t="shared" si="6"/>
        <v>0</v>
      </c>
      <c r="N43" s="297">
        <f t="shared" si="7"/>
        <v>0</v>
      </c>
      <c r="O43" s="297">
        <f t="shared" si="7"/>
        <v>0</v>
      </c>
      <c r="P43" s="297">
        <f t="shared" si="8"/>
        <v>1414</v>
      </c>
      <c r="Q43" s="297">
        <f t="shared" si="9"/>
        <v>62</v>
      </c>
      <c r="R43" s="297">
        <f t="shared" si="10"/>
        <v>1</v>
      </c>
      <c r="S43" s="278"/>
      <c r="T43" s="278"/>
      <c r="U43" s="278"/>
      <c r="V43" s="278"/>
      <c r="W43" s="278"/>
      <c r="X43" s="278"/>
      <c r="Y43" s="278"/>
      <c r="Z43" s="278"/>
      <c r="AA43" s="278">
        <v>1</v>
      </c>
      <c r="AB43" s="297">
        <f t="shared" si="11"/>
        <v>2152</v>
      </c>
      <c r="AC43" s="297">
        <f t="shared" si="26"/>
        <v>347</v>
      </c>
      <c r="AD43" s="297">
        <f t="shared" si="26"/>
        <v>140</v>
      </c>
      <c r="AE43" s="297">
        <f t="shared" si="26"/>
        <v>93</v>
      </c>
      <c r="AF43" s="297">
        <f t="shared" si="26"/>
        <v>14</v>
      </c>
      <c r="AG43" s="297">
        <f t="shared" si="26"/>
        <v>18</v>
      </c>
      <c r="AH43" s="297">
        <f t="shared" si="26"/>
        <v>65</v>
      </c>
      <c r="AI43" s="297">
        <f t="shared" si="26"/>
        <v>0</v>
      </c>
      <c r="AJ43" s="297">
        <f t="shared" si="25"/>
        <v>0</v>
      </c>
      <c r="AK43" s="297">
        <f t="shared" si="13"/>
        <v>0</v>
      </c>
      <c r="AL43" s="297">
        <f t="shared" si="14"/>
        <v>0</v>
      </c>
      <c r="AM43" s="297">
        <f t="shared" si="14"/>
        <v>0</v>
      </c>
      <c r="AN43" s="297">
        <f t="shared" si="15"/>
        <v>1414</v>
      </c>
      <c r="AO43" s="297">
        <f t="shared" si="16"/>
        <v>61</v>
      </c>
      <c r="AP43" s="297">
        <f t="shared" si="17"/>
        <v>0</v>
      </c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97">
        <f t="shared" si="18"/>
        <v>0</v>
      </c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97">
        <f t="shared" si="19"/>
        <v>0</v>
      </c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97">
        <f t="shared" si="20"/>
        <v>0</v>
      </c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97">
        <f t="shared" si="21"/>
        <v>0</v>
      </c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8"/>
      <c r="CY43" s="297">
        <f t="shared" si="22"/>
        <v>1414</v>
      </c>
      <c r="CZ43" s="278"/>
      <c r="DA43" s="278"/>
      <c r="DB43" s="278"/>
      <c r="DC43" s="278"/>
      <c r="DD43" s="278"/>
      <c r="DE43" s="278"/>
      <c r="DF43" s="278"/>
      <c r="DG43" s="278"/>
      <c r="DH43" s="278"/>
      <c r="DI43" s="278"/>
      <c r="DJ43" s="278">
        <v>1414</v>
      </c>
      <c r="DK43" s="278"/>
      <c r="DL43" s="297">
        <f t="shared" si="23"/>
        <v>738</v>
      </c>
      <c r="DM43" s="278">
        <v>347</v>
      </c>
      <c r="DN43" s="278">
        <v>140</v>
      </c>
      <c r="DO43" s="278">
        <v>93</v>
      </c>
      <c r="DP43" s="278">
        <v>14</v>
      </c>
      <c r="DQ43" s="278">
        <v>18</v>
      </c>
      <c r="DR43" s="278">
        <v>65</v>
      </c>
      <c r="DS43" s="278"/>
      <c r="DT43" s="278"/>
      <c r="DU43" s="278"/>
      <c r="DV43" s="278"/>
      <c r="DW43" s="278">
        <v>61</v>
      </c>
      <c r="DX43" s="297">
        <f t="shared" si="24"/>
        <v>82</v>
      </c>
      <c r="DY43" s="278">
        <v>77</v>
      </c>
      <c r="DZ43" s="278">
        <v>4</v>
      </c>
      <c r="EA43" s="278"/>
      <c r="EB43" s="278"/>
      <c r="EC43" s="278"/>
      <c r="ED43" s="278">
        <v>1</v>
      </c>
      <c r="EE43" s="278"/>
      <c r="EF43" s="278"/>
      <c r="EG43" s="278"/>
      <c r="EH43" s="416"/>
    </row>
    <row r="44" spans="1:138" s="267" customFormat="1" ht="13.5">
      <c r="A44" s="415" t="s">
        <v>382</v>
      </c>
      <c r="B44" s="415">
        <v>28464</v>
      </c>
      <c r="C44" s="415" t="s">
        <v>440</v>
      </c>
      <c r="D44" s="297">
        <f t="shared" si="4"/>
        <v>4206</v>
      </c>
      <c r="E44" s="297">
        <f t="shared" si="5"/>
        <v>2256</v>
      </c>
      <c r="F44" s="297">
        <f t="shared" si="5"/>
        <v>179</v>
      </c>
      <c r="G44" s="297">
        <f t="shared" si="5"/>
        <v>207</v>
      </c>
      <c r="H44" s="297">
        <f t="shared" si="5"/>
        <v>30</v>
      </c>
      <c r="I44" s="297">
        <f t="shared" si="5"/>
        <v>171</v>
      </c>
      <c r="J44" s="297">
        <f t="shared" si="5"/>
        <v>125</v>
      </c>
      <c r="K44" s="297">
        <f t="shared" si="6"/>
        <v>0</v>
      </c>
      <c r="L44" s="297">
        <f t="shared" si="6"/>
        <v>0</v>
      </c>
      <c r="M44" s="297">
        <f t="shared" si="6"/>
        <v>0</v>
      </c>
      <c r="N44" s="297">
        <f t="shared" si="7"/>
        <v>0</v>
      </c>
      <c r="O44" s="297">
        <f t="shared" si="7"/>
        <v>0</v>
      </c>
      <c r="P44" s="297">
        <f t="shared" si="8"/>
        <v>0</v>
      </c>
      <c r="Q44" s="297">
        <f t="shared" si="9"/>
        <v>1238</v>
      </c>
      <c r="R44" s="297">
        <f t="shared" si="10"/>
        <v>0</v>
      </c>
      <c r="S44" s="278"/>
      <c r="T44" s="278"/>
      <c r="U44" s="278"/>
      <c r="V44" s="278"/>
      <c r="W44" s="278"/>
      <c r="X44" s="278"/>
      <c r="Y44" s="278"/>
      <c r="Z44" s="278"/>
      <c r="AA44" s="278"/>
      <c r="AB44" s="297">
        <f t="shared" si="11"/>
        <v>2646</v>
      </c>
      <c r="AC44" s="297">
        <f t="shared" si="26"/>
        <v>782</v>
      </c>
      <c r="AD44" s="297">
        <f t="shared" si="26"/>
        <v>165</v>
      </c>
      <c r="AE44" s="297">
        <f t="shared" si="26"/>
        <v>207</v>
      </c>
      <c r="AF44" s="297">
        <f t="shared" si="26"/>
        <v>30</v>
      </c>
      <c r="AG44" s="297">
        <f t="shared" si="26"/>
        <v>171</v>
      </c>
      <c r="AH44" s="297">
        <f t="shared" si="26"/>
        <v>53</v>
      </c>
      <c r="AI44" s="297">
        <f t="shared" si="26"/>
        <v>0</v>
      </c>
      <c r="AJ44" s="297">
        <f t="shared" si="25"/>
        <v>0</v>
      </c>
      <c r="AK44" s="297">
        <f t="shared" si="13"/>
        <v>0</v>
      </c>
      <c r="AL44" s="297">
        <f t="shared" si="14"/>
        <v>0</v>
      </c>
      <c r="AM44" s="297">
        <f t="shared" si="14"/>
        <v>0</v>
      </c>
      <c r="AN44" s="297">
        <f t="shared" si="15"/>
        <v>0</v>
      </c>
      <c r="AO44" s="297">
        <f t="shared" si="16"/>
        <v>1238</v>
      </c>
      <c r="AP44" s="297">
        <f t="shared" si="17"/>
        <v>1229</v>
      </c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>
        <v>1229</v>
      </c>
      <c r="BC44" s="297">
        <f t="shared" si="18"/>
        <v>111</v>
      </c>
      <c r="BD44" s="278"/>
      <c r="BE44" s="278">
        <v>111</v>
      </c>
      <c r="BF44" s="278"/>
      <c r="BG44" s="278"/>
      <c r="BH44" s="278"/>
      <c r="BI44" s="278"/>
      <c r="BJ44" s="278"/>
      <c r="BK44" s="278"/>
      <c r="BL44" s="278"/>
      <c r="BM44" s="278"/>
      <c r="BN44" s="278"/>
      <c r="BO44" s="297">
        <f t="shared" si="19"/>
        <v>0</v>
      </c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97">
        <f t="shared" si="20"/>
        <v>0</v>
      </c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97">
        <f t="shared" si="21"/>
        <v>0</v>
      </c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97">
        <f t="shared" si="22"/>
        <v>0</v>
      </c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97">
        <f t="shared" si="23"/>
        <v>1306</v>
      </c>
      <c r="DM44" s="278">
        <v>782</v>
      </c>
      <c r="DN44" s="278">
        <v>54</v>
      </c>
      <c r="DO44" s="278">
        <v>207</v>
      </c>
      <c r="DP44" s="278">
        <v>30</v>
      </c>
      <c r="DQ44" s="278">
        <v>171</v>
      </c>
      <c r="DR44" s="278">
        <v>53</v>
      </c>
      <c r="DS44" s="278"/>
      <c r="DT44" s="278"/>
      <c r="DU44" s="278"/>
      <c r="DV44" s="278"/>
      <c r="DW44" s="278">
        <v>9</v>
      </c>
      <c r="DX44" s="297">
        <f t="shared" si="24"/>
        <v>1560</v>
      </c>
      <c r="DY44" s="278">
        <v>1474</v>
      </c>
      <c r="DZ44" s="278">
        <v>14</v>
      </c>
      <c r="EA44" s="278"/>
      <c r="EB44" s="278"/>
      <c r="EC44" s="278"/>
      <c r="ED44" s="278">
        <v>72</v>
      </c>
      <c r="EE44" s="278"/>
      <c r="EF44" s="278"/>
      <c r="EG44" s="278"/>
      <c r="EH44" s="416" t="s">
        <v>403</v>
      </c>
    </row>
    <row r="45" spans="1:138" s="267" customFormat="1" ht="13.5">
      <c r="A45" s="415" t="s">
        <v>382</v>
      </c>
      <c r="B45" s="415">
        <v>28481</v>
      </c>
      <c r="C45" s="415" t="s">
        <v>441</v>
      </c>
      <c r="D45" s="297">
        <f t="shared" si="4"/>
        <v>1406</v>
      </c>
      <c r="E45" s="297">
        <f t="shared" si="5"/>
        <v>890</v>
      </c>
      <c r="F45" s="297">
        <f t="shared" si="5"/>
        <v>211</v>
      </c>
      <c r="G45" s="297">
        <f t="shared" si="5"/>
        <v>152</v>
      </c>
      <c r="H45" s="297">
        <f t="shared" si="5"/>
        <v>20</v>
      </c>
      <c r="I45" s="297">
        <f t="shared" si="5"/>
        <v>54</v>
      </c>
      <c r="J45" s="297">
        <f t="shared" si="5"/>
        <v>20</v>
      </c>
      <c r="K45" s="297">
        <f t="shared" si="6"/>
        <v>0</v>
      </c>
      <c r="L45" s="297">
        <f t="shared" si="6"/>
        <v>0</v>
      </c>
      <c r="M45" s="297">
        <f t="shared" si="6"/>
        <v>0</v>
      </c>
      <c r="N45" s="297">
        <f t="shared" si="7"/>
        <v>0</v>
      </c>
      <c r="O45" s="297">
        <f t="shared" si="7"/>
        <v>0</v>
      </c>
      <c r="P45" s="297">
        <f t="shared" si="8"/>
        <v>0</v>
      </c>
      <c r="Q45" s="297">
        <f t="shared" si="9"/>
        <v>59</v>
      </c>
      <c r="R45" s="297">
        <f t="shared" si="10"/>
        <v>0</v>
      </c>
      <c r="S45" s="278"/>
      <c r="T45" s="278"/>
      <c r="U45" s="278"/>
      <c r="V45" s="278"/>
      <c r="W45" s="278"/>
      <c r="X45" s="278"/>
      <c r="Y45" s="278"/>
      <c r="Z45" s="278"/>
      <c r="AA45" s="278"/>
      <c r="AB45" s="297">
        <f t="shared" si="11"/>
        <v>763</v>
      </c>
      <c r="AC45" s="297">
        <f t="shared" si="26"/>
        <v>292</v>
      </c>
      <c r="AD45" s="297">
        <f t="shared" si="26"/>
        <v>208</v>
      </c>
      <c r="AE45" s="297">
        <f t="shared" si="26"/>
        <v>115</v>
      </c>
      <c r="AF45" s="297">
        <f t="shared" si="26"/>
        <v>20</v>
      </c>
      <c r="AG45" s="297">
        <f t="shared" si="26"/>
        <v>54</v>
      </c>
      <c r="AH45" s="297">
        <f t="shared" si="26"/>
        <v>15</v>
      </c>
      <c r="AI45" s="297">
        <f t="shared" si="26"/>
        <v>0</v>
      </c>
      <c r="AJ45" s="297">
        <f t="shared" si="25"/>
        <v>0</v>
      </c>
      <c r="AK45" s="297">
        <f t="shared" si="13"/>
        <v>0</v>
      </c>
      <c r="AL45" s="297">
        <f t="shared" si="14"/>
        <v>0</v>
      </c>
      <c r="AM45" s="297">
        <f t="shared" si="14"/>
        <v>0</v>
      </c>
      <c r="AN45" s="297">
        <f t="shared" si="15"/>
        <v>0</v>
      </c>
      <c r="AO45" s="297">
        <f t="shared" si="16"/>
        <v>59</v>
      </c>
      <c r="AP45" s="297">
        <f t="shared" si="17"/>
        <v>0</v>
      </c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97">
        <f t="shared" si="18"/>
        <v>0</v>
      </c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97">
        <f t="shared" si="19"/>
        <v>0</v>
      </c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97">
        <f t="shared" si="20"/>
        <v>0</v>
      </c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97">
        <f t="shared" si="21"/>
        <v>0</v>
      </c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97">
        <f t="shared" si="22"/>
        <v>0</v>
      </c>
      <c r="CZ45" s="278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97">
        <f t="shared" si="23"/>
        <v>763</v>
      </c>
      <c r="DM45" s="278">
        <v>292</v>
      </c>
      <c r="DN45" s="278">
        <v>208</v>
      </c>
      <c r="DO45" s="278">
        <v>115</v>
      </c>
      <c r="DP45" s="278">
        <v>20</v>
      </c>
      <c r="DQ45" s="278">
        <v>54</v>
      </c>
      <c r="DR45" s="278">
        <v>15</v>
      </c>
      <c r="DS45" s="278"/>
      <c r="DT45" s="278"/>
      <c r="DU45" s="278"/>
      <c r="DV45" s="278"/>
      <c r="DW45" s="278">
        <v>59</v>
      </c>
      <c r="DX45" s="297">
        <f t="shared" si="24"/>
        <v>643</v>
      </c>
      <c r="DY45" s="278">
        <v>598</v>
      </c>
      <c r="DZ45" s="278">
        <v>3</v>
      </c>
      <c r="EA45" s="278">
        <v>37</v>
      </c>
      <c r="EB45" s="278"/>
      <c r="EC45" s="278"/>
      <c r="ED45" s="278">
        <v>5</v>
      </c>
      <c r="EE45" s="278"/>
      <c r="EF45" s="278"/>
      <c r="EG45" s="278"/>
      <c r="EH45" s="416" t="s">
        <v>407</v>
      </c>
    </row>
    <row r="46" spans="1:138" s="267" customFormat="1" ht="13.5">
      <c r="A46" s="415" t="s">
        <v>382</v>
      </c>
      <c r="B46" s="415">
        <v>28501</v>
      </c>
      <c r="C46" s="415" t="s">
        <v>442</v>
      </c>
      <c r="D46" s="297">
        <f t="shared" si="4"/>
        <v>536</v>
      </c>
      <c r="E46" s="297">
        <f t="shared" si="5"/>
        <v>155</v>
      </c>
      <c r="F46" s="297">
        <f t="shared" si="5"/>
        <v>324</v>
      </c>
      <c r="G46" s="297">
        <f t="shared" si="5"/>
        <v>57</v>
      </c>
      <c r="H46" s="297">
        <f t="shared" si="5"/>
        <v>0</v>
      </c>
      <c r="I46" s="297">
        <f t="shared" si="5"/>
        <v>0</v>
      </c>
      <c r="J46" s="297">
        <f t="shared" si="5"/>
        <v>0</v>
      </c>
      <c r="K46" s="297">
        <f t="shared" si="6"/>
        <v>0</v>
      </c>
      <c r="L46" s="297">
        <f t="shared" si="6"/>
        <v>0</v>
      </c>
      <c r="M46" s="297">
        <f t="shared" si="6"/>
        <v>0</v>
      </c>
      <c r="N46" s="297">
        <f t="shared" si="7"/>
        <v>0</v>
      </c>
      <c r="O46" s="297">
        <f t="shared" si="7"/>
        <v>0</v>
      </c>
      <c r="P46" s="297">
        <f t="shared" si="8"/>
        <v>0</v>
      </c>
      <c r="Q46" s="297">
        <f t="shared" si="9"/>
        <v>0</v>
      </c>
      <c r="R46" s="297">
        <f t="shared" si="10"/>
        <v>0</v>
      </c>
      <c r="S46" s="278"/>
      <c r="T46" s="278"/>
      <c r="U46" s="278"/>
      <c r="V46" s="278"/>
      <c r="W46" s="278"/>
      <c r="X46" s="278"/>
      <c r="Y46" s="278"/>
      <c r="Z46" s="278"/>
      <c r="AA46" s="278"/>
      <c r="AB46" s="297">
        <f t="shared" si="11"/>
        <v>457</v>
      </c>
      <c r="AC46" s="297">
        <f t="shared" si="26"/>
        <v>93</v>
      </c>
      <c r="AD46" s="297">
        <f t="shared" si="26"/>
        <v>315</v>
      </c>
      <c r="AE46" s="297">
        <f t="shared" si="26"/>
        <v>49</v>
      </c>
      <c r="AF46" s="297">
        <f t="shared" si="26"/>
        <v>0</v>
      </c>
      <c r="AG46" s="297">
        <f t="shared" si="26"/>
        <v>0</v>
      </c>
      <c r="AH46" s="297">
        <f t="shared" si="26"/>
        <v>0</v>
      </c>
      <c r="AI46" s="297">
        <f t="shared" si="26"/>
        <v>0</v>
      </c>
      <c r="AJ46" s="297">
        <f t="shared" si="25"/>
        <v>0</v>
      </c>
      <c r="AK46" s="297">
        <f t="shared" si="13"/>
        <v>0</v>
      </c>
      <c r="AL46" s="297">
        <f t="shared" si="14"/>
        <v>0</v>
      </c>
      <c r="AM46" s="297">
        <f t="shared" si="14"/>
        <v>0</v>
      </c>
      <c r="AN46" s="297">
        <f t="shared" si="15"/>
        <v>0</v>
      </c>
      <c r="AO46" s="297">
        <f t="shared" si="16"/>
        <v>0</v>
      </c>
      <c r="AP46" s="297">
        <f t="shared" si="17"/>
        <v>0</v>
      </c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97">
        <f t="shared" si="18"/>
        <v>0</v>
      </c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97">
        <f t="shared" si="19"/>
        <v>0</v>
      </c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97">
        <f t="shared" si="20"/>
        <v>0</v>
      </c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97">
        <f t="shared" si="21"/>
        <v>0</v>
      </c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97">
        <f t="shared" si="22"/>
        <v>0</v>
      </c>
      <c r="CZ46" s="278"/>
      <c r="DA46" s="278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97">
        <f t="shared" si="23"/>
        <v>457</v>
      </c>
      <c r="DM46" s="278">
        <v>93</v>
      </c>
      <c r="DN46" s="278">
        <v>315</v>
      </c>
      <c r="DO46" s="278">
        <v>49</v>
      </c>
      <c r="DP46" s="278"/>
      <c r="DQ46" s="278"/>
      <c r="DR46" s="278"/>
      <c r="DS46" s="278"/>
      <c r="DT46" s="278"/>
      <c r="DU46" s="278"/>
      <c r="DV46" s="278"/>
      <c r="DW46" s="278"/>
      <c r="DX46" s="297">
        <f t="shared" si="24"/>
        <v>79</v>
      </c>
      <c r="DY46" s="278">
        <v>62</v>
      </c>
      <c r="DZ46" s="278">
        <v>9</v>
      </c>
      <c r="EA46" s="278">
        <v>8</v>
      </c>
      <c r="EB46" s="278"/>
      <c r="EC46" s="278"/>
      <c r="ED46" s="278"/>
      <c r="EE46" s="278"/>
      <c r="EF46" s="278"/>
      <c r="EG46" s="278"/>
      <c r="EH46" s="416" t="s">
        <v>403</v>
      </c>
    </row>
    <row r="47" spans="1:138" s="267" customFormat="1" ht="13.5">
      <c r="A47" s="415" t="s">
        <v>382</v>
      </c>
      <c r="B47" s="415">
        <v>28585</v>
      </c>
      <c r="C47" s="415" t="s">
        <v>443</v>
      </c>
      <c r="D47" s="297">
        <f t="shared" si="4"/>
        <v>1043</v>
      </c>
      <c r="E47" s="297">
        <f t="shared" si="5"/>
        <v>353</v>
      </c>
      <c r="F47" s="297">
        <f t="shared" si="5"/>
        <v>188</v>
      </c>
      <c r="G47" s="297">
        <f t="shared" si="5"/>
        <v>195</v>
      </c>
      <c r="H47" s="297">
        <f t="shared" si="5"/>
        <v>37</v>
      </c>
      <c r="I47" s="297">
        <f t="shared" si="5"/>
        <v>0</v>
      </c>
      <c r="J47" s="297">
        <f t="shared" si="5"/>
        <v>18</v>
      </c>
      <c r="K47" s="297">
        <f t="shared" si="6"/>
        <v>0</v>
      </c>
      <c r="L47" s="297">
        <f t="shared" si="6"/>
        <v>0</v>
      </c>
      <c r="M47" s="297">
        <f t="shared" si="6"/>
        <v>0</v>
      </c>
      <c r="N47" s="297">
        <f t="shared" si="7"/>
        <v>0</v>
      </c>
      <c r="O47" s="297">
        <f t="shared" si="7"/>
        <v>0</v>
      </c>
      <c r="P47" s="297">
        <f t="shared" si="8"/>
        <v>0</v>
      </c>
      <c r="Q47" s="297">
        <f t="shared" si="9"/>
        <v>252</v>
      </c>
      <c r="R47" s="297">
        <f t="shared" si="10"/>
        <v>0</v>
      </c>
      <c r="S47" s="278"/>
      <c r="T47" s="278"/>
      <c r="U47" s="278"/>
      <c r="V47" s="278"/>
      <c r="W47" s="278"/>
      <c r="X47" s="278"/>
      <c r="Y47" s="278"/>
      <c r="Z47" s="278"/>
      <c r="AA47" s="278"/>
      <c r="AB47" s="297">
        <f t="shared" si="11"/>
        <v>655</v>
      </c>
      <c r="AC47" s="297">
        <f t="shared" si="26"/>
        <v>0</v>
      </c>
      <c r="AD47" s="297">
        <f t="shared" si="26"/>
        <v>171</v>
      </c>
      <c r="AE47" s="297">
        <f t="shared" si="26"/>
        <v>195</v>
      </c>
      <c r="AF47" s="297">
        <f t="shared" si="26"/>
        <v>37</v>
      </c>
      <c r="AG47" s="297">
        <f t="shared" si="26"/>
        <v>0</v>
      </c>
      <c r="AH47" s="297">
        <f t="shared" si="26"/>
        <v>0</v>
      </c>
      <c r="AI47" s="297">
        <f t="shared" si="26"/>
        <v>0</v>
      </c>
      <c r="AJ47" s="297">
        <f t="shared" si="25"/>
        <v>0</v>
      </c>
      <c r="AK47" s="297">
        <f t="shared" si="13"/>
        <v>0</v>
      </c>
      <c r="AL47" s="297">
        <f t="shared" si="14"/>
        <v>0</v>
      </c>
      <c r="AM47" s="297">
        <f t="shared" si="14"/>
        <v>0</v>
      </c>
      <c r="AN47" s="297">
        <f t="shared" si="15"/>
        <v>0</v>
      </c>
      <c r="AO47" s="297">
        <f t="shared" si="16"/>
        <v>252</v>
      </c>
      <c r="AP47" s="297">
        <f t="shared" si="17"/>
        <v>0</v>
      </c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97">
        <f t="shared" si="18"/>
        <v>350</v>
      </c>
      <c r="BD47" s="278"/>
      <c r="BE47" s="278">
        <v>61</v>
      </c>
      <c r="BF47" s="278"/>
      <c r="BG47" s="278">
        <v>37</v>
      </c>
      <c r="BH47" s="278"/>
      <c r="BI47" s="278"/>
      <c r="BJ47" s="278"/>
      <c r="BK47" s="278"/>
      <c r="BL47" s="278"/>
      <c r="BM47" s="278"/>
      <c r="BN47" s="278">
        <v>252</v>
      </c>
      <c r="BO47" s="297">
        <f t="shared" si="19"/>
        <v>0</v>
      </c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97">
        <f t="shared" si="20"/>
        <v>0</v>
      </c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97">
        <f t="shared" si="21"/>
        <v>0</v>
      </c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97">
        <f t="shared" si="22"/>
        <v>0</v>
      </c>
      <c r="CZ47" s="278"/>
      <c r="DA47" s="278"/>
      <c r="DB47" s="278"/>
      <c r="DC47" s="278"/>
      <c r="DD47" s="278"/>
      <c r="DE47" s="278"/>
      <c r="DF47" s="278"/>
      <c r="DG47" s="278"/>
      <c r="DH47" s="278"/>
      <c r="DI47" s="278"/>
      <c r="DJ47" s="278"/>
      <c r="DK47" s="278"/>
      <c r="DL47" s="297">
        <f t="shared" si="23"/>
        <v>305</v>
      </c>
      <c r="DM47" s="278"/>
      <c r="DN47" s="278">
        <v>110</v>
      </c>
      <c r="DO47" s="278">
        <v>195</v>
      </c>
      <c r="DP47" s="278"/>
      <c r="DQ47" s="278"/>
      <c r="DR47" s="278"/>
      <c r="DS47" s="278"/>
      <c r="DT47" s="278"/>
      <c r="DU47" s="278"/>
      <c r="DV47" s="278"/>
      <c r="DW47" s="278"/>
      <c r="DX47" s="297">
        <f t="shared" si="24"/>
        <v>388</v>
      </c>
      <c r="DY47" s="278">
        <v>353</v>
      </c>
      <c r="DZ47" s="278">
        <v>17</v>
      </c>
      <c r="EA47" s="278"/>
      <c r="EB47" s="278"/>
      <c r="EC47" s="278"/>
      <c r="ED47" s="278">
        <v>18</v>
      </c>
      <c r="EE47" s="278"/>
      <c r="EF47" s="278"/>
      <c r="EG47" s="278"/>
      <c r="EH47" s="416" t="s">
        <v>403</v>
      </c>
    </row>
    <row r="48" spans="1:138" s="267" customFormat="1" ht="13.5">
      <c r="A48" s="415" t="s">
        <v>382</v>
      </c>
      <c r="B48" s="415">
        <v>28586</v>
      </c>
      <c r="C48" s="415" t="s">
        <v>444</v>
      </c>
      <c r="D48" s="297">
        <f t="shared" si="4"/>
        <v>2306</v>
      </c>
      <c r="E48" s="297">
        <f t="shared" si="5"/>
        <v>977</v>
      </c>
      <c r="F48" s="297">
        <f t="shared" si="5"/>
        <v>337</v>
      </c>
      <c r="G48" s="297">
        <f t="shared" si="5"/>
        <v>163</v>
      </c>
      <c r="H48" s="297">
        <f t="shared" si="5"/>
        <v>39</v>
      </c>
      <c r="I48" s="297">
        <f t="shared" si="5"/>
        <v>0</v>
      </c>
      <c r="J48" s="297">
        <f t="shared" si="5"/>
        <v>23</v>
      </c>
      <c r="K48" s="297">
        <f t="shared" si="6"/>
        <v>0</v>
      </c>
      <c r="L48" s="297">
        <f t="shared" si="6"/>
        <v>0</v>
      </c>
      <c r="M48" s="297">
        <f t="shared" si="6"/>
        <v>0</v>
      </c>
      <c r="N48" s="297">
        <f t="shared" si="7"/>
        <v>0</v>
      </c>
      <c r="O48" s="297">
        <f t="shared" si="7"/>
        <v>0</v>
      </c>
      <c r="P48" s="297">
        <f t="shared" si="8"/>
        <v>0</v>
      </c>
      <c r="Q48" s="297">
        <f t="shared" si="9"/>
        <v>767</v>
      </c>
      <c r="R48" s="297">
        <f t="shared" si="10"/>
        <v>0</v>
      </c>
      <c r="S48" s="278"/>
      <c r="T48" s="278"/>
      <c r="U48" s="278"/>
      <c r="V48" s="278"/>
      <c r="W48" s="278"/>
      <c r="X48" s="278"/>
      <c r="Y48" s="278"/>
      <c r="Z48" s="278"/>
      <c r="AA48" s="278"/>
      <c r="AB48" s="297">
        <f t="shared" si="11"/>
        <v>1361</v>
      </c>
      <c r="AC48" s="297">
        <f t="shared" si="26"/>
        <v>80</v>
      </c>
      <c r="AD48" s="297">
        <f t="shared" si="26"/>
        <v>312</v>
      </c>
      <c r="AE48" s="297">
        <f t="shared" si="26"/>
        <v>163</v>
      </c>
      <c r="AF48" s="297">
        <f t="shared" si="26"/>
        <v>39</v>
      </c>
      <c r="AG48" s="297">
        <f t="shared" si="26"/>
        <v>0</v>
      </c>
      <c r="AH48" s="297">
        <f t="shared" si="26"/>
        <v>0</v>
      </c>
      <c r="AI48" s="297">
        <f t="shared" si="26"/>
        <v>0</v>
      </c>
      <c r="AJ48" s="297">
        <f t="shared" si="25"/>
        <v>0</v>
      </c>
      <c r="AK48" s="297">
        <f t="shared" si="13"/>
        <v>0</v>
      </c>
      <c r="AL48" s="297">
        <f t="shared" si="14"/>
        <v>0</v>
      </c>
      <c r="AM48" s="297">
        <f t="shared" si="14"/>
        <v>0</v>
      </c>
      <c r="AN48" s="297">
        <f t="shared" si="15"/>
        <v>0</v>
      </c>
      <c r="AO48" s="297">
        <f t="shared" si="16"/>
        <v>767</v>
      </c>
      <c r="AP48" s="297">
        <f t="shared" si="17"/>
        <v>655</v>
      </c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>
        <v>655</v>
      </c>
      <c r="BC48" s="297">
        <f t="shared" si="18"/>
        <v>0</v>
      </c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97">
        <f t="shared" si="19"/>
        <v>0</v>
      </c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97">
        <f t="shared" si="20"/>
        <v>0</v>
      </c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97">
        <f t="shared" si="21"/>
        <v>0</v>
      </c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97">
        <f t="shared" si="22"/>
        <v>0</v>
      </c>
      <c r="CZ48" s="278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97">
        <f t="shared" si="23"/>
        <v>706</v>
      </c>
      <c r="DM48" s="278">
        <v>80</v>
      </c>
      <c r="DN48" s="278">
        <v>312</v>
      </c>
      <c r="DO48" s="278">
        <v>163</v>
      </c>
      <c r="DP48" s="278">
        <v>39</v>
      </c>
      <c r="DQ48" s="278"/>
      <c r="DR48" s="278"/>
      <c r="DS48" s="278"/>
      <c r="DT48" s="278"/>
      <c r="DU48" s="278"/>
      <c r="DV48" s="278"/>
      <c r="DW48" s="278">
        <v>112</v>
      </c>
      <c r="DX48" s="297">
        <f t="shared" si="24"/>
        <v>945</v>
      </c>
      <c r="DY48" s="278">
        <v>897</v>
      </c>
      <c r="DZ48" s="278">
        <v>25</v>
      </c>
      <c r="EA48" s="278"/>
      <c r="EB48" s="278"/>
      <c r="EC48" s="278"/>
      <c r="ED48" s="278">
        <v>23</v>
      </c>
      <c r="EE48" s="278"/>
      <c r="EF48" s="278"/>
      <c r="EG48" s="278"/>
      <c r="EH48" s="416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4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兵庫県</v>
      </c>
      <c r="B7" s="280">
        <f>INT(B8/1000)*1000</f>
        <v>28000</v>
      </c>
      <c r="C7" s="280" t="s">
        <v>354</v>
      </c>
      <c r="D7" s="278">
        <f aca="true" t="shared" si="0" ref="D7:AI7">SUM(D8:D200)</f>
        <v>207</v>
      </c>
      <c r="E7" s="278">
        <f t="shared" si="0"/>
        <v>27</v>
      </c>
      <c r="F7" s="278">
        <f t="shared" si="0"/>
        <v>6</v>
      </c>
      <c r="G7" s="278">
        <f t="shared" si="0"/>
        <v>6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174</v>
      </c>
      <c r="O7" s="278">
        <f t="shared" si="0"/>
        <v>0</v>
      </c>
      <c r="P7" s="278">
        <f t="shared" si="0"/>
        <v>207</v>
      </c>
      <c r="Q7" s="278">
        <f t="shared" si="0"/>
        <v>0</v>
      </c>
      <c r="R7" s="278">
        <f t="shared" si="0"/>
        <v>0</v>
      </c>
      <c r="S7" s="278">
        <f t="shared" si="0"/>
        <v>27</v>
      </c>
      <c r="T7" s="278">
        <f t="shared" si="0"/>
        <v>180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27</v>
      </c>
      <c r="Y7" s="278">
        <f t="shared" si="0"/>
        <v>0</v>
      </c>
      <c r="Z7" s="278">
        <f t="shared" si="0"/>
        <v>0</v>
      </c>
      <c r="AA7" s="278">
        <f t="shared" si="0"/>
        <v>27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6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6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174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174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382</v>
      </c>
      <c r="B8" s="415">
        <v>28100</v>
      </c>
      <c r="C8" s="415" t="s">
        <v>402</v>
      </c>
      <c r="D8" s="297">
        <f aca="true" t="shared" si="3" ref="D8:D48">SUM(E8,F8,N8,O8)</f>
        <v>0</v>
      </c>
      <c r="E8" s="297">
        <f aca="true" t="shared" si="4" ref="E8:E48">X8</f>
        <v>0</v>
      </c>
      <c r="F8" s="297">
        <f aca="true" t="shared" si="5" ref="F8:F48">SUM(G8:M8)</f>
        <v>0</v>
      </c>
      <c r="G8" s="297">
        <f aca="true" t="shared" si="6" ref="G8:G48">AF8</f>
        <v>0</v>
      </c>
      <c r="H8" s="297">
        <f aca="true" t="shared" si="7" ref="H8:H48">AN8</f>
        <v>0</v>
      </c>
      <c r="I8" s="297">
        <f aca="true" t="shared" si="8" ref="I8:I48">AV8</f>
        <v>0</v>
      </c>
      <c r="J8" s="297">
        <f aca="true" t="shared" si="9" ref="J8:J48">BD8</f>
        <v>0</v>
      </c>
      <c r="K8" s="297">
        <f aca="true" t="shared" si="10" ref="K8:K48">BL8</f>
        <v>0</v>
      </c>
      <c r="L8" s="297">
        <f aca="true" t="shared" si="11" ref="L8:L48">BT8</f>
        <v>0</v>
      </c>
      <c r="M8" s="297">
        <f aca="true" t="shared" si="12" ref="M8:M48">CB8</f>
        <v>0</v>
      </c>
      <c r="N8" s="297">
        <f aca="true" t="shared" si="13" ref="N8:N48">CJ8</f>
        <v>0</v>
      </c>
      <c r="O8" s="297">
        <f aca="true" t="shared" si="14" ref="O8:O48">CR8</f>
        <v>0</v>
      </c>
      <c r="P8" s="297">
        <f aca="true" t="shared" si="15" ref="P8:P48">SUM(Q8:W8)</f>
        <v>0</v>
      </c>
      <c r="Q8" s="297">
        <f aca="true" t="shared" si="16" ref="Q8:W39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48">SUM(Y8:AE8)</f>
        <v>0</v>
      </c>
      <c r="Y8" s="417"/>
      <c r="Z8" s="417"/>
      <c r="AA8" s="417"/>
      <c r="AB8" s="417"/>
      <c r="AC8" s="417"/>
      <c r="AD8" s="417"/>
      <c r="AE8" s="417"/>
      <c r="AF8" s="297">
        <f aca="true" t="shared" si="18" ref="AF8:AF48">SUM(AG8:AM8)</f>
        <v>0</v>
      </c>
      <c r="AG8" s="417"/>
      <c r="AH8" s="417"/>
      <c r="AI8" s="417"/>
      <c r="AJ8" s="417"/>
      <c r="AK8" s="417"/>
      <c r="AL8" s="417"/>
      <c r="AM8" s="417"/>
      <c r="AN8" s="297">
        <f aca="true" t="shared" si="19" ref="AN8:AN48">SUM(AO8:AU8)</f>
        <v>0</v>
      </c>
      <c r="AO8" s="417"/>
      <c r="AP8" s="417"/>
      <c r="AQ8" s="417"/>
      <c r="AR8" s="417"/>
      <c r="AS8" s="417"/>
      <c r="AT8" s="417"/>
      <c r="AU8" s="417"/>
      <c r="AV8" s="297">
        <f aca="true" t="shared" si="20" ref="AV8:AV48">SUM(AW8:BC8)</f>
        <v>0</v>
      </c>
      <c r="AW8" s="417"/>
      <c r="AX8" s="417"/>
      <c r="AY8" s="417"/>
      <c r="AZ8" s="417"/>
      <c r="BA8" s="417"/>
      <c r="BB8" s="417"/>
      <c r="BC8" s="417"/>
      <c r="BD8" s="297">
        <f aca="true" t="shared" si="21" ref="BD8:BD48">SUM(BE8:BK8)</f>
        <v>0</v>
      </c>
      <c r="BE8" s="417"/>
      <c r="BF8" s="417"/>
      <c r="BG8" s="417"/>
      <c r="BH8" s="417"/>
      <c r="BI8" s="417"/>
      <c r="BJ8" s="417"/>
      <c r="BK8" s="417"/>
      <c r="BL8" s="297">
        <f aca="true" t="shared" si="22" ref="BL8:BL48">SUM(BM8:BS8)</f>
        <v>0</v>
      </c>
      <c r="BM8" s="417"/>
      <c r="BN8" s="417"/>
      <c r="BO8" s="417"/>
      <c r="BP8" s="417"/>
      <c r="BQ8" s="417"/>
      <c r="BR8" s="417"/>
      <c r="BS8" s="417"/>
      <c r="BT8" s="297">
        <f aca="true" t="shared" si="23" ref="BT8:BT48">SUM(BU8:CA8)</f>
        <v>0</v>
      </c>
      <c r="BU8" s="417"/>
      <c r="BV8" s="417"/>
      <c r="BW8" s="417"/>
      <c r="BX8" s="417"/>
      <c r="BY8" s="417"/>
      <c r="BZ8" s="417"/>
      <c r="CA8" s="417"/>
      <c r="CB8" s="297">
        <f aca="true" t="shared" si="24" ref="CB8:CB48">SUM(CC8:CI8)</f>
        <v>0</v>
      </c>
      <c r="CC8" s="417"/>
      <c r="CD8" s="417"/>
      <c r="CE8" s="417"/>
      <c r="CF8" s="417"/>
      <c r="CG8" s="417"/>
      <c r="CH8" s="417"/>
      <c r="CI8" s="417"/>
      <c r="CJ8" s="297">
        <f aca="true" t="shared" si="25" ref="CJ8:CJ48">SUM(CK8:CQ8)</f>
        <v>0</v>
      </c>
      <c r="CK8" s="417"/>
      <c r="CL8" s="417"/>
      <c r="CM8" s="417"/>
      <c r="CN8" s="417"/>
      <c r="CO8" s="417"/>
      <c r="CP8" s="417"/>
      <c r="CQ8" s="417"/>
      <c r="CR8" s="297">
        <f aca="true" t="shared" si="26" ref="CR8:CR48">SUM(CS8:CY8)</f>
        <v>0</v>
      </c>
      <c r="CS8" s="417"/>
      <c r="CT8" s="417"/>
      <c r="CU8" s="417"/>
      <c r="CV8" s="417"/>
      <c r="CW8" s="417"/>
      <c r="CX8" s="417"/>
      <c r="CY8" s="417"/>
    </row>
    <row r="9" spans="1:103" s="272" customFormat="1" ht="13.5">
      <c r="A9" s="415" t="s">
        <v>382</v>
      </c>
      <c r="B9" s="415">
        <v>28201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7"/>
      <c r="Z9" s="417"/>
      <c r="AA9" s="417"/>
      <c r="AB9" s="417"/>
      <c r="AC9" s="417"/>
      <c r="AD9" s="417"/>
      <c r="AE9" s="417"/>
      <c r="AF9" s="297">
        <f t="shared" si="18"/>
        <v>0</v>
      </c>
      <c r="AG9" s="417"/>
      <c r="AH9" s="417"/>
      <c r="AI9" s="417"/>
      <c r="AJ9" s="417"/>
      <c r="AK9" s="417"/>
      <c r="AL9" s="417"/>
      <c r="AM9" s="417"/>
      <c r="AN9" s="297">
        <f t="shared" si="19"/>
        <v>0</v>
      </c>
      <c r="AO9" s="417"/>
      <c r="AP9" s="417"/>
      <c r="AQ9" s="417"/>
      <c r="AR9" s="417"/>
      <c r="AS9" s="417"/>
      <c r="AT9" s="417"/>
      <c r="AU9" s="417"/>
      <c r="AV9" s="297">
        <f t="shared" si="20"/>
        <v>0</v>
      </c>
      <c r="AW9" s="417"/>
      <c r="AX9" s="417"/>
      <c r="AY9" s="417"/>
      <c r="AZ9" s="417"/>
      <c r="BA9" s="417"/>
      <c r="BB9" s="417"/>
      <c r="BC9" s="417"/>
      <c r="BD9" s="297">
        <f t="shared" si="21"/>
        <v>0</v>
      </c>
      <c r="BE9" s="417"/>
      <c r="BF9" s="417"/>
      <c r="BG9" s="417"/>
      <c r="BH9" s="417"/>
      <c r="BI9" s="417"/>
      <c r="BJ9" s="417"/>
      <c r="BK9" s="417"/>
      <c r="BL9" s="297">
        <f t="shared" si="22"/>
        <v>0</v>
      </c>
      <c r="BM9" s="417"/>
      <c r="BN9" s="417"/>
      <c r="BO9" s="417"/>
      <c r="BP9" s="417"/>
      <c r="BQ9" s="417"/>
      <c r="BR9" s="417"/>
      <c r="BS9" s="417"/>
      <c r="BT9" s="297">
        <f t="shared" si="23"/>
        <v>0</v>
      </c>
      <c r="BU9" s="417"/>
      <c r="BV9" s="417"/>
      <c r="BW9" s="417"/>
      <c r="BX9" s="417"/>
      <c r="BY9" s="417"/>
      <c r="BZ9" s="417"/>
      <c r="CA9" s="417"/>
      <c r="CB9" s="297">
        <f t="shared" si="24"/>
        <v>0</v>
      </c>
      <c r="CC9" s="417"/>
      <c r="CD9" s="417"/>
      <c r="CE9" s="417"/>
      <c r="CF9" s="417"/>
      <c r="CG9" s="417"/>
      <c r="CH9" s="417"/>
      <c r="CI9" s="417"/>
      <c r="CJ9" s="297">
        <f t="shared" si="25"/>
        <v>0</v>
      </c>
      <c r="CK9" s="417"/>
      <c r="CL9" s="417"/>
      <c r="CM9" s="417"/>
      <c r="CN9" s="417"/>
      <c r="CO9" s="417"/>
      <c r="CP9" s="417"/>
      <c r="CQ9" s="417"/>
      <c r="CR9" s="297">
        <f t="shared" si="26"/>
        <v>0</v>
      </c>
      <c r="CS9" s="417"/>
      <c r="CT9" s="417"/>
      <c r="CU9" s="417"/>
      <c r="CV9" s="417"/>
      <c r="CW9" s="417"/>
      <c r="CX9" s="417"/>
      <c r="CY9" s="417"/>
    </row>
    <row r="10" spans="1:103" s="272" customFormat="1" ht="13.5">
      <c r="A10" s="415" t="s">
        <v>382</v>
      </c>
      <c r="B10" s="415">
        <v>28202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7"/>
      <c r="Z10" s="417"/>
      <c r="AA10" s="417"/>
      <c r="AB10" s="417"/>
      <c r="AC10" s="417"/>
      <c r="AD10" s="417"/>
      <c r="AE10" s="417"/>
      <c r="AF10" s="297">
        <f t="shared" si="18"/>
        <v>0</v>
      </c>
      <c r="AG10" s="417"/>
      <c r="AH10" s="417"/>
      <c r="AI10" s="417"/>
      <c r="AJ10" s="417"/>
      <c r="AK10" s="417"/>
      <c r="AL10" s="417"/>
      <c r="AM10" s="417"/>
      <c r="AN10" s="297">
        <f t="shared" si="19"/>
        <v>0</v>
      </c>
      <c r="AO10" s="417"/>
      <c r="AP10" s="417"/>
      <c r="AQ10" s="417"/>
      <c r="AR10" s="417"/>
      <c r="AS10" s="417"/>
      <c r="AT10" s="417"/>
      <c r="AU10" s="417"/>
      <c r="AV10" s="297">
        <f t="shared" si="20"/>
        <v>0</v>
      </c>
      <c r="AW10" s="417"/>
      <c r="AX10" s="417"/>
      <c r="AY10" s="417"/>
      <c r="AZ10" s="417"/>
      <c r="BA10" s="417"/>
      <c r="BB10" s="417"/>
      <c r="BC10" s="417"/>
      <c r="BD10" s="297">
        <f t="shared" si="21"/>
        <v>0</v>
      </c>
      <c r="BE10" s="417"/>
      <c r="BF10" s="417"/>
      <c r="BG10" s="417"/>
      <c r="BH10" s="417"/>
      <c r="BI10" s="417"/>
      <c r="BJ10" s="417"/>
      <c r="BK10" s="417"/>
      <c r="BL10" s="297">
        <f t="shared" si="22"/>
        <v>0</v>
      </c>
      <c r="BM10" s="417"/>
      <c r="BN10" s="417"/>
      <c r="BO10" s="417"/>
      <c r="BP10" s="417"/>
      <c r="BQ10" s="417"/>
      <c r="BR10" s="417"/>
      <c r="BS10" s="417"/>
      <c r="BT10" s="297">
        <f t="shared" si="23"/>
        <v>0</v>
      </c>
      <c r="BU10" s="417"/>
      <c r="BV10" s="417"/>
      <c r="BW10" s="417"/>
      <c r="BX10" s="417"/>
      <c r="BY10" s="417"/>
      <c r="BZ10" s="417"/>
      <c r="CA10" s="417"/>
      <c r="CB10" s="297">
        <f t="shared" si="24"/>
        <v>0</v>
      </c>
      <c r="CC10" s="417"/>
      <c r="CD10" s="417"/>
      <c r="CE10" s="417"/>
      <c r="CF10" s="417"/>
      <c r="CG10" s="417"/>
      <c r="CH10" s="417"/>
      <c r="CI10" s="417"/>
      <c r="CJ10" s="297">
        <f t="shared" si="25"/>
        <v>0</v>
      </c>
      <c r="CK10" s="417"/>
      <c r="CL10" s="417"/>
      <c r="CM10" s="417"/>
      <c r="CN10" s="417"/>
      <c r="CO10" s="417"/>
      <c r="CP10" s="417"/>
      <c r="CQ10" s="417"/>
      <c r="CR10" s="297">
        <f t="shared" si="26"/>
        <v>0</v>
      </c>
      <c r="CS10" s="417"/>
      <c r="CT10" s="417"/>
      <c r="CU10" s="417"/>
      <c r="CV10" s="417"/>
      <c r="CW10" s="417"/>
      <c r="CX10" s="417"/>
      <c r="CY10" s="417"/>
    </row>
    <row r="11" spans="1:103" s="272" customFormat="1" ht="13.5">
      <c r="A11" s="415" t="s">
        <v>382</v>
      </c>
      <c r="B11" s="415">
        <v>28203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7"/>
      <c r="Z11" s="417"/>
      <c r="AA11" s="417"/>
      <c r="AB11" s="417"/>
      <c r="AC11" s="417"/>
      <c r="AD11" s="417"/>
      <c r="AE11" s="417"/>
      <c r="AF11" s="297">
        <f t="shared" si="18"/>
        <v>0</v>
      </c>
      <c r="AG11" s="417"/>
      <c r="AH11" s="417"/>
      <c r="AI11" s="417"/>
      <c r="AJ11" s="417"/>
      <c r="AK11" s="417"/>
      <c r="AL11" s="417"/>
      <c r="AM11" s="417"/>
      <c r="AN11" s="297">
        <f t="shared" si="19"/>
        <v>0</v>
      </c>
      <c r="AO11" s="417"/>
      <c r="AP11" s="417"/>
      <c r="AQ11" s="417"/>
      <c r="AR11" s="417"/>
      <c r="AS11" s="417"/>
      <c r="AT11" s="417"/>
      <c r="AU11" s="417"/>
      <c r="AV11" s="297">
        <f t="shared" si="20"/>
        <v>0</v>
      </c>
      <c r="AW11" s="417"/>
      <c r="AX11" s="417"/>
      <c r="AY11" s="417"/>
      <c r="AZ11" s="417"/>
      <c r="BA11" s="417"/>
      <c r="BB11" s="417"/>
      <c r="BC11" s="417"/>
      <c r="BD11" s="297">
        <f t="shared" si="21"/>
        <v>0</v>
      </c>
      <c r="BE11" s="417"/>
      <c r="BF11" s="417"/>
      <c r="BG11" s="417"/>
      <c r="BH11" s="417"/>
      <c r="BI11" s="417"/>
      <c r="BJ11" s="417"/>
      <c r="BK11" s="417"/>
      <c r="BL11" s="297">
        <f t="shared" si="22"/>
        <v>0</v>
      </c>
      <c r="BM11" s="417"/>
      <c r="BN11" s="417"/>
      <c r="BO11" s="417"/>
      <c r="BP11" s="417"/>
      <c r="BQ11" s="417"/>
      <c r="BR11" s="417"/>
      <c r="BS11" s="417"/>
      <c r="BT11" s="297">
        <f t="shared" si="23"/>
        <v>0</v>
      </c>
      <c r="BU11" s="417"/>
      <c r="BV11" s="417"/>
      <c r="BW11" s="417"/>
      <c r="BX11" s="417"/>
      <c r="BY11" s="417"/>
      <c r="BZ11" s="417"/>
      <c r="CA11" s="417"/>
      <c r="CB11" s="297">
        <f t="shared" si="24"/>
        <v>0</v>
      </c>
      <c r="CC11" s="417"/>
      <c r="CD11" s="417"/>
      <c r="CE11" s="417"/>
      <c r="CF11" s="417"/>
      <c r="CG11" s="417"/>
      <c r="CH11" s="417"/>
      <c r="CI11" s="417"/>
      <c r="CJ11" s="297">
        <f t="shared" si="25"/>
        <v>0</v>
      </c>
      <c r="CK11" s="417"/>
      <c r="CL11" s="417"/>
      <c r="CM11" s="417"/>
      <c r="CN11" s="417"/>
      <c r="CO11" s="417"/>
      <c r="CP11" s="417"/>
      <c r="CQ11" s="417"/>
      <c r="CR11" s="297">
        <f t="shared" si="26"/>
        <v>0</v>
      </c>
      <c r="CS11" s="417"/>
      <c r="CT11" s="417"/>
      <c r="CU11" s="417"/>
      <c r="CV11" s="417"/>
      <c r="CW11" s="417"/>
      <c r="CX11" s="417"/>
      <c r="CY11" s="417"/>
    </row>
    <row r="12" spans="1:103" s="272" customFormat="1" ht="13.5">
      <c r="A12" s="415" t="s">
        <v>382</v>
      </c>
      <c r="B12" s="415">
        <v>28204</v>
      </c>
      <c r="C12" s="415" t="s">
        <v>408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7"/>
      <c r="Z12" s="417"/>
      <c r="AA12" s="417"/>
      <c r="AB12" s="417"/>
      <c r="AC12" s="417"/>
      <c r="AD12" s="417"/>
      <c r="AE12" s="417"/>
      <c r="AF12" s="297">
        <f t="shared" si="18"/>
        <v>0</v>
      </c>
      <c r="AG12" s="417"/>
      <c r="AH12" s="417"/>
      <c r="AI12" s="417"/>
      <c r="AJ12" s="417"/>
      <c r="AK12" s="417"/>
      <c r="AL12" s="417"/>
      <c r="AM12" s="417"/>
      <c r="AN12" s="297">
        <f t="shared" si="19"/>
        <v>0</v>
      </c>
      <c r="AO12" s="417"/>
      <c r="AP12" s="417"/>
      <c r="AQ12" s="417"/>
      <c r="AR12" s="417"/>
      <c r="AS12" s="417"/>
      <c r="AT12" s="417"/>
      <c r="AU12" s="417"/>
      <c r="AV12" s="297">
        <f t="shared" si="20"/>
        <v>0</v>
      </c>
      <c r="AW12" s="417"/>
      <c r="AX12" s="417"/>
      <c r="AY12" s="417"/>
      <c r="AZ12" s="417"/>
      <c r="BA12" s="417"/>
      <c r="BB12" s="417"/>
      <c r="BC12" s="417"/>
      <c r="BD12" s="297">
        <f t="shared" si="21"/>
        <v>0</v>
      </c>
      <c r="BE12" s="417"/>
      <c r="BF12" s="417"/>
      <c r="BG12" s="417"/>
      <c r="BH12" s="417"/>
      <c r="BI12" s="417"/>
      <c r="BJ12" s="417"/>
      <c r="BK12" s="417"/>
      <c r="BL12" s="297">
        <f t="shared" si="22"/>
        <v>0</v>
      </c>
      <c r="BM12" s="417"/>
      <c r="BN12" s="417"/>
      <c r="BO12" s="417"/>
      <c r="BP12" s="417"/>
      <c r="BQ12" s="417"/>
      <c r="BR12" s="417"/>
      <c r="BS12" s="417"/>
      <c r="BT12" s="297">
        <f t="shared" si="23"/>
        <v>0</v>
      </c>
      <c r="BU12" s="417"/>
      <c r="BV12" s="417"/>
      <c r="BW12" s="417"/>
      <c r="BX12" s="417"/>
      <c r="BY12" s="417"/>
      <c r="BZ12" s="417"/>
      <c r="CA12" s="417"/>
      <c r="CB12" s="297">
        <f t="shared" si="24"/>
        <v>0</v>
      </c>
      <c r="CC12" s="417"/>
      <c r="CD12" s="417"/>
      <c r="CE12" s="417"/>
      <c r="CF12" s="417"/>
      <c r="CG12" s="417"/>
      <c r="CH12" s="417"/>
      <c r="CI12" s="417"/>
      <c r="CJ12" s="297">
        <f t="shared" si="25"/>
        <v>0</v>
      </c>
      <c r="CK12" s="417"/>
      <c r="CL12" s="417"/>
      <c r="CM12" s="417"/>
      <c r="CN12" s="417"/>
      <c r="CO12" s="417"/>
      <c r="CP12" s="417"/>
      <c r="CQ12" s="417"/>
      <c r="CR12" s="297">
        <f t="shared" si="26"/>
        <v>0</v>
      </c>
      <c r="CS12" s="417"/>
      <c r="CT12" s="417"/>
      <c r="CU12" s="417"/>
      <c r="CV12" s="417"/>
      <c r="CW12" s="417"/>
      <c r="CX12" s="417"/>
      <c r="CY12" s="417"/>
    </row>
    <row r="13" spans="1:103" s="272" customFormat="1" ht="13.5">
      <c r="A13" s="415" t="s">
        <v>382</v>
      </c>
      <c r="B13" s="415">
        <v>28205</v>
      </c>
      <c r="C13" s="415" t="s">
        <v>409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7"/>
      <c r="Z13" s="417"/>
      <c r="AA13" s="417"/>
      <c r="AB13" s="417"/>
      <c r="AC13" s="417"/>
      <c r="AD13" s="417"/>
      <c r="AE13" s="417"/>
      <c r="AF13" s="297">
        <f t="shared" si="18"/>
        <v>0</v>
      </c>
      <c r="AG13" s="417"/>
      <c r="AH13" s="417"/>
      <c r="AI13" s="417"/>
      <c r="AJ13" s="417"/>
      <c r="AK13" s="417"/>
      <c r="AL13" s="417"/>
      <c r="AM13" s="417"/>
      <c r="AN13" s="297">
        <f t="shared" si="19"/>
        <v>0</v>
      </c>
      <c r="AO13" s="417"/>
      <c r="AP13" s="417"/>
      <c r="AQ13" s="417"/>
      <c r="AR13" s="417"/>
      <c r="AS13" s="417"/>
      <c r="AT13" s="417"/>
      <c r="AU13" s="417"/>
      <c r="AV13" s="297">
        <f t="shared" si="20"/>
        <v>0</v>
      </c>
      <c r="AW13" s="417"/>
      <c r="AX13" s="417"/>
      <c r="AY13" s="417"/>
      <c r="AZ13" s="417"/>
      <c r="BA13" s="417"/>
      <c r="BB13" s="417"/>
      <c r="BC13" s="417"/>
      <c r="BD13" s="297">
        <f t="shared" si="21"/>
        <v>0</v>
      </c>
      <c r="BE13" s="417"/>
      <c r="BF13" s="417"/>
      <c r="BG13" s="417"/>
      <c r="BH13" s="417"/>
      <c r="BI13" s="417"/>
      <c r="BJ13" s="417"/>
      <c r="BK13" s="417"/>
      <c r="BL13" s="297">
        <f t="shared" si="22"/>
        <v>0</v>
      </c>
      <c r="BM13" s="417"/>
      <c r="BN13" s="417"/>
      <c r="BO13" s="417"/>
      <c r="BP13" s="417"/>
      <c r="BQ13" s="417"/>
      <c r="BR13" s="417"/>
      <c r="BS13" s="417"/>
      <c r="BT13" s="297">
        <f t="shared" si="23"/>
        <v>0</v>
      </c>
      <c r="BU13" s="417"/>
      <c r="BV13" s="417"/>
      <c r="BW13" s="417"/>
      <c r="BX13" s="417"/>
      <c r="BY13" s="417"/>
      <c r="BZ13" s="417"/>
      <c r="CA13" s="417"/>
      <c r="CB13" s="297">
        <f t="shared" si="24"/>
        <v>0</v>
      </c>
      <c r="CC13" s="417"/>
      <c r="CD13" s="417"/>
      <c r="CE13" s="417"/>
      <c r="CF13" s="417"/>
      <c r="CG13" s="417"/>
      <c r="CH13" s="417"/>
      <c r="CI13" s="417"/>
      <c r="CJ13" s="297">
        <f t="shared" si="25"/>
        <v>0</v>
      </c>
      <c r="CK13" s="417"/>
      <c r="CL13" s="417"/>
      <c r="CM13" s="417"/>
      <c r="CN13" s="417"/>
      <c r="CO13" s="417"/>
      <c r="CP13" s="417"/>
      <c r="CQ13" s="417"/>
      <c r="CR13" s="297">
        <f t="shared" si="26"/>
        <v>0</v>
      </c>
      <c r="CS13" s="417"/>
      <c r="CT13" s="417"/>
      <c r="CU13" s="417"/>
      <c r="CV13" s="417"/>
      <c r="CW13" s="417"/>
      <c r="CX13" s="417"/>
      <c r="CY13" s="417"/>
    </row>
    <row r="14" spans="1:103" s="272" customFormat="1" ht="13.5">
      <c r="A14" s="415" t="s">
        <v>382</v>
      </c>
      <c r="B14" s="415">
        <v>28206</v>
      </c>
      <c r="C14" s="415" t="s">
        <v>410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7"/>
      <c r="Z14" s="417"/>
      <c r="AA14" s="417"/>
      <c r="AB14" s="417"/>
      <c r="AC14" s="417"/>
      <c r="AD14" s="417"/>
      <c r="AE14" s="417"/>
      <c r="AF14" s="297">
        <f t="shared" si="18"/>
        <v>0</v>
      </c>
      <c r="AG14" s="417"/>
      <c r="AH14" s="417"/>
      <c r="AI14" s="417"/>
      <c r="AJ14" s="417"/>
      <c r="AK14" s="417"/>
      <c r="AL14" s="417"/>
      <c r="AM14" s="417"/>
      <c r="AN14" s="297">
        <f t="shared" si="19"/>
        <v>0</v>
      </c>
      <c r="AO14" s="417"/>
      <c r="AP14" s="417"/>
      <c r="AQ14" s="417"/>
      <c r="AR14" s="417"/>
      <c r="AS14" s="417"/>
      <c r="AT14" s="417"/>
      <c r="AU14" s="417"/>
      <c r="AV14" s="297">
        <f t="shared" si="20"/>
        <v>0</v>
      </c>
      <c r="AW14" s="417"/>
      <c r="AX14" s="417"/>
      <c r="AY14" s="417"/>
      <c r="AZ14" s="417"/>
      <c r="BA14" s="417"/>
      <c r="BB14" s="417"/>
      <c r="BC14" s="417"/>
      <c r="BD14" s="297">
        <f t="shared" si="21"/>
        <v>0</v>
      </c>
      <c r="BE14" s="417"/>
      <c r="BF14" s="417"/>
      <c r="BG14" s="417"/>
      <c r="BH14" s="417"/>
      <c r="BI14" s="417"/>
      <c r="BJ14" s="417"/>
      <c r="BK14" s="417"/>
      <c r="BL14" s="297">
        <f t="shared" si="22"/>
        <v>0</v>
      </c>
      <c r="BM14" s="417"/>
      <c r="BN14" s="417"/>
      <c r="BO14" s="417"/>
      <c r="BP14" s="417"/>
      <c r="BQ14" s="417"/>
      <c r="BR14" s="417"/>
      <c r="BS14" s="417"/>
      <c r="BT14" s="297">
        <f t="shared" si="23"/>
        <v>0</v>
      </c>
      <c r="BU14" s="417"/>
      <c r="BV14" s="417"/>
      <c r="BW14" s="417"/>
      <c r="BX14" s="417"/>
      <c r="BY14" s="417"/>
      <c r="BZ14" s="417"/>
      <c r="CA14" s="417"/>
      <c r="CB14" s="297">
        <f t="shared" si="24"/>
        <v>0</v>
      </c>
      <c r="CC14" s="417"/>
      <c r="CD14" s="417"/>
      <c r="CE14" s="417"/>
      <c r="CF14" s="417"/>
      <c r="CG14" s="417"/>
      <c r="CH14" s="417"/>
      <c r="CI14" s="417"/>
      <c r="CJ14" s="297">
        <f t="shared" si="25"/>
        <v>0</v>
      </c>
      <c r="CK14" s="417"/>
      <c r="CL14" s="417"/>
      <c r="CM14" s="417"/>
      <c r="CN14" s="417"/>
      <c r="CO14" s="417"/>
      <c r="CP14" s="417"/>
      <c r="CQ14" s="417"/>
      <c r="CR14" s="297">
        <f t="shared" si="26"/>
        <v>0</v>
      </c>
      <c r="CS14" s="417"/>
      <c r="CT14" s="417"/>
      <c r="CU14" s="417"/>
      <c r="CV14" s="417"/>
      <c r="CW14" s="417"/>
      <c r="CX14" s="417"/>
      <c r="CY14" s="417"/>
    </row>
    <row r="15" spans="1:103" s="272" customFormat="1" ht="13.5">
      <c r="A15" s="415" t="s">
        <v>382</v>
      </c>
      <c r="B15" s="415">
        <v>28207</v>
      </c>
      <c r="C15" s="415" t="s">
        <v>411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7"/>
      <c r="Z15" s="417"/>
      <c r="AA15" s="417"/>
      <c r="AB15" s="417"/>
      <c r="AC15" s="417"/>
      <c r="AD15" s="417"/>
      <c r="AE15" s="417"/>
      <c r="AF15" s="297">
        <f t="shared" si="18"/>
        <v>0</v>
      </c>
      <c r="AG15" s="417"/>
      <c r="AH15" s="417"/>
      <c r="AI15" s="417"/>
      <c r="AJ15" s="417"/>
      <c r="AK15" s="417"/>
      <c r="AL15" s="417"/>
      <c r="AM15" s="417"/>
      <c r="AN15" s="297">
        <f t="shared" si="19"/>
        <v>0</v>
      </c>
      <c r="AO15" s="417"/>
      <c r="AP15" s="417"/>
      <c r="AQ15" s="417"/>
      <c r="AR15" s="417"/>
      <c r="AS15" s="417"/>
      <c r="AT15" s="417"/>
      <c r="AU15" s="417"/>
      <c r="AV15" s="297">
        <f t="shared" si="20"/>
        <v>0</v>
      </c>
      <c r="AW15" s="417"/>
      <c r="AX15" s="417"/>
      <c r="AY15" s="417"/>
      <c r="AZ15" s="417"/>
      <c r="BA15" s="417"/>
      <c r="BB15" s="417"/>
      <c r="BC15" s="417"/>
      <c r="BD15" s="297">
        <f t="shared" si="21"/>
        <v>0</v>
      </c>
      <c r="BE15" s="417"/>
      <c r="BF15" s="417"/>
      <c r="BG15" s="417"/>
      <c r="BH15" s="417"/>
      <c r="BI15" s="417"/>
      <c r="BJ15" s="417"/>
      <c r="BK15" s="417"/>
      <c r="BL15" s="297">
        <f t="shared" si="22"/>
        <v>0</v>
      </c>
      <c r="BM15" s="417"/>
      <c r="BN15" s="417"/>
      <c r="BO15" s="417"/>
      <c r="BP15" s="417"/>
      <c r="BQ15" s="417"/>
      <c r="BR15" s="417"/>
      <c r="BS15" s="417"/>
      <c r="BT15" s="297">
        <f t="shared" si="23"/>
        <v>0</v>
      </c>
      <c r="BU15" s="417"/>
      <c r="BV15" s="417"/>
      <c r="BW15" s="417"/>
      <c r="BX15" s="417"/>
      <c r="BY15" s="417"/>
      <c r="BZ15" s="417"/>
      <c r="CA15" s="417"/>
      <c r="CB15" s="297">
        <f t="shared" si="24"/>
        <v>0</v>
      </c>
      <c r="CC15" s="417"/>
      <c r="CD15" s="417"/>
      <c r="CE15" s="417"/>
      <c r="CF15" s="417"/>
      <c r="CG15" s="417"/>
      <c r="CH15" s="417"/>
      <c r="CI15" s="417"/>
      <c r="CJ15" s="297">
        <f t="shared" si="25"/>
        <v>0</v>
      </c>
      <c r="CK15" s="417"/>
      <c r="CL15" s="417"/>
      <c r="CM15" s="417"/>
      <c r="CN15" s="417"/>
      <c r="CO15" s="417"/>
      <c r="CP15" s="417"/>
      <c r="CQ15" s="417"/>
      <c r="CR15" s="297">
        <f t="shared" si="26"/>
        <v>0</v>
      </c>
      <c r="CS15" s="417"/>
      <c r="CT15" s="417"/>
      <c r="CU15" s="417"/>
      <c r="CV15" s="417"/>
      <c r="CW15" s="417"/>
      <c r="CX15" s="417"/>
      <c r="CY15" s="417"/>
    </row>
    <row r="16" spans="1:103" s="272" customFormat="1" ht="13.5">
      <c r="A16" s="415" t="s">
        <v>382</v>
      </c>
      <c r="B16" s="415">
        <v>28208</v>
      </c>
      <c r="C16" s="415" t="s">
        <v>412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7"/>
      <c r="Z16" s="417"/>
      <c r="AA16" s="417"/>
      <c r="AB16" s="417"/>
      <c r="AC16" s="417"/>
      <c r="AD16" s="417"/>
      <c r="AE16" s="417"/>
      <c r="AF16" s="297">
        <f t="shared" si="18"/>
        <v>0</v>
      </c>
      <c r="AG16" s="417"/>
      <c r="AH16" s="417"/>
      <c r="AI16" s="417"/>
      <c r="AJ16" s="417"/>
      <c r="AK16" s="417"/>
      <c r="AL16" s="417"/>
      <c r="AM16" s="417"/>
      <c r="AN16" s="297">
        <f t="shared" si="19"/>
        <v>0</v>
      </c>
      <c r="AO16" s="417"/>
      <c r="AP16" s="417"/>
      <c r="AQ16" s="417"/>
      <c r="AR16" s="417"/>
      <c r="AS16" s="417"/>
      <c r="AT16" s="417"/>
      <c r="AU16" s="417"/>
      <c r="AV16" s="297">
        <f t="shared" si="20"/>
        <v>0</v>
      </c>
      <c r="AW16" s="417"/>
      <c r="AX16" s="417"/>
      <c r="AY16" s="417"/>
      <c r="AZ16" s="417"/>
      <c r="BA16" s="417"/>
      <c r="BB16" s="417"/>
      <c r="BC16" s="417"/>
      <c r="BD16" s="297">
        <f t="shared" si="21"/>
        <v>0</v>
      </c>
      <c r="BE16" s="417"/>
      <c r="BF16" s="417"/>
      <c r="BG16" s="417"/>
      <c r="BH16" s="417"/>
      <c r="BI16" s="417"/>
      <c r="BJ16" s="417"/>
      <c r="BK16" s="417"/>
      <c r="BL16" s="297">
        <f t="shared" si="22"/>
        <v>0</v>
      </c>
      <c r="BM16" s="417"/>
      <c r="BN16" s="417"/>
      <c r="BO16" s="417"/>
      <c r="BP16" s="417"/>
      <c r="BQ16" s="417"/>
      <c r="BR16" s="417"/>
      <c r="BS16" s="417"/>
      <c r="BT16" s="297">
        <f t="shared" si="23"/>
        <v>0</v>
      </c>
      <c r="BU16" s="417"/>
      <c r="BV16" s="417"/>
      <c r="BW16" s="417"/>
      <c r="BX16" s="417"/>
      <c r="BY16" s="417"/>
      <c r="BZ16" s="417"/>
      <c r="CA16" s="417"/>
      <c r="CB16" s="297">
        <f t="shared" si="24"/>
        <v>0</v>
      </c>
      <c r="CC16" s="417"/>
      <c r="CD16" s="417"/>
      <c r="CE16" s="417"/>
      <c r="CF16" s="417"/>
      <c r="CG16" s="417"/>
      <c r="CH16" s="417"/>
      <c r="CI16" s="417"/>
      <c r="CJ16" s="297">
        <f t="shared" si="25"/>
        <v>0</v>
      </c>
      <c r="CK16" s="417"/>
      <c r="CL16" s="417"/>
      <c r="CM16" s="417"/>
      <c r="CN16" s="417"/>
      <c r="CO16" s="417"/>
      <c r="CP16" s="417"/>
      <c r="CQ16" s="417"/>
      <c r="CR16" s="297">
        <f t="shared" si="26"/>
        <v>0</v>
      </c>
      <c r="CS16" s="417"/>
      <c r="CT16" s="417"/>
      <c r="CU16" s="417"/>
      <c r="CV16" s="417"/>
      <c r="CW16" s="417"/>
      <c r="CX16" s="417"/>
      <c r="CY16" s="417"/>
    </row>
    <row r="17" spans="1:103" s="272" customFormat="1" ht="13.5">
      <c r="A17" s="415" t="s">
        <v>382</v>
      </c>
      <c r="B17" s="415">
        <v>28209</v>
      </c>
      <c r="C17" s="415" t="s">
        <v>413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7"/>
      <c r="Z17" s="417"/>
      <c r="AA17" s="417"/>
      <c r="AB17" s="417"/>
      <c r="AC17" s="417"/>
      <c r="AD17" s="417"/>
      <c r="AE17" s="417"/>
      <c r="AF17" s="297">
        <f t="shared" si="18"/>
        <v>0</v>
      </c>
      <c r="AG17" s="417"/>
      <c r="AH17" s="417"/>
      <c r="AI17" s="417"/>
      <c r="AJ17" s="417"/>
      <c r="AK17" s="417"/>
      <c r="AL17" s="417"/>
      <c r="AM17" s="417"/>
      <c r="AN17" s="297">
        <f t="shared" si="19"/>
        <v>0</v>
      </c>
      <c r="AO17" s="417"/>
      <c r="AP17" s="417"/>
      <c r="AQ17" s="417"/>
      <c r="AR17" s="417"/>
      <c r="AS17" s="417"/>
      <c r="AT17" s="417"/>
      <c r="AU17" s="417"/>
      <c r="AV17" s="297">
        <f t="shared" si="20"/>
        <v>0</v>
      </c>
      <c r="AW17" s="417"/>
      <c r="AX17" s="417"/>
      <c r="AY17" s="417"/>
      <c r="AZ17" s="417"/>
      <c r="BA17" s="417"/>
      <c r="BB17" s="417"/>
      <c r="BC17" s="417"/>
      <c r="BD17" s="297">
        <f t="shared" si="21"/>
        <v>0</v>
      </c>
      <c r="BE17" s="417"/>
      <c r="BF17" s="417"/>
      <c r="BG17" s="417"/>
      <c r="BH17" s="417"/>
      <c r="BI17" s="417"/>
      <c r="BJ17" s="417"/>
      <c r="BK17" s="417"/>
      <c r="BL17" s="297">
        <f t="shared" si="22"/>
        <v>0</v>
      </c>
      <c r="BM17" s="417"/>
      <c r="BN17" s="417"/>
      <c r="BO17" s="417"/>
      <c r="BP17" s="417"/>
      <c r="BQ17" s="417"/>
      <c r="BR17" s="417"/>
      <c r="BS17" s="417"/>
      <c r="BT17" s="297">
        <f t="shared" si="23"/>
        <v>0</v>
      </c>
      <c r="BU17" s="417"/>
      <c r="BV17" s="417"/>
      <c r="BW17" s="417"/>
      <c r="BX17" s="417"/>
      <c r="BY17" s="417"/>
      <c r="BZ17" s="417"/>
      <c r="CA17" s="417"/>
      <c r="CB17" s="297">
        <f t="shared" si="24"/>
        <v>0</v>
      </c>
      <c r="CC17" s="417"/>
      <c r="CD17" s="417"/>
      <c r="CE17" s="417"/>
      <c r="CF17" s="417"/>
      <c r="CG17" s="417"/>
      <c r="CH17" s="417"/>
      <c r="CI17" s="417"/>
      <c r="CJ17" s="297">
        <f t="shared" si="25"/>
        <v>0</v>
      </c>
      <c r="CK17" s="417"/>
      <c r="CL17" s="417"/>
      <c r="CM17" s="417"/>
      <c r="CN17" s="417"/>
      <c r="CO17" s="417"/>
      <c r="CP17" s="417"/>
      <c r="CQ17" s="417"/>
      <c r="CR17" s="297">
        <f t="shared" si="26"/>
        <v>0</v>
      </c>
      <c r="CS17" s="417"/>
      <c r="CT17" s="417"/>
      <c r="CU17" s="417"/>
      <c r="CV17" s="417"/>
      <c r="CW17" s="417"/>
      <c r="CX17" s="417"/>
      <c r="CY17" s="417"/>
    </row>
    <row r="18" spans="1:103" s="272" customFormat="1" ht="13.5">
      <c r="A18" s="415" t="s">
        <v>382</v>
      </c>
      <c r="B18" s="415">
        <v>28210</v>
      </c>
      <c r="C18" s="415" t="s">
        <v>414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7"/>
      <c r="Z18" s="417"/>
      <c r="AA18" s="417"/>
      <c r="AB18" s="417"/>
      <c r="AC18" s="417"/>
      <c r="AD18" s="417"/>
      <c r="AE18" s="417"/>
      <c r="AF18" s="297">
        <f t="shared" si="18"/>
        <v>0</v>
      </c>
      <c r="AG18" s="417"/>
      <c r="AH18" s="417"/>
      <c r="AI18" s="417"/>
      <c r="AJ18" s="417"/>
      <c r="AK18" s="417"/>
      <c r="AL18" s="417"/>
      <c r="AM18" s="417"/>
      <c r="AN18" s="297">
        <f t="shared" si="19"/>
        <v>0</v>
      </c>
      <c r="AO18" s="417"/>
      <c r="AP18" s="417"/>
      <c r="AQ18" s="417"/>
      <c r="AR18" s="417"/>
      <c r="AS18" s="417"/>
      <c r="AT18" s="417"/>
      <c r="AU18" s="417"/>
      <c r="AV18" s="297">
        <f t="shared" si="20"/>
        <v>0</v>
      </c>
      <c r="AW18" s="417"/>
      <c r="AX18" s="417"/>
      <c r="AY18" s="417"/>
      <c r="AZ18" s="417"/>
      <c r="BA18" s="417"/>
      <c r="BB18" s="417"/>
      <c r="BC18" s="417"/>
      <c r="BD18" s="297">
        <f t="shared" si="21"/>
        <v>0</v>
      </c>
      <c r="BE18" s="417"/>
      <c r="BF18" s="417"/>
      <c r="BG18" s="417"/>
      <c r="BH18" s="417"/>
      <c r="BI18" s="417"/>
      <c r="BJ18" s="417"/>
      <c r="BK18" s="417"/>
      <c r="BL18" s="297">
        <f t="shared" si="22"/>
        <v>0</v>
      </c>
      <c r="BM18" s="417"/>
      <c r="BN18" s="417"/>
      <c r="BO18" s="417"/>
      <c r="BP18" s="417"/>
      <c r="BQ18" s="417"/>
      <c r="BR18" s="417"/>
      <c r="BS18" s="417"/>
      <c r="BT18" s="297">
        <f t="shared" si="23"/>
        <v>0</v>
      </c>
      <c r="BU18" s="417"/>
      <c r="BV18" s="417"/>
      <c r="BW18" s="417"/>
      <c r="BX18" s="417"/>
      <c r="BY18" s="417"/>
      <c r="BZ18" s="417"/>
      <c r="CA18" s="417"/>
      <c r="CB18" s="297">
        <f t="shared" si="24"/>
        <v>0</v>
      </c>
      <c r="CC18" s="417"/>
      <c r="CD18" s="417"/>
      <c r="CE18" s="417"/>
      <c r="CF18" s="417"/>
      <c r="CG18" s="417"/>
      <c r="CH18" s="417"/>
      <c r="CI18" s="417"/>
      <c r="CJ18" s="297">
        <f t="shared" si="25"/>
        <v>0</v>
      </c>
      <c r="CK18" s="417"/>
      <c r="CL18" s="417"/>
      <c r="CM18" s="417"/>
      <c r="CN18" s="417"/>
      <c r="CO18" s="417"/>
      <c r="CP18" s="417"/>
      <c r="CQ18" s="417"/>
      <c r="CR18" s="297">
        <f t="shared" si="26"/>
        <v>0</v>
      </c>
      <c r="CS18" s="417"/>
      <c r="CT18" s="417"/>
      <c r="CU18" s="417"/>
      <c r="CV18" s="417"/>
      <c r="CW18" s="417"/>
      <c r="CX18" s="417"/>
      <c r="CY18" s="417"/>
    </row>
    <row r="19" spans="1:103" s="272" customFormat="1" ht="13.5">
      <c r="A19" s="415" t="s">
        <v>382</v>
      </c>
      <c r="B19" s="415">
        <v>28212</v>
      </c>
      <c r="C19" s="415" t="s">
        <v>415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7"/>
      <c r="Z19" s="417"/>
      <c r="AA19" s="417"/>
      <c r="AB19" s="417"/>
      <c r="AC19" s="417"/>
      <c r="AD19" s="417"/>
      <c r="AE19" s="417"/>
      <c r="AF19" s="297">
        <f t="shared" si="18"/>
        <v>0</v>
      </c>
      <c r="AG19" s="417"/>
      <c r="AH19" s="417"/>
      <c r="AI19" s="417"/>
      <c r="AJ19" s="417"/>
      <c r="AK19" s="417"/>
      <c r="AL19" s="417"/>
      <c r="AM19" s="417"/>
      <c r="AN19" s="297">
        <f t="shared" si="19"/>
        <v>0</v>
      </c>
      <c r="AO19" s="417"/>
      <c r="AP19" s="417"/>
      <c r="AQ19" s="417"/>
      <c r="AR19" s="417"/>
      <c r="AS19" s="417"/>
      <c r="AT19" s="417"/>
      <c r="AU19" s="417"/>
      <c r="AV19" s="297">
        <f t="shared" si="20"/>
        <v>0</v>
      </c>
      <c r="AW19" s="417"/>
      <c r="AX19" s="417"/>
      <c r="AY19" s="417"/>
      <c r="AZ19" s="417"/>
      <c r="BA19" s="417"/>
      <c r="BB19" s="417"/>
      <c r="BC19" s="417"/>
      <c r="BD19" s="297">
        <f t="shared" si="21"/>
        <v>0</v>
      </c>
      <c r="BE19" s="417"/>
      <c r="BF19" s="417"/>
      <c r="BG19" s="417"/>
      <c r="BH19" s="417"/>
      <c r="BI19" s="417"/>
      <c r="BJ19" s="417"/>
      <c r="BK19" s="417"/>
      <c r="BL19" s="297">
        <f t="shared" si="22"/>
        <v>0</v>
      </c>
      <c r="BM19" s="417"/>
      <c r="BN19" s="417"/>
      <c r="BO19" s="417"/>
      <c r="BP19" s="417"/>
      <c r="BQ19" s="417"/>
      <c r="BR19" s="417"/>
      <c r="BS19" s="417"/>
      <c r="BT19" s="297">
        <f t="shared" si="23"/>
        <v>0</v>
      </c>
      <c r="BU19" s="417"/>
      <c r="BV19" s="417"/>
      <c r="BW19" s="417"/>
      <c r="BX19" s="417"/>
      <c r="BY19" s="417"/>
      <c r="BZ19" s="417"/>
      <c r="CA19" s="417"/>
      <c r="CB19" s="297">
        <f t="shared" si="24"/>
        <v>0</v>
      </c>
      <c r="CC19" s="417"/>
      <c r="CD19" s="417"/>
      <c r="CE19" s="417"/>
      <c r="CF19" s="417"/>
      <c r="CG19" s="417"/>
      <c r="CH19" s="417"/>
      <c r="CI19" s="417"/>
      <c r="CJ19" s="297">
        <f t="shared" si="25"/>
        <v>0</v>
      </c>
      <c r="CK19" s="417"/>
      <c r="CL19" s="417"/>
      <c r="CM19" s="417"/>
      <c r="CN19" s="417"/>
      <c r="CO19" s="417"/>
      <c r="CP19" s="417"/>
      <c r="CQ19" s="417"/>
      <c r="CR19" s="297">
        <f t="shared" si="26"/>
        <v>0</v>
      </c>
      <c r="CS19" s="417"/>
      <c r="CT19" s="417"/>
      <c r="CU19" s="417"/>
      <c r="CV19" s="417"/>
      <c r="CW19" s="417"/>
      <c r="CX19" s="417"/>
      <c r="CY19" s="417"/>
    </row>
    <row r="20" spans="1:103" s="272" customFormat="1" ht="13.5">
      <c r="A20" s="415" t="s">
        <v>382</v>
      </c>
      <c r="B20" s="415">
        <v>28213</v>
      </c>
      <c r="C20" s="415" t="s">
        <v>416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7"/>
      <c r="Z20" s="417"/>
      <c r="AA20" s="417"/>
      <c r="AB20" s="417"/>
      <c r="AC20" s="417"/>
      <c r="AD20" s="417"/>
      <c r="AE20" s="417"/>
      <c r="AF20" s="297">
        <f t="shared" si="18"/>
        <v>0</v>
      </c>
      <c r="AG20" s="417"/>
      <c r="AH20" s="417"/>
      <c r="AI20" s="417"/>
      <c r="AJ20" s="417"/>
      <c r="AK20" s="417"/>
      <c r="AL20" s="417"/>
      <c r="AM20" s="417"/>
      <c r="AN20" s="297">
        <f t="shared" si="19"/>
        <v>0</v>
      </c>
      <c r="AO20" s="417"/>
      <c r="AP20" s="417"/>
      <c r="AQ20" s="417"/>
      <c r="AR20" s="417"/>
      <c r="AS20" s="417"/>
      <c r="AT20" s="417"/>
      <c r="AU20" s="417"/>
      <c r="AV20" s="297">
        <f t="shared" si="20"/>
        <v>0</v>
      </c>
      <c r="AW20" s="417"/>
      <c r="AX20" s="417"/>
      <c r="AY20" s="417"/>
      <c r="AZ20" s="417"/>
      <c r="BA20" s="417"/>
      <c r="BB20" s="417"/>
      <c r="BC20" s="417"/>
      <c r="BD20" s="297">
        <f t="shared" si="21"/>
        <v>0</v>
      </c>
      <c r="BE20" s="417"/>
      <c r="BF20" s="417"/>
      <c r="BG20" s="417"/>
      <c r="BH20" s="417"/>
      <c r="BI20" s="417"/>
      <c r="BJ20" s="417"/>
      <c r="BK20" s="417"/>
      <c r="BL20" s="297">
        <f t="shared" si="22"/>
        <v>0</v>
      </c>
      <c r="BM20" s="417"/>
      <c r="BN20" s="417"/>
      <c r="BO20" s="417"/>
      <c r="BP20" s="417"/>
      <c r="BQ20" s="417"/>
      <c r="BR20" s="417"/>
      <c r="BS20" s="417"/>
      <c r="BT20" s="297">
        <f t="shared" si="23"/>
        <v>0</v>
      </c>
      <c r="BU20" s="417"/>
      <c r="BV20" s="417"/>
      <c r="BW20" s="417"/>
      <c r="BX20" s="417"/>
      <c r="BY20" s="417"/>
      <c r="BZ20" s="417"/>
      <c r="CA20" s="417"/>
      <c r="CB20" s="297">
        <f t="shared" si="24"/>
        <v>0</v>
      </c>
      <c r="CC20" s="417"/>
      <c r="CD20" s="417"/>
      <c r="CE20" s="417"/>
      <c r="CF20" s="417"/>
      <c r="CG20" s="417"/>
      <c r="CH20" s="417"/>
      <c r="CI20" s="417"/>
      <c r="CJ20" s="297">
        <f t="shared" si="25"/>
        <v>0</v>
      </c>
      <c r="CK20" s="417"/>
      <c r="CL20" s="417"/>
      <c r="CM20" s="417"/>
      <c r="CN20" s="417"/>
      <c r="CO20" s="417"/>
      <c r="CP20" s="417"/>
      <c r="CQ20" s="417"/>
      <c r="CR20" s="297">
        <f t="shared" si="26"/>
        <v>0</v>
      </c>
      <c r="CS20" s="417"/>
      <c r="CT20" s="417"/>
      <c r="CU20" s="417"/>
      <c r="CV20" s="417"/>
      <c r="CW20" s="417"/>
      <c r="CX20" s="417"/>
      <c r="CY20" s="417"/>
    </row>
    <row r="21" spans="1:103" s="272" customFormat="1" ht="13.5">
      <c r="A21" s="415" t="s">
        <v>382</v>
      </c>
      <c r="B21" s="415">
        <v>28214</v>
      </c>
      <c r="C21" s="415" t="s">
        <v>417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7"/>
      <c r="Z21" s="417"/>
      <c r="AA21" s="417"/>
      <c r="AB21" s="417"/>
      <c r="AC21" s="417"/>
      <c r="AD21" s="417"/>
      <c r="AE21" s="417"/>
      <c r="AF21" s="297">
        <f t="shared" si="18"/>
        <v>0</v>
      </c>
      <c r="AG21" s="417"/>
      <c r="AH21" s="417"/>
      <c r="AI21" s="417"/>
      <c r="AJ21" s="417"/>
      <c r="AK21" s="417"/>
      <c r="AL21" s="417"/>
      <c r="AM21" s="417"/>
      <c r="AN21" s="297">
        <f t="shared" si="19"/>
        <v>0</v>
      </c>
      <c r="AO21" s="417"/>
      <c r="AP21" s="417"/>
      <c r="AQ21" s="417"/>
      <c r="AR21" s="417"/>
      <c r="AS21" s="417"/>
      <c r="AT21" s="417"/>
      <c r="AU21" s="417"/>
      <c r="AV21" s="297">
        <f t="shared" si="20"/>
        <v>0</v>
      </c>
      <c r="AW21" s="417"/>
      <c r="AX21" s="417"/>
      <c r="AY21" s="417"/>
      <c r="AZ21" s="417"/>
      <c r="BA21" s="417"/>
      <c r="BB21" s="417"/>
      <c r="BC21" s="417"/>
      <c r="BD21" s="297">
        <f t="shared" si="21"/>
        <v>0</v>
      </c>
      <c r="BE21" s="417"/>
      <c r="BF21" s="417"/>
      <c r="BG21" s="417"/>
      <c r="BH21" s="417"/>
      <c r="BI21" s="417"/>
      <c r="BJ21" s="417"/>
      <c r="BK21" s="417"/>
      <c r="BL21" s="297">
        <f t="shared" si="22"/>
        <v>0</v>
      </c>
      <c r="BM21" s="417"/>
      <c r="BN21" s="417"/>
      <c r="BO21" s="417"/>
      <c r="BP21" s="417"/>
      <c r="BQ21" s="417"/>
      <c r="BR21" s="417"/>
      <c r="BS21" s="417"/>
      <c r="BT21" s="297">
        <f t="shared" si="23"/>
        <v>0</v>
      </c>
      <c r="BU21" s="417"/>
      <c r="BV21" s="417"/>
      <c r="BW21" s="417"/>
      <c r="BX21" s="417"/>
      <c r="BY21" s="417"/>
      <c r="BZ21" s="417"/>
      <c r="CA21" s="417"/>
      <c r="CB21" s="297">
        <f t="shared" si="24"/>
        <v>0</v>
      </c>
      <c r="CC21" s="417"/>
      <c r="CD21" s="417"/>
      <c r="CE21" s="417"/>
      <c r="CF21" s="417"/>
      <c r="CG21" s="417"/>
      <c r="CH21" s="417"/>
      <c r="CI21" s="417"/>
      <c r="CJ21" s="297">
        <f t="shared" si="25"/>
        <v>0</v>
      </c>
      <c r="CK21" s="417"/>
      <c r="CL21" s="417"/>
      <c r="CM21" s="417"/>
      <c r="CN21" s="417"/>
      <c r="CO21" s="417"/>
      <c r="CP21" s="417"/>
      <c r="CQ21" s="417"/>
      <c r="CR21" s="297">
        <f t="shared" si="26"/>
        <v>0</v>
      </c>
      <c r="CS21" s="417"/>
      <c r="CT21" s="417"/>
      <c r="CU21" s="417"/>
      <c r="CV21" s="417"/>
      <c r="CW21" s="417"/>
      <c r="CX21" s="417"/>
      <c r="CY21" s="417"/>
    </row>
    <row r="22" spans="1:103" s="272" customFormat="1" ht="13.5">
      <c r="A22" s="415" t="s">
        <v>382</v>
      </c>
      <c r="B22" s="415">
        <v>28215</v>
      </c>
      <c r="C22" s="415" t="s">
        <v>418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7"/>
      <c r="Z22" s="417"/>
      <c r="AA22" s="417"/>
      <c r="AB22" s="417"/>
      <c r="AC22" s="417"/>
      <c r="AD22" s="417"/>
      <c r="AE22" s="417"/>
      <c r="AF22" s="297">
        <f t="shared" si="18"/>
        <v>0</v>
      </c>
      <c r="AG22" s="417"/>
      <c r="AH22" s="417"/>
      <c r="AI22" s="417"/>
      <c r="AJ22" s="417"/>
      <c r="AK22" s="417"/>
      <c r="AL22" s="417"/>
      <c r="AM22" s="417"/>
      <c r="AN22" s="297">
        <f t="shared" si="19"/>
        <v>0</v>
      </c>
      <c r="AO22" s="417"/>
      <c r="AP22" s="417"/>
      <c r="AQ22" s="417"/>
      <c r="AR22" s="417"/>
      <c r="AS22" s="417"/>
      <c r="AT22" s="417"/>
      <c r="AU22" s="417"/>
      <c r="AV22" s="297">
        <f t="shared" si="20"/>
        <v>0</v>
      </c>
      <c r="AW22" s="417"/>
      <c r="AX22" s="417"/>
      <c r="AY22" s="417"/>
      <c r="AZ22" s="417"/>
      <c r="BA22" s="417"/>
      <c r="BB22" s="417"/>
      <c r="BC22" s="417"/>
      <c r="BD22" s="297">
        <f t="shared" si="21"/>
        <v>0</v>
      </c>
      <c r="BE22" s="417"/>
      <c r="BF22" s="417"/>
      <c r="BG22" s="417"/>
      <c r="BH22" s="417"/>
      <c r="BI22" s="417"/>
      <c r="BJ22" s="417"/>
      <c r="BK22" s="417"/>
      <c r="BL22" s="297">
        <f t="shared" si="22"/>
        <v>0</v>
      </c>
      <c r="BM22" s="417"/>
      <c r="BN22" s="417"/>
      <c r="BO22" s="417"/>
      <c r="BP22" s="417"/>
      <c r="BQ22" s="417"/>
      <c r="BR22" s="417"/>
      <c r="BS22" s="417"/>
      <c r="BT22" s="297">
        <f t="shared" si="23"/>
        <v>0</v>
      </c>
      <c r="BU22" s="417"/>
      <c r="BV22" s="417"/>
      <c r="BW22" s="417"/>
      <c r="BX22" s="417"/>
      <c r="BY22" s="417"/>
      <c r="BZ22" s="417"/>
      <c r="CA22" s="417"/>
      <c r="CB22" s="297">
        <f t="shared" si="24"/>
        <v>0</v>
      </c>
      <c r="CC22" s="417"/>
      <c r="CD22" s="417"/>
      <c r="CE22" s="417"/>
      <c r="CF22" s="417"/>
      <c r="CG22" s="417"/>
      <c r="CH22" s="417"/>
      <c r="CI22" s="417"/>
      <c r="CJ22" s="297">
        <f t="shared" si="25"/>
        <v>0</v>
      </c>
      <c r="CK22" s="417"/>
      <c r="CL22" s="417"/>
      <c r="CM22" s="417"/>
      <c r="CN22" s="417"/>
      <c r="CO22" s="417"/>
      <c r="CP22" s="417"/>
      <c r="CQ22" s="417"/>
      <c r="CR22" s="297">
        <f t="shared" si="26"/>
        <v>0</v>
      </c>
      <c r="CS22" s="417"/>
      <c r="CT22" s="417"/>
      <c r="CU22" s="417"/>
      <c r="CV22" s="417"/>
      <c r="CW22" s="417"/>
      <c r="CX22" s="417"/>
      <c r="CY22" s="417"/>
    </row>
    <row r="23" spans="1:103" s="272" customFormat="1" ht="13.5">
      <c r="A23" s="415" t="s">
        <v>382</v>
      </c>
      <c r="B23" s="415">
        <v>28216</v>
      </c>
      <c r="C23" s="415" t="s">
        <v>419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7"/>
      <c r="Z23" s="417"/>
      <c r="AA23" s="417"/>
      <c r="AB23" s="417"/>
      <c r="AC23" s="417"/>
      <c r="AD23" s="417"/>
      <c r="AE23" s="417"/>
      <c r="AF23" s="297">
        <f t="shared" si="18"/>
        <v>0</v>
      </c>
      <c r="AG23" s="417"/>
      <c r="AH23" s="417"/>
      <c r="AI23" s="417"/>
      <c r="AJ23" s="417"/>
      <c r="AK23" s="417"/>
      <c r="AL23" s="417"/>
      <c r="AM23" s="417"/>
      <c r="AN23" s="297">
        <f t="shared" si="19"/>
        <v>0</v>
      </c>
      <c r="AO23" s="417"/>
      <c r="AP23" s="417"/>
      <c r="AQ23" s="417"/>
      <c r="AR23" s="417"/>
      <c r="AS23" s="417"/>
      <c r="AT23" s="417"/>
      <c r="AU23" s="417"/>
      <c r="AV23" s="297">
        <f t="shared" si="20"/>
        <v>0</v>
      </c>
      <c r="AW23" s="417"/>
      <c r="AX23" s="417"/>
      <c r="AY23" s="417"/>
      <c r="AZ23" s="417"/>
      <c r="BA23" s="417"/>
      <c r="BB23" s="417"/>
      <c r="BC23" s="417"/>
      <c r="BD23" s="297">
        <f t="shared" si="21"/>
        <v>0</v>
      </c>
      <c r="BE23" s="417"/>
      <c r="BF23" s="417"/>
      <c r="BG23" s="417"/>
      <c r="BH23" s="417"/>
      <c r="BI23" s="417"/>
      <c r="BJ23" s="417"/>
      <c r="BK23" s="417"/>
      <c r="BL23" s="297">
        <f t="shared" si="22"/>
        <v>0</v>
      </c>
      <c r="BM23" s="417"/>
      <c r="BN23" s="417"/>
      <c r="BO23" s="417"/>
      <c r="BP23" s="417"/>
      <c r="BQ23" s="417"/>
      <c r="BR23" s="417"/>
      <c r="BS23" s="417"/>
      <c r="BT23" s="297">
        <f t="shared" si="23"/>
        <v>0</v>
      </c>
      <c r="BU23" s="417"/>
      <c r="BV23" s="417"/>
      <c r="BW23" s="417"/>
      <c r="BX23" s="417"/>
      <c r="BY23" s="417"/>
      <c r="BZ23" s="417"/>
      <c r="CA23" s="417"/>
      <c r="CB23" s="297">
        <f t="shared" si="24"/>
        <v>0</v>
      </c>
      <c r="CC23" s="417"/>
      <c r="CD23" s="417"/>
      <c r="CE23" s="417"/>
      <c r="CF23" s="417"/>
      <c r="CG23" s="417"/>
      <c r="CH23" s="417"/>
      <c r="CI23" s="417"/>
      <c r="CJ23" s="297">
        <f t="shared" si="25"/>
        <v>0</v>
      </c>
      <c r="CK23" s="417"/>
      <c r="CL23" s="417"/>
      <c r="CM23" s="417"/>
      <c r="CN23" s="417"/>
      <c r="CO23" s="417"/>
      <c r="CP23" s="417"/>
      <c r="CQ23" s="417"/>
      <c r="CR23" s="297">
        <f t="shared" si="26"/>
        <v>0</v>
      </c>
      <c r="CS23" s="417"/>
      <c r="CT23" s="417"/>
      <c r="CU23" s="417"/>
      <c r="CV23" s="417"/>
      <c r="CW23" s="417"/>
      <c r="CX23" s="417"/>
      <c r="CY23" s="417"/>
    </row>
    <row r="24" spans="1:103" s="272" customFormat="1" ht="13.5">
      <c r="A24" s="415" t="s">
        <v>382</v>
      </c>
      <c r="B24" s="415">
        <v>28217</v>
      </c>
      <c r="C24" s="415" t="s">
        <v>420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7"/>
      <c r="Z24" s="417"/>
      <c r="AA24" s="417"/>
      <c r="AB24" s="417"/>
      <c r="AC24" s="417"/>
      <c r="AD24" s="417"/>
      <c r="AE24" s="417"/>
      <c r="AF24" s="297">
        <f t="shared" si="18"/>
        <v>0</v>
      </c>
      <c r="AG24" s="417"/>
      <c r="AH24" s="417"/>
      <c r="AI24" s="417"/>
      <c r="AJ24" s="417"/>
      <c r="AK24" s="417"/>
      <c r="AL24" s="417"/>
      <c r="AM24" s="417"/>
      <c r="AN24" s="297">
        <f t="shared" si="19"/>
        <v>0</v>
      </c>
      <c r="AO24" s="417"/>
      <c r="AP24" s="417"/>
      <c r="AQ24" s="417"/>
      <c r="AR24" s="417"/>
      <c r="AS24" s="417"/>
      <c r="AT24" s="417"/>
      <c r="AU24" s="417"/>
      <c r="AV24" s="297">
        <f t="shared" si="20"/>
        <v>0</v>
      </c>
      <c r="AW24" s="417"/>
      <c r="AX24" s="417"/>
      <c r="AY24" s="417"/>
      <c r="AZ24" s="417"/>
      <c r="BA24" s="417"/>
      <c r="BB24" s="417"/>
      <c r="BC24" s="417"/>
      <c r="BD24" s="297">
        <f t="shared" si="21"/>
        <v>0</v>
      </c>
      <c r="BE24" s="417"/>
      <c r="BF24" s="417"/>
      <c r="BG24" s="417"/>
      <c r="BH24" s="417"/>
      <c r="BI24" s="417"/>
      <c r="BJ24" s="417"/>
      <c r="BK24" s="417"/>
      <c r="BL24" s="297">
        <f t="shared" si="22"/>
        <v>0</v>
      </c>
      <c r="BM24" s="417"/>
      <c r="BN24" s="417"/>
      <c r="BO24" s="417"/>
      <c r="BP24" s="417"/>
      <c r="BQ24" s="417"/>
      <c r="BR24" s="417"/>
      <c r="BS24" s="417"/>
      <c r="BT24" s="297">
        <f t="shared" si="23"/>
        <v>0</v>
      </c>
      <c r="BU24" s="417"/>
      <c r="BV24" s="417"/>
      <c r="BW24" s="417"/>
      <c r="BX24" s="417"/>
      <c r="BY24" s="417"/>
      <c r="BZ24" s="417"/>
      <c r="CA24" s="417"/>
      <c r="CB24" s="297">
        <f t="shared" si="24"/>
        <v>0</v>
      </c>
      <c r="CC24" s="417"/>
      <c r="CD24" s="417"/>
      <c r="CE24" s="417"/>
      <c r="CF24" s="417"/>
      <c r="CG24" s="417"/>
      <c r="CH24" s="417"/>
      <c r="CI24" s="417"/>
      <c r="CJ24" s="297">
        <f t="shared" si="25"/>
        <v>0</v>
      </c>
      <c r="CK24" s="417"/>
      <c r="CL24" s="417"/>
      <c r="CM24" s="417"/>
      <c r="CN24" s="417"/>
      <c r="CO24" s="417"/>
      <c r="CP24" s="417"/>
      <c r="CQ24" s="417"/>
      <c r="CR24" s="297">
        <f t="shared" si="26"/>
        <v>0</v>
      </c>
      <c r="CS24" s="417"/>
      <c r="CT24" s="417"/>
      <c r="CU24" s="417"/>
      <c r="CV24" s="417"/>
      <c r="CW24" s="417"/>
      <c r="CX24" s="417"/>
      <c r="CY24" s="417"/>
    </row>
    <row r="25" spans="1:103" s="272" customFormat="1" ht="13.5">
      <c r="A25" s="415" t="s">
        <v>382</v>
      </c>
      <c r="B25" s="415">
        <v>28218</v>
      </c>
      <c r="C25" s="415" t="s">
        <v>421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7"/>
      <c r="Z25" s="417"/>
      <c r="AA25" s="417"/>
      <c r="AB25" s="417"/>
      <c r="AC25" s="417"/>
      <c r="AD25" s="417"/>
      <c r="AE25" s="417"/>
      <c r="AF25" s="297">
        <f t="shared" si="18"/>
        <v>0</v>
      </c>
      <c r="AG25" s="417"/>
      <c r="AH25" s="417"/>
      <c r="AI25" s="417"/>
      <c r="AJ25" s="417"/>
      <c r="AK25" s="417"/>
      <c r="AL25" s="417"/>
      <c r="AM25" s="417"/>
      <c r="AN25" s="297">
        <f t="shared" si="19"/>
        <v>0</v>
      </c>
      <c r="AO25" s="417"/>
      <c r="AP25" s="417"/>
      <c r="AQ25" s="417"/>
      <c r="AR25" s="417"/>
      <c r="AS25" s="417"/>
      <c r="AT25" s="417"/>
      <c r="AU25" s="417"/>
      <c r="AV25" s="297">
        <f t="shared" si="20"/>
        <v>0</v>
      </c>
      <c r="AW25" s="417"/>
      <c r="AX25" s="417"/>
      <c r="AY25" s="417"/>
      <c r="AZ25" s="417"/>
      <c r="BA25" s="417"/>
      <c r="BB25" s="417"/>
      <c r="BC25" s="417"/>
      <c r="BD25" s="297">
        <f t="shared" si="21"/>
        <v>0</v>
      </c>
      <c r="BE25" s="417"/>
      <c r="BF25" s="417"/>
      <c r="BG25" s="417"/>
      <c r="BH25" s="417"/>
      <c r="BI25" s="417"/>
      <c r="BJ25" s="417"/>
      <c r="BK25" s="417"/>
      <c r="BL25" s="297">
        <f t="shared" si="22"/>
        <v>0</v>
      </c>
      <c r="BM25" s="417"/>
      <c r="BN25" s="417"/>
      <c r="BO25" s="417"/>
      <c r="BP25" s="417"/>
      <c r="BQ25" s="417"/>
      <c r="BR25" s="417"/>
      <c r="BS25" s="417"/>
      <c r="BT25" s="297">
        <f t="shared" si="23"/>
        <v>0</v>
      </c>
      <c r="BU25" s="417"/>
      <c r="BV25" s="417"/>
      <c r="BW25" s="417"/>
      <c r="BX25" s="417"/>
      <c r="BY25" s="417"/>
      <c r="BZ25" s="417"/>
      <c r="CA25" s="417"/>
      <c r="CB25" s="297">
        <f t="shared" si="24"/>
        <v>0</v>
      </c>
      <c r="CC25" s="417"/>
      <c r="CD25" s="417"/>
      <c r="CE25" s="417"/>
      <c r="CF25" s="417"/>
      <c r="CG25" s="417"/>
      <c r="CH25" s="417"/>
      <c r="CI25" s="417"/>
      <c r="CJ25" s="297">
        <f t="shared" si="25"/>
        <v>0</v>
      </c>
      <c r="CK25" s="417"/>
      <c r="CL25" s="417"/>
      <c r="CM25" s="417"/>
      <c r="CN25" s="417"/>
      <c r="CO25" s="417"/>
      <c r="CP25" s="417"/>
      <c r="CQ25" s="417"/>
      <c r="CR25" s="297">
        <f t="shared" si="26"/>
        <v>0</v>
      </c>
      <c r="CS25" s="417"/>
      <c r="CT25" s="417"/>
      <c r="CU25" s="417"/>
      <c r="CV25" s="417"/>
      <c r="CW25" s="417"/>
      <c r="CX25" s="417"/>
      <c r="CY25" s="417"/>
    </row>
    <row r="26" spans="1:103" s="272" customFormat="1" ht="13.5">
      <c r="A26" s="415" t="s">
        <v>382</v>
      </c>
      <c r="B26" s="415">
        <v>28219</v>
      </c>
      <c r="C26" s="415" t="s">
        <v>422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7"/>
      <c r="Z26" s="417"/>
      <c r="AA26" s="417"/>
      <c r="AB26" s="417"/>
      <c r="AC26" s="417"/>
      <c r="AD26" s="417"/>
      <c r="AE26" s="417"/>
      <c r="AF26" s="297">
        <f t="shared" si="18"/>
        <v>0</v>
      </c>
      <c r="AG26" s="417"/>
      <c r="AH26" s="417"/>
      <c r="AI26" s="417"/>
      <c r="AJ26" s="417"/>
      <c r="AK26" s="417"/>
      <c r="AL26" s="417"/>
      <c r="AM26" s="417"/>
      <c r="AN26" s="297">
        <f t="shared" si="19"/>
        <v>0</v>
      </c>
      <c r="AO26" s="417"/>
      <c r="AP26" s="417"/>
      <c r="AQ26" s="417"/>
      <c r="AR26" s="417"/>
      <c r="AS26" s="417"/>
      <c r="AT26" s="417"/>
      <c r="AU26" s="417"/>
      <c r="AV26" s="297">
        <f t="shared" si="20"/>
        <v>0</v>
      </c>
      <c r="AW26" s="417"/>
      <c r="AX26" s="417"/>
      <c r="AY26" s="417"/>
      <c r="AZ26" s="417"/>
      <c r="BA26" s="417"/>
      <c r="BB26" s="417"/>
      <c r="BC26" s="417"/>
      <c r="BD26" s="297">
        <f t="shared" si="21"/>
        <v>0</v>
      </c>
      <c r="BE26" s="417"/>
      <c r="BF26" s="417"/>
      <c r="BG26" s="417"/>
      <c r="BH26" s="417"/>
      <c r="BI26" s="417"/>
      <c r="BJ26" s="417"/>
      <c r="BK26" s="417"/>
      <c r="BL26" s="297">
        <f t="shared" si="22"/>
        <v>0</v>
      </c>
      <c r="BM26" s="417"/>
      <c r="BN26" s="417"/>
      <c r="BO26" s="417"/>
      <c r="BP26" s="417"/>
      <c r="BQ26" s="417"/>
      <c r="BR26" s="417"/>
      <c r="BS26" s="417"/>
      <c r="BT26" s="297">
        <f t="shared" si="23"/>
        <v>0</v>
      </c>
      <c r="BU26" s="417"/>
      <c r="BV26" s="417"/>
      <c r="BW26" s="417"/>
      <c r="BX26" s="417"/>
      <c r="BY26" s="417"/>
      <c r="BZ26" s="417"/>
      <c r="CA26" s="417"/>
      <c r="CB26" s="297">
        <f t="shared" si="24"/>
        <v>0</v>
      </c>
      <c r="CC26" s="417"/>
      <c r="CD26" s="417"/>
      <c r="CE26" s="417"/>
      <c r="CF26" s="417"/>
      <c r="CG26" s="417"/>
      <c r="CH26" s="417"/>
      <c r="CI26" s="417"/>
      <c r="CJ26" s="297">
        <f t="shared" si="25"/>
        <v>0</v>
      </c>
      <c r="CK26" s="417"/>
      <c r="CL26" s="417"/>
      <c r="CM26" s="417"/>
      <c r="CN26" s="417"/>
      <c r="CO26" s="417"/>
      <c r="CP26" s="417"/>
      <c r="CQ26" s="417"/>
      <c r="CR26" s="297">
        <f t="shared" si="26"/>
        <v>0</v>
      </c>
      <c r="CS26" s="417"/>
      <c r="CT26" s="417"/>
      <c r="CU26" s="417"/>
      <c r="CV26" s="417"/>
      <c r="CW26" s="417"/>
      <c r="CX26" s="417"/>
      <c r="CY26" s="417"/>
    </row>
    <row r="27" spans="1:103" s="272" customFormat="1" ht="13.5">
      <c r="A27" s="415" t="s">
        <v>382</v>
      </c>
      <c r="B27" s="415">
        <v>28220</v>
      </c>
      <c r="C27" s="415" t="s">
        <v>423</v>
      </c>
      <c r="D27" s="297">
        <f t="shared" si="3"/>
        <v>207</v>
      </c>
      <c r="E27" s="297">
        <f t="shared" si="4"/>
        <v>27</v>
      </c>
      <c r="F27" s="297">
        <f t="shared" si="5"/>
        <v>6</v>
      </c>
      <c r="G27" s="297">
        <f t="shared" si="6"/>
        <v>6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174</v>
      </c>
      <c r="O27" s="297">
        <f t="shared" si="14"/>
        <v>0</v>
      </c>
      <c r="P27" s="297">
        <f t="shared" si="15"/>
        <v>207</v>
      </c>
      <c r="Q27" s="297">
        <f t="shared" si="16"/>
        <v>0</v>
      </c>
      <c r="R27" s="297">
        <f t="shared" si="16"/>
        <v>0</v>
      </c>
      <c r="S27" s="297">
        <f t="shared" si="16"/>
        <v>27</v>
      </c>
      <c r="T27" s="297">
        <f t="shared" si="16"/>
        <v>180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27</v>
      </c>
      <c r="Y27" s="417"/>
      <c r="Z27" s="417"/>
      <c r="AA27" s="417">
        <v>27</v>
      </c>
      <c r="AB27" s="417"/>
      <c r="AC27" s="417"/>
      <c r="AD27" s="417"/>
      <c r="AE27" s="417"/>
      <c r="AF27" s="297">
        <f t="shared" si="18"/>
        <v>6</v>
      </c>
      <c r="AG27" s="417"/>
      <c r="AH27" s="417"/>
      <c r="AI27" s="417"/>
      <c r="AJ27" s="417">
        <v>6</v>
      </c>
      <c r="AK27" s="417"/>
      <c r="AL27" s="417"/>
      <c r="AM27" s="417"/>
      <c r="AN27" s="297">
        <f t="shared" si="19"/>
        <v>0</v>
      </c>
      <c r="AO27" s="417"/>
      <c r="AP27" s="417"/>
      <c r="AQ27" s="417"/>
      <c r="AR27" s="417"/>
      <c r="AS27" s="417"/>
      <c r="AT27" s="417"/>
      <c r="AU27" s="417"/>
      <c r="AV27" s="297">
        <f t="shared" si="20"/>
        <v>0</v>
      </c>
      <c r="AW27" s="417"/>
      <c r="AX27" s="417"/>
      <c r="AY27" s="417"/>
      <c r="AZ27" s="417"/>
      <c r="BA27" s="417"/>
      <c r="BB27" s="417"/>
      <c r="BC27" s="417"/>
      <c r="BD27" s="297">
        <f t="shared" si="21"/>
        <v>0</v>
      </c>
      <c r="BE27" s="417"/>
      <c r="BF27" s="417"/>
      <c r="BG27" s="417"/>
      <c r="BH27" s="417"/>
      <c r="BI27" s="417"/>
      <c r="BJ27" s="417"/>
      <c r="BK27" s="417"/>
      <c r="BL27" s="297">
        <f t="shared" si="22"/>
        <v>0</v>
      </c>
      <c r="BM27" s="417"/>
      <c r="BN27" s="417"/>
      <c r="BO27" s="417"/>
      <c r="BP27" s="417"/>
      <c r="BQ27" s="417"/>
      <c r="BR27" s="417"/>
      <c r="BS27" s="417"/>
      <c r="BT27" s="297">
        <f t="shared" si="23"/>
        <v>0</v>
      </c>
      <c r="BU27" s="417"/>
      <c r="BV27" s="417"/>
      <c r="BW27" s="417"/>
      <c r="BX27" s="417"/>
      <c r="BY27" s="417"/>
      <c r="BZ27" s="417"/>
      <c r="CA27" s="417"/>
      <c r="CB27" s="297">
        <f t="shared" si="24"/>
        <v>0</v>
      </c>
      <c r="CC27" s="417"/>
      <c r="CD27" s="417"/>
      <c r="CE27" s="417"/>
      <c r="CF27" s="417"/>
      <c r="CG27" s="417"/>
      <c r="CH27" s="417"/>
      <c r="CI27" s="417"/>
      <c r="CJ27" s="297">
        <f t="shared" si="25"/>
        <v>174</v>
      </c>
      <c r="CK27" s="417"/>
      <c r="CL27" s="417"/>
      <c r="CM27" s="417"/>
      <c r="CN27" s="417">
        <v>174</v>
      </c>
      <c r="CO27" s="417"/>
      <c r="CP27" s="417"/>
      <c r="CQ27" s="417"/>
      <c r="CR27" s="297">
        <f t="shared" si="26"/>
        <v>0</v>
      </c>
      <c r="CS27" s="417"/>
      <c r="CT27" s="417"/>
      <c r="CU27" s="417"/>
      <c r="CV27" s="417"/>
      <c r="CW27" s="417"/>
      <c r="CX27" s="417"/>
      <c r="CY27" s="417"/>
    </row>
    <row r="28" spans="1:103" s="272" customFormat="1" ht="13.5">
      <c r="A28" s="415" t="s">
        <v>382</v>
      </c>
      <c r="B28" s="415">
        <v>28221</v>
      </c>
      <c r="C28" s="415" t="s">
        <v>424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7"/>
      <c r="Z28" s="417"/>
      <c r="AA28" s="417"/>
      <c r="AB28" s="417"/>
      <c r="AC28" s="417"/>
      <c r="AD28" s="417"/>
      <c r="AE28" s="417"/>
      <c r="AF28" s="297">
        <f t="shared" si="18"/>
        <v>0</v>
      </c>
      <c r="AG28" s="417"/>
      <c r="AH28" s="417"/>
      <c r="AI28" s="417"/>
      <c r="AJ28" s="417"/>
      <c r="AK28" s="417"/>
      <c r="AL28" s="417"/>
      <c r="AM28" s="417"/>
      <c r="AN28" s="297">
        <f t="shared" si="19"/>
        <v>0</v>
      </c>
      <c r="AO28" s="417"/>
      <c r="AP28" s="417"/>
      <c r="AQ28" s="417"/>
      <c r="AR28" s="417"/>
      <c r="AS28" s="417"/>
      <c r="AT28" s="417"/>
      <c r="AU28" s="417"/>
      <c r="AV28" s="297">
        <f t="shared" si="20"/>
        <v>0</v>
      </c>
      <c r="AW28" s="417"/>
      <c r="AX28" s="417"/>
      <c r="AY28" s="417"/>
      <c r="AZ28" s="417"/>
      <c r="BA28" s="417"/>
      <c r="BB28" s="417"/>
      <c r="BC28" s="417"/>
      <c r="BD28" s="297">
        <f t="shared" si="21"/>
        <v>0</v>
      </c>
      <c r="BE28" s="417"/>
      <c r="BF28" s="417"/>
      <c r="BG28" s="417"/>
      <c r="BH28" s="417"/>
      <c r="BI28" s="417"/>
      <c r="BJ28" s="417"/>
      <c r="BK28" s="417"/>
      <c r="BL28" s="297">
        <f t="shared" si="22"/>
        <v>0</v>
      </c>
      <c r="BM28" s="417"/>
      <c r="BN28" s="417"/>
      <c r="BO28" s="417"/>
      <c r="BP28" s="417"/>
      <c r="BQ28" s="417"/>
      <c r="BR28" s="417"/>
      <c r="BS28" s="417"/>
      <c r="BT28" s="297">
        <f t="shared" si="23"/>
        <v>0</v>
      </c>
      <c r="BU28" s="417"/>
      <c r="BV28" s="417"/>
      <c r="BW28" s="417"/>
      <c r="BX28" s="417"/>
      <c r="BY28" s="417"/>
      <c r="BZ28" s="417"/>
      <c r="CA28" s="417"/>
      <c r="CB28" s="297">
        <f t="shared" si="24"/>
        <v>0</v>
      </c>
      <c r="CC28" s="417"/>
      <c r="CD28" s="417"/>
      <c r="CE28" s="417"/>
      <c r="CF28" s="417"/>
      <c r="CG28" s="417"/>
      <c r="CH28" s="417"/>
      <c r="CI28" s="417"/>
      <c r="CJ28" s="297">
        <f t="shared" si="25"/>
        <v>0</v>
      </c>
      <c r="CK28" s="417"/>
      <c r="CL28" s="417"/>
      <c r="CM28" s="417"/>
      <c r="CN28" s="417"/>
      <c r="CO28" s="417"/>
      <c r="CP28" s="417"/>
      <c r="CQ28" s="417"/>
      <c r="CR28" s="297">
        <f t="shared" si="26"/>
        <v>0</v>
      </c>
      <c r="CS28" s="417"/>
      <c r="CT28" s="417"/>
      <c r="CU28" s="417"/>
      <c r="CV28" s="417"/>
      <c r="CW28" s="417"/>
      <c r="CX28" s="417"/>
      <c r="CY28" s="417"/>
    </row>
    <row r="29" spans="1:103" s="272" customFormat="1" ht="13.5">
      <c r="A29" s="415" t="s">
        <v>382</v>
      </c>
      <c r="B29" s="415">
        <v>28222</v>
      </c>
      <c r="C29" s="415" t="s">
        <v>425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7"/>
      <c r="Z29" s="417"/>
      <c r="AA29" s="417"/>
      <c r="AB29" s="417"/>
      <c r="AC29" s="417"/>
      <c r="AD29" s="417"/>
      <c r="AE29" s="417"/>
      <c r="AF29" s="297">
        <f t="shared" si="18"/>
        <v>0</v>
      </c>
      <c r="AG29" s="417"/>
      <c r="AH29" s="417"/>
      <c r="AI29" s="417"/>
      <c r="AJ29" s="417"/>
      <c r="AK29" s="417"/>
      <c r="AL29" s="417"/>
      <c r="AM29" s="417"/>
      <c r="AN29" s="297">
        <f t="shared" si="19"/>
        <v>0</v>
      </c>
      <c r="AO29" s="417"/>
      <c r="AP29" s="417"/>
      <c r="AQ29" s="417"/>
      <c r="AR29" s="417"/>
      <c r="AS29" s="417"/>
      <c r="AT29" s="417"/>
      <c r="AU29" s="417"/>
      <c r="AV29" s="297">
        <f t="shared" si="20"/>
        <v>0</v>
      </c>
      <c r="AW29" s="417"/>
      <c r="AX29" s="417"/>
      <c r="AY29" s="417"/>
      <c r="AZ29" s="417"/>
      <c r="BA29" s="417"/>
      <c r="BB29" s="417"/>
      <c r="BC29" s="417"/>
      <c r="BD29" s="297">
        <f t="shared" si="21"/>
        <v>0</v>
      </c>
      <c r="BE29" s="417"/>
      <c r="BF29" s="417"/>
      <c r="BG29" s="417"/>
      <c r="BH29" s="417"/>
      <c r="BI29" s="417"/>
      <c r="BJ29" s="417"/>
      <c r="BK29" s="417"/>
      <c r="BL29" s="297">
        <f t="shared" si="22"/>
        <v>0</v>
      </c>
      <c r="BM29" s="417"/>
      <c r="BN29" s="417"/>
      <c r="BO29" s="417"/>
      <c r="BP29" s="417"/>
      <c r="BQ29" s="417"/>
      <c r="BR29" s="417"/>
      <c r="BS29" s="417"/>
      <c r="BT29" s="297">
        <f t="shared" si="23"/>
        <v>0</v>
      </c>
      <c r="BU29" s="417"/>
      <c r="BV29" s="417"/>
      <c r="BW29" s="417"/>
      <c r="BX29" s="417"/>
      <c r="BY29" s="417"/>
      <c r="BZ29" s="417"/>
      <c r="CA29" s="417"/>
      <c r="CB29" s="297">
        <f t="shared" si="24"/>
        <v>0</v>
      </c>
      <c r="CC29" s="417"/>
      <c r="CD29" s="417"/>
      <c r="CE29" s="417"/>
      <c r="CF29" s="417"/>
      <c r="CG29" s="417"/>
      <c r="CH29" s="417"/>
      <c r="CI29" s="417"/>
      <c r="CJ29" s="297">
        <f t="shared" si="25"/>
        <v>0</v>
      </c>
      <c r="CK29" s="417"/>
      <c r="CL29" s="417"/>
      <c r="CM29" s="417"/>
      <c r="CN29" s="417"/>
      <c r="CO29" s="417"/>
      <c r="CP29" s="417"/>
      <c r="CQ29" s="417"/>
      <c r="CR29" s="297">
        <f t="shared" si="26"/>
        <v>0</v>
      </c>
      <c r="CS29" s="417"/>
      <c r="CT29" s="417"/>
      <c r="CU29" s="417"/>
      <c r="CV29" s="417"/>
      <c r="CW29" s="417"/>
      <c r="CX29" s="417"/>
      <c r="CY29" s="417"/>
    </row>
    <row r="30" spans="1:103" s="272" customFormat="1" ht="13.5">
      <c r="A30" s="415" t="s">
        <v>382</v>
      </c>
      <c r="B30" s="415">
        <v>28223</v>
      </c>
      <c r="C30" s="415" t="s">
        <v>426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7"/>
      <c r="Z30" s="417"/>
      <c r="AA30" s="417"/>
      <c r="AB30" s="417"/>
      <c r="AC30" s="417"/>
      <c r="AD30" s="417"/>
      <c r="AE30" s="417"/>
      <c r="AF30" s="297">
        <f t="shared" si="18"/>
        <v>0</v>
      </c>
      <c r="AG30" s="417"/>
      <c r="AH30" s="417"/>
      <c r="AI30" s="417"/>
      <c r="AJ30" s="417"/>
      <c r="AK30" s="417"/>
      <c r="AL30" s="417"/>
      <c r="AM30" s="417"/>
      <c r="AN30" s="297">
        <f t="shared" si="19"/>
        <v>0</v>
      </c>
      <c r="AO30" s="417"/>
      <c r="AP30" s="417"/>
      <c r="AQ30" s="417"/>
      <c r="AR30" s="417"/>
      <c r="AS30" s="417"/>
      <c r="AT30" s="417"/>
      <c r="AU30" s="417"/>
      <c r="AV30" s="297">
        <f t="shared" si="20"/>
        <v>0</v>
      </c>
      <c r="AW30" s="417"/>
      <c r="AX30" s="417"/>
      <c r="AY30" s="417"/>
      <c r="AZ30" s="417"/>
      <c r="BA30" s="417"/>
      <c r="BB30" s="417"/>
      <c r="BC30" s="417"/>
      <c r="BD30" s="297">
        <f t="shared" si="21"/>
        <v>0</v>
      </c>
      <c r="BE30" s="417"/>
      <c r="BF30" s="417"/>
      <c r="BG30" s="417"/>
      <c r="BH30" s="417"/>
      <c r="BI30" s="417"/>
      <c r="BJ30" s="417"/>
      <c r="BK30" s="417"/>
      <c r="BL30" s="297">
        <f t="shared" si="22"/>
        <v>0</v>
      </c>
      <c r="BM30" s="417"/>
      <c r="BN30" s="417"/>
      <c r="BO30" s="417"/>
      <c r="BP30" s="417"/>
      <c r="BQ30" s="417"/>
      <c r="BR30" s="417"/>
      <c r="BS30" s="417"/>
      <c r="BT30" s="297">
        <f t="shared" si="23"/>
        <v>0</v>
      </c>
      <c r="BU30" s="417"/>
      <c r="BV30" s="417"/>
      <c r="BW30" s="417"/>
      <c r="BX30" s="417"/>
      <c r="BY30" s="417"/>
      <c r="BZ30" s="417"/>
      <c r="CA30" s="417"/>
      <c r="CB30" s="297">
        <f t="shared" si="24"/>
        <v>0</v>
      </c>
      <c r="CC30" s="417"/>
      <c r="CD30" s="417"/>
      <c r="CE30" s="417"/>
      <c r="CF30" s="417"/>
      <c r="CG30" s="417"/>
      <c r="CH30" s="417"/>
      <c r="CI30" s="417"/>
      <c r="CJ30" s="297">
        <f t="shared" si="25"/>
        <v>0</v>
      </c>
      <c r="CK30" s="417"/>
      <c r="CL30" s="417"/>
      <c r="CM30" s="417"/>
      <c r="CN30" s="417"/>
      <c r="CO30" s="417"/>
      <c r="CP30" s="417"/>
      <c r="CQ30" s="417"/>
      <c r="CR30" s="297">
        <f t="shared" si="26"/>
        <v>0</v>
      </c>
      <c r="CS30" s="417"/>
      <c r="CT30" s="417"/>
      <c r="CU30" s="417"/>
      <c r="CV30" s="417"/>
      <c r="CW30" s="417"/>
      <c r="CX30" s="417"/>
      <c r="CY30" s="417"/>
    </row>
    <row r="31" spans="1:103" s="272" customFormat="1" ht="13.5">
      <c r="A31" s="415" t="s">
        <v>382</v>
      </c>
      <c r="B31" s="415">
        <v>28224</v>
      </c>
      <c r="C31" s="415" t="s">
        <v>427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6"/>
        <v>0</v>
      </c>
      <c r="S31" s="297">
        <f t="shared" si="16"/>
        <v>0</v>
      </c>
      <c r="T31" s="297">
        <f t="shared" si="16"/>
        <v>0</v>
      </c>
      <c r="U31" s="297">
        <f t="shared" si="16"/>
        <v>0</v>
      </c>
      <c r="V31" s="297">
        <f t="shared" si="16"/>
        <v>0</v>
      </c>
      <c r="W31" s="297">
        <f t="shared" si="16"/>
        <v>0</v>
      </c>
      <c r="X31" s="297">
        <f t="shared" si="17"/>
        <v>0</v>
      </c>
      <c r="Y31" s="417"/>
      <c r="Z31" s="417"/>
      <c r="AA31" s="417"/>
      <c r="AB31" s="417"/>
      <c r="AC31" s="417"/>
      <c r="AD31" s="417"/>
      <c r="AE31" s="417"/>
      <c r="AF31" s="297">
        <f t="shared" si="18"/>
        <v>0</v>
      </c>
      <c r="AG31" s="417"/>
      <c r="AH31" s="417"/>
      <c r="AI31" s="417"/>
      <c r="AJ31" s="417"/>
      <c r="AK31" s="417"/>
      <c r="AL31" s="417"/>
      <c r="AM31" s="417"/>
      <c r="AN31" s="297">
        <f t="shared" si="19"/>
        <v>0</v>
      </c>
      <c r="AO31" s="417"/>
      <c r="AP31" s="417"/>
      <c r="AQ31" s="417"/>
      <c r="AR31" s="417"/>
      <c r="AS31" s="417"/>
      <c r="AT31" s="417"/>
      <c r="AU31" s="417"/>
      <c r="AV31" s="297">
        <f t="shared" si="20"/>
        <v>0</v>
      </c>
      <c r="AW31" s="417"/>
      <c r="AX31" s="417"/>
      <c r="AY31" s="417"/>
      <c r="AZ31" s="417"/>
      <c r="BA31" s="417"/>
      <c r="BB31" s="417"/>
      <c r="BC31" s="417"/>
      <c r="BD31" s="297">
        <f t="shared" si="21"/>
        <v>0</v>
      </c>
      <c r="BE31" s="417"/>
      <c r="BF31" s="417"/>
      <c r="BG31" s="417"/>
      <c r="BH31" s="417"/>
      <c r="BI31" s="417"/>
      <c r="BJ31" s="417"/>
      <c r="BK31" s="417"/>
      <c r="BL31" s="297">
        <f t="shared" si="22"/>
        <v>0</v>
      </c>
      <c r="BM31" s="417"/>
      <c r="BN31" s="417"/>
      <c r="BO31" s="417"/>
      <c r="BP31" s="417"/>
      <c r="BQ31" s="417"/>
      <c r="BR31" s="417"/>
      <c r="BS31" s="417"/>
      <c r="BT31" s="297">
        <f t="shared" si="23"/>
        <v>0</v>
      </c>
      <c r="BU31" s="417"/>
      <c r="BV31" s="417"/>
      <c r="BW31" s="417"/>
      <c r="BX31" s="417"/>
      <c r="BY31" s="417"/>
      <c r="BZ31" s="417"/>
      <c r="CA31" s="417"/>
      <c r="CB31" s="297">
        <f t="shared" si="24"/>
        <v>0</v>
      </c>
      <c r="CC31" s="417"/>
      <c r="CD31" s="417"/>
      <c r="CE31" s="417"/>
      <c r="CF31" s="417"/>
      <c r="CG31" s="417"/>
      <c r="CH31" s="417"/>
      <c r="CI31" s="417"/>
      <c r="CJ31" s="297">
        <f t="shared" si="25"/>
        <v>0</v>
      </c>
      <c r="CK31" s="417"/>
      <c r="CL31" s="417"/>
      <c r="CM31" s="417"/>
      <c r="CN31" s="417"/>
      <c r="CO31" s="417"/>
      <c r="CP31" s="417"/>
      <c r="CQ31" s="417"/>
      <c r="CR31" s="297">
        <f t="shared" si="26"/>
        <v>0</v>
      </c>
      <c r="CS31" s="417"/>
      <c r="CT31" s="417"/>
      <c r="CU31" s="417"/>
      <c r="CV31" s="417"/>
      <c r="CW31" s="417"/>
      <c r="CX31" s="417"/>
      <c r="CY31" s="417"/>
    </row>
    <row r="32" spans="1:103" s="272" customFormat="1" ht="13.5">
      <c r="A32" s="415" t="s">
        <v>382</v>
      </c>
      <c r="B32" s="415">
        <v>28225</v>
      </c>
      <c r="C32" s="415" t="s">
        <v>428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6"/>
        <v>0</v>
      </c>
      <c r="S32" s="297">
        <f t="shared" si="16"/>
        <v>0</v>
      </c>
      <c r="T32" s="297">
        <f t="shared" si="16"/>
        <v>0</v>
      </c>
      <c r="U32" s="297">
        <f t="shared" si="16"/>
        <v>0</v>
      </c>
      <c r="V32" s="297">
        <f t="shared" si="16"/>
        <v>0</v>
      </c>
      <c r="W32" s="297">
        <f t="shared" si="16"/>
        <v>0</v>
      </c>
      <c r="X32" s="297">
        <f t="shared" si="17"/>
        <v>0</v>
      </c>
      <c r="Y32" s="417"/>
      <c r="Z32" s="417"/>
      <c r="AA32" s="417"/>
      <c r="AB32" s="417"/>
      <c r="AC32" s="417"/>
      <c r="AD32" s="417"/>
      <c r="AE32" s="417"/>
      <c r="AF32" s="297">
        <f t="shared" si="18"/>
        <v>0</v>
      </c>
      <c r="AG32" s="417"/>
      <c r="AH32" s="417"/>
      <c r="AI32" s="417"/>
      <c r="AJ32" s="417"/>
      <c r="AK32" s="417"/>
      <c r="AL32" s="417"/>
      <c r="AM32" s="417"/>
      <c r="AN32" s="297">
        <f t="shared" si="19"/>
        <v>0</v>
      </c>
      <c r="AO32" s="417"/>
      <c r="AP32" s="417"/>
      <c r="AQ32" s="417"/>
      <c r="AR32" s="417"/>
      <c r="AS32" s="417"/>
      <c r="AT32" s="417"/>
      <c r="AU32" s="417"/>
      <c r="AV32" s="297">
        <f t="shared" si="20"/>
        <v>0</v>
      </c>
      <c r="AW32" s="417"/>
      <c r="AX32" s="417"/>
      <c r="AY32" s="417"/>
      <c r="AZ32" s="417"/>
      <c r="BA32" s="417"/>
      <c r="BB32" s="417"/>
      <c r="BC32" s="417"/>
      <c r="BD32" s="297">
        <f t="shared" si="21"/>
        <v>0</v>
      </c>
      <c r="BE32" s="417"/>
      <c r="BF32" s="417"/>
      <c r="BG32" s="417"/>
      <c r="BH32" s="417"/>
      <c r="BI32" s="417"/>
      <c r="BJ32" s="417"/>
      <c r="BK32" s="417"/>
      <c r="BL32" s="297">
        <f t="shared" si="22"/>
        <v>0</v>
      </c>
      <c r="BM32" s="417"/>
      <c r="BN32" s="417"/>
      <c r="BO32" s="417"/>
      <c r="BP32" s="417"/>
      <c r="BQ32" s="417"/>
      <c r="BR32" s="417"/>
      <c r="BS32" s="417"/>
      <c r="BT32" s="297">
        <f t="shared" si="23"/>
        <v>0</v>
      </c>
      <c r="BU32" s="417"/>
      <c r="BV32" s="417"/>
      <c r="BW32" s="417"/>
      <c r="BX32" s="417"/>
      <c r="BY32" s="417"/>
      <c r="BZ32" s="417"/>
      <c r="CA32" s="417"/>
      <c r="CB32" s="297">
        <f t="shared" si="24"/>
        <v>0</v>
      </c>
      <c r="CC32" s="417"/>
      <c r="CD32" s="417"/>
      <c r="CE32" s="417"/>
      <c r="CF32" s="417"/>
      <c r="CG32" s="417"/>
      <c r="CH32" s="417"/>
      <c r="CI32" s="417"/>
      <c r="CJ32" s="297">
        <f t="shared" si="25"/>
        <v>0</v>
      </c>
      <c r="CK32" s="417"/>
      <c r="CL32" s="417"/>
      <c r="CM32" s="417"/>
      <c r="CN32" s="417"/>
      <c r="CO32" s="417"/>
      <c r="CP32" s="417"/>
      <c r="CQ32" s="417"/>
      <c r="CR32" s="297">
        <f t="shared" si="26"/>
        <v>0</v>
      </c>
      <c r="CS32" s="417"/>
      <c r="CT32" s="417"/>
      <c r="CU32" s="417"/>
      <c r="CV32" s="417"/>
      <c r="CW32" s="417"/>
      <c r="CX32" s="417"/>
      <c r="CY32" s="417"/>
    </row>
    <row r="33" spans="1:103" s="272" customFormat="1" ht="13.5">
      <c r="A33" s="415" t="s">
        <v>382</v>
      </c>
      <c r="B33" s="415">
        <v>28226</v>
      </c>
      <c r="C33" s="415" t="s">
        <v>429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6"/>
        <v>0</v>
      </c>
      <c r="S33" s="297">
        <f t="shared" si="16"/>
        <v>0</v>
      </c>
      <c r="T33" s="297">
        <f t="shared" si="16"/>
        <v>0</v>
      </c>
      <c r="U33" s="297">
        <f t="shared" si="16"/>
        <v>0</v>
      </c>
      <c r="V33" s="297">
        <f t="shared" si="16"/>
        <v>0</v>
      </c>
      <c r="W33" s="297">
        <f t="shared" si="16"/>
        <v>0</v>
      </c>
      <c r="X33" s="297">
        <f t="shared" si="17"/>
        <v>0</v>
      </c>
      <c r="Y33" s="417"/>
      <c r="Z33" s="417"/>
      <c r="AA33" s="417"/>
      <c r="AB33" s="417"/>
      <c r="AC33" s="417"/>
      <c r="AD33" s="417"/>
      <c r="AE33" s="417"/>
      <c r="AF33" s="297">
        <f t="shared" si="18"/>
        <v>0</v>
      </c>
      <c r="AG33" s="417"/>
      <c r="AH33" s="417"/>
      <c r="AI33" s="417"/>
      <c r="AJ33" s="417"/>
      <c r="AK33" s="417"/>
      <c r="AL33" s="417"/>
      <c r="AM33" s="417"/>
      <c r="AN33" s="297">
        <f t="shared" si="19"/>
        <v>0</v>
      </c>
      <c r="AO33" s="417"/>
      <c r="AP33" s="417"/>
      <c r="AQ33" s="417"/>
      <c r="AR33" s="417"/>
      <c r="AS33" s="417"/>
      <c r="AT33" s="417"/>
      <c r="AU33" s="417"/>
      <c r="AV33" s="297">
        <f t="shared" si="20"/>
        <v>0</v>
      </c>
      <c r="AW33" s="417"/>
      <c r="AX33" s="417"/>
      <c r="AY33" s="417"/>
      <c r="AZ33" s="417"/>
      <c r="BA33" s="417"/>
      <c r="BB33" s="417"/>
      <c r="BC33" s="417"/>
      <c r="BD33" s="297">
        <f t="shared" si="21"/>
        <v>0</v>
      </c>
      <c r="BE33" s="417"/>
      <c r="BF33" s="417"/>
      <c r="BG33" s="417"/>
      <c r="BH33" s="417"/>
      <c r="BI33" s="417"/>
      <c r="BJ33" s="417"/>
      <c r="BK33" s="417"/>
      <c r="BL33" s="297">
        <f t="shared" si="22"/>
        <v>0</v>
      </c>
      <c r="BM33" s="417"/>
      <c r="BN33" s="417"/>
      <c r="BO33" s="417"/>
      <c r="BP33" s="417"/>
      <c r="BQ33" s="417"/>
      <c r="BR33" s="417"/>
      <c r="BS33" s="417"/>
      <c r="BT33" s="297">
        <f t="shared" si="23"/>
        <v>0</v>
      </c>
      <c r="BU33" s="417"/>
      <c r="BV33" s="417"/>
      <c r="BW33" s="417"/>
      <c r="BX33" s="417"/>
      <c r="BY33" s="417"/>
      <c r="BZ33" s="417"/>
      <c r="CA33" s="417"/>
      <c r="CB33" s="297">
        <f t="shared" si="24"/>
        <v>0</v>
      </c>
      <c r="CC33" s="417"/>
      <c r="CD33" s="417"/>
      <c r="CE33" s="417"/>
      <c r="CF33" s="417"/>
      <c r="CG33" s="417"/>
      <c r="CH33" s="417"/>
      <c r="CI33" s="417"/>
      <c r="CJ33" s="297">
        <f t="shared" si="25"/>
        <v>0</v>
      </c>
      <c r="CK33" s="417"/>
      <c r="CL33" s="417"/>
      <c r="CM33" s="417"/>
      <c r="CN33" s="417"/>
      <c r="CO33" s="417"/>
      <c r="CP33" s="417"/>
      <c r="CQ33" s="417"/>
      <c r="CR33" s="297">
        <f t="shared" si="26"/>
        <v>0</v>
      </c>
      <c r="CS33" s="417"/>
      <c r="CT33" s="417"/>
      <c r="CU33" s="417"/>
      <c r="CV33" s="417"/>
      <c r="CW33" s="417"/>
      <c r="CX33" s="417"/>
      <c r="CY33" s="417"/>
    </row>
    <row r="34" spans="1:103" s="272" customFormat="1" ht="13.5">
      <c r="A34" s="415" t="s">
        <v>382</v>
      </c>
      <c r="B34" s="415">
        <v>28227</v>
      </c>
      <c r="C34" s="415" t="s">
        <v>430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6"/>
        <v>0</v>
      </c>
      <c r="S34" s="297">
        <f t="shared" si="16"/>
        <v>0</v>
      </c>
      <c r="T34" s="297">
        <f t="shared" si="16"/>
        <v>0</v>
      </c>
      <c r="U34" s="297">
        <f t="shared" si="16"/>
        <v>0</v>
      </c>
      <c r="V34" s="297">
        <f t="shared" si="16"/>
        <v>0</v>
      </c>
      <c r="W34" s="297">
        <f t="shared" si="16"/>
        <v>0</v>
      </c>
      <c r="X34" s="297">
        <f t="shared" si="17"/>
        <v>0</v>
      </c>
      <c r="Y34" s="417"/>
      <c r="Z34" s="417"/>
      <c r="AA34" s="417"/>
      <c r="AB34" s="417"/>
      <c r="AC34" s="417"/>
      <c r="AD34" s="417"/>
      <c r="AE34" s="417"/>
      <c r="AF34" s="297">
        <f t="shared" si="18"/>
        <v>0</v>
      </c>
      <c r="AG34" s="417"/>
      <c r="AH34" s="417"/>
      <c r="AI34" s="417"/>
      <c r="AJ34" s="417"/>
      <c r="AK34" s="417"/>
      <c r="AL34" s="417"/>
      <c r="AM34" s="417"/>
      <c r="AN34" s="297">
        <f t="shared" si="19"/>
        <v>0</v>
      </c>
      <c r="AO34" s="417"/>
      <c r="AP34" s="417"/>
      <c r="AQ34" s="417"/>
      <c r="AR34" s="417"/>
      <c r="AS34" s="417"/>
      <c r="AT34" s="417"/>
      <c r="AU34" s="417"/>
      <c r="AV34" s="297">
        <f t="shared" si="20"/>
        <v>0</v>
      </c>
      <c r="AW34" s="417"/>
      <c r="AX34" s="417"/>
      <c r="AY34" s="417"/>
      <c r="AZ34" s="417"/>
      <c r="BA34" s="417"/>
      <c r="BB34" s="417"/>
      <c r="BC34" s="417"/>
      <c r="BD34" s="297">
        <f t="shared" si="21"/>
        <v>0</v>
      </c>
      <c r="BE34" s="417"/>
      <c r="BF34" s="417"/>
      <c r="BG34" s="417"/>
      <c r="BH34" s="417"/>
      <c r="BI34" s="417"/>
      <c r="BJ34" s="417"/>
      <c r="BK34" s="417"/>
      <c r="BL34" s="297">
        <f t="shared" si="22"/>
        <v>0</v>
      </c>
      <c r="BM34" s="417"/>
      <c r="BN34" s="417"/>
      <c r="BO34" s="417"/>
      <c r="BP34" s="417"/>
      <c r="BQ34" s="417"/>
      <c r="BR34" s="417"/>
      <c r="BS34" s="417"/>
      <c r="BT34" s="297">
        <f t="shared" si="23"/>
        <v>0</v>
      </c>
      <c r="BU34" s="417"/>
      <c r="BV34" s="417"/>
      <c r="BW34" s="417"/>
      <c r="BX34" s="417"/>
      <c r="BY34" s="417"/>
      <c r="BZ34" s="417"/>
      <c r="CA34" s="417"/>
      <c r="CB34" s="297">
        <f t="shared" si="24"/>
        <v>0</v>
      </c>
      <c r="CC34" s="417"/>
      <c r="CD34" s="417"/>
      <c r="CE34" s="417"/>
      <c r="CF34" s="417"/>
      <c r="CG34" s="417"/>
      <c r="CH34" s="417"/>
      <c r="CI34" s="417"/>
      <c r="CJ34" s="297">
        <f t="shared" si="25"/>
        <v>0</v>
      </c>
      <c r="CK34" s="417"/>
      <c r="CL34" s="417"/>
      <c r="CM34" s="417"/>
      <c r="CN34" s="417"/>
      <c r="CO34" s="417"/>
      <c r="CP34" s="417"/>
      <c r="CQ34" s="417"/>
      <c r="CR34" s="297">
        <f t="shared" si="26"/>
        <v>0</v>
      </c>
      <c r="CS34" s="417"/>
      <c r="CT34" s="417"/>
      <c r="CU34" s="417"/>
      <c r="CV34" s="417"/>
      <c r="CW34" s="417"/>
      <c r="CX34" s="417"/>
      <c r="CY34" s="417"/>
    </row>
    <row r="35" spans="1:103" s="272" customFormat="1" ht="13.5">
      <c r="A35" s="415" t="s">
        <v>382</v>
      </c>
      <c r="B35" s="415">
        <v>28228</v>
      </c>
      <c r="C35" s="415" t="s">
        <v>431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6"/>
        <v>0</v>
      </c>
      <c r="S35" s="297">
        <f t="shared" si="16"/>
        <v>0</v>
      </c>
      <c r="T35" s="297">
        <f t="shared" si="16"/>
        <v>0</v>
      </c>
      <c r="U35" s="297">
        <f t="shared" si="16"/>
        <v>0</v>
      </c>
      <c r="V35" s="297">
        <f t="shared" si="16"/>
        <v>0</v>
      </c>
      <c r="W35" s="297">
        <f t="shared" si="16"/>
        <v>0</v>
      </c>
      <c r="X35" s="297">
        <f t="shared" si="17"/>
        <v>0</v>
      </c>
      <c r="Y35" s="417"/>
      <c r="Z35" s="417"/>
      <c r="AA35" s="417"/>
      <c r="AB35" s="417"/>
      <c r="AC35" s="417"/>
      <c r="AD35" s="417"/>
      <c r="AE35" s="417"/>
      <c r="AF35" s="297">
        <f t="shared" si="18"/>
        <v>0</v>
      </c>
      <c r="AG35" s="417"/>
      <c r="AH35" s="417"/>
      <c r="AI35" s="417"/>
      <c r="AJ35" s="417"/>
      <c r="AK35" s="417"/>
      <c r="AL35" s="417"/>
      <c r="AM35" s="417"/>
      <c r="AN35" s="297">
        <f t="shared" si="19"/>
        <v>0</v>
      </c>
      <c r="AO35" s="417"/>
      <c r="AP35" s="417"/>
      <c r="AQ35" s="417"/>
      <c r="AR35" s="417"/>
      <c r="AS35" s="417"/>
      <c r="AT35" s="417"/>
      <c r="AU35" s="417"/>
      <c r="AV35" s="297">
        <f t="shared" si="20"/>
        <v>0</v>
      </c>
      <c r="AW35" s="417"/>
      <c r="AX35" s="417"/>
      <c r="AY35" s="417"/>
      <c r="AZ35" s="417"/>
      <c r="BA35" s="417"/>
      <c r="BB35" s="417"/>
      <c r="BC35" s="417"/>
      <c r="BD35" s="297">
        <f t="shared" si="21"/>
        <v>0</v>
      </c>
      <c r="BE35" s="417"/>
      <c r="BF35" s="417"/>
      <c r="BG35" s="417"/>
      <c r="BH35" s="417"/>
      <c r="BI35" s="417"/>
      <c r="BJ35" s="417"/>
      <c r="BK35" s="417"/>
      <c r="BL35" s="297">
        <f t="shared" si="22"/>
        <v>0</v>
      </c>
      <c r="BM35" s="417"/>
      <c r="BN35" s="417"/>
      <c r="BO35" s="417"/>
      <c r="BP35" s="417"/>
      <c r="BQ35" s="417"/>
      <c r="BR35" s="417"/>
      <c r="BS35" s="417"/>
      <c r="BT35" s="297">
        <f t="shared" si="23"/>
        <v>0</v>
      </c>
      <c r="BU35" s="417"/>
      <c r="BV35" s="417"/>
      <c r="BW35" s="417"/>
      <c r="BX35" s="417"/>
      <c r="BY35" s="417"/>
      <c r="BZ35" s="417"/>
      <c r="CA35" s="417"/>
      <c r="CB35" s="297">
        <f t="shared" si="24"/>
        <v>0</v>
      </c>
      <c r="CC35" s="417"/>
      <c r="CD35" s="417"/>
      <c r="CE35" s="417"/>
      <c r="CF35" s="417"/>
      <c r="CG35" s="417"/>
      <c r="CH35" s="417"/>
      <c r="CI35" s="417"/>
      <c r="CJ35" s="297">
        <f t="shared" si="25"/>
        <v>0</v>
      </c>
      <c r="CK35" s="417"/>
      <c r="CL35" s="417"/>
      <c r="CM35" s="417"/>
      <c r="CN35" s="417"/>
      <c r="CO35" s="417"/>
      <c r="CP35" s="417"/>
      <c r="CQ35" s="417"/>
      <c r="CR35" s="297">
        <f t="shared" si="26"/>
        <v>0</v>
      </c>
      <c r="CS35" s="417"/>
      <c r="CT35" s="417"/>
      <c r="CU35" s="417"/>
      <c r="CV35" s="417"/>
      <c r="CW35" s="417"/>
      <c r="CX35" s="417"/>
      <c r="CY35" s="417"/>
    </row>
    <row r="36" spans="1:103" s="272" customFormat="1" ht="13.5">
      <c r="A36" s="415" t="s">
        <v>382</v>
      </c>
      <c r="B36" s="415">
        <v>28229</v>
      </c>
      <c r="C36" s="415" t="s">
        <v>432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6"/>
        <v>0</v>
      </c>
      <c r="S36" s="297">
        <f t="shared" si="16"/>
        <v>0</v>
      </c>
      <c r="T36" s="297">
        <f t="shared" si="16"/>
        <v>0</v>
      </c>
      <c r="U36" s="297">
        <f t="shared" si="16"/>
        <v>0</v>
      </c>
      <c r="V36" s="297">
        <f t="shared" si="16"/>
        <v>0</v>
      </c>
      <c r="W36" s="297">
        <f t="shared" si="16"/>
        <v>0</v>
      </c>
      <c r="X36" s="297">
        <f t="shared" si="17"/>
        <v>0</v>
      </c>
      <c r="Y36" s="417"/>
      <c r="Z36" s="417"/>
      <c r="AA36" s="417"/>
      <c r="AB36" s="417"/>
      <c r="AC36" s="417"/>
      <c r="AD36" s="417"/>
      <c r="AE36" s="417"/>
      <c r="AF36" s="297">
        <f t="shared" si="18"/>
        <v>0</v>
      </c>
      <c r="AG36" s="417"/>
      <c r="AH36" s="417"/>
      <c r="AI36" s="417"/>
      <c r="AJ36" s="417"/>
      <c r="AK36" s="417"/>
      <c r="AL36" s="417"/>
      <c r="AM36" s="417"/>
      <c r="AN36" s="297">
        <f t="shared" si="19"/>
        <v>0</v>
      </c>
      <c r="AO36" s="417"/>
      <c r="AP36" s="417"/>
      <c r="AQ36" s="417"/>
      <c r="AR36" s="417"/>
      <c r="AS36" s="417"/>
      <c r="AT36" s="417"/>
      <c r="AU36" s="417"/>
      <c r="AV36" s="297">
        <f t="shared" si="20"/>
        <v>0</v>
      </c>
      <c r="AW36" s="417"/>
      <c r="AX36" s="417"/>
      <c r="AY36" s="417"/>
      <c r="AZ36" s="417"/>
      <c r="BA36" s="417"/>
      <c r="BB36" s="417"/>
      <c r="BC36" s="417"/>
      <c r="BD36" s="297">
        <f t="shared" si="21"/>
        <v>0</v>
      </c>
      <c r="BE36" s="417"/>
      <c r="BF36" s="417"/>
      <c r="BG36" s="417"/>
      <c r="BH36" s="417"/>
      <c r="BI36" s="417"/>
      <c r="BJ36" s="417"/>
      <c r="BK36" s="417"/>
      <c r="BL36" s="297">
        <f t="shared" si="22"/>
        <v>0</v>
      </c>
      <c r="BM36" s="417"/>
      <c r="BN36" s="417"/>
      <c r="BO36" s="417"/>
      <c r="BP36" s="417"/>
      <c r="BQ36" s="417"/>
      <c r="BR36" s="417"/>
      <c r="BS36" s="417"/>
      <c r="BT36" s="297">
        <f t="shared" si="23"/>
        <v>0</v>
      </c>
      <c r="BU36" s="417"/>
      <c r="BV36" s="417"/>
      <c r="BW36" s="417"/>
      <c r="BX36" s="417"/>
      <c r="BY36" s="417"/>
      <c r="BZ36" s="417"/>
      <c r="CA36" s="417"/>
      <c r="CB36" s="297">
        <f t="shared" si="24"/>
        <v>0</v>
      </c>
      <c r="CC36" s="417"/>
      <c r="CD36" s="417"/>
      <c r="CE36" s="417"/>
      <c r="CF36" s="417"/>
      <c r="CG36" s="417"/>
      <c r="CH36" s="417"/>
      <c r="CI36" s="417"/>
      <c r="CJ36" s="297">
        <f t="shared" si="25"/>
        <v>0</v>
      </c>
      <c r="CK36" s="417"/>
      <c r="CL36" s="417"/>
      <c r="CM36" s="417"/>
      <c r="CN36" s="417"/>
      <c r="CO36" s="417"/>
      <c r="CP36" s="417"/>
      <c r="CQ36" s="417"/>
      <c r="CR36" s="297">
        <f t="shared" si="26"/>
        <v>0</v>
      </c>
      <c r="CS36" s="417"/>
      <c r="CT36" s="417"/>
      <c r="CU36" s="417"/>
      <c r="CV36" s="417"/>
      <c r="CW36" s="417"/>
      <c r="CX36" s="417"/>
      <c r="CY36" s="417"/>
    </row>
    <row r="37" spans="1:103" s="272" customFormat="1" ht="13.5">
      <c r="A37" s="415" t="s">
        <v>382</v>
      </c>
      <c r="B37" s="415">
        <v>28301</v>
      </c>
      <c r="C37" s="415" t="s">
        <v>433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6"/>
        <v>0</v>
      </c>
      <c r="S37" s="297">
        <f t="shared" si="16"/>
        <v>0</v>
      </c>
      <c r="T37" s="297">
        <f t="shared" si="16"/>
        <v>0</v>
      </c>
      <c r="U37" s="297">
        <f t="shared" si="16"/>
        <v>0</v>
      </c>
      <c r="V37" s="297">
        <f t="shared" si="16"/>
        <v>0</v>
      </c>
      <c r="W37" s="297">
        <f t="shared" si="16"/>
        <v>0</v>
      </c>
      <c r="X37" s="297">
        <f t="shared" si="17"/>
        <v>0</v>
      </c>
      <c r="Y37" s="417"/>
      <c r="Z37" s="417"/>
      <c r="AA37" s="417"/>
      <c r="AB37" s="417"/>
      <c r="AC37" s="417"/>
      <c r="AD37" s="417"/>
      <c r="AE37" s="417"/>
      <c r="AF37" s="297">
        <f t="shared" si="18"/>
        <v>0</v>
      </c>
      <c r="AG37" s="417"/>
      <c r="AH37" s="417"/>
      <c r="AI37" s="417"/>
      <c r="AJ37" s="417"/>
      <c r="AK37" s="417"/>
      <c r="AL37" s="417"/>
      <c r="AM37" s="417"/>
      <c r="AN37" s="297">
        <f t="shared" si="19"/>
        <v>0</v>
      </c>
      <c r="AO37" s="417"/>
      <c r="AP37" s="417"/>
      <c r="AQ37" s="417"/>
      <c r="AR37" s="417"/>
      <c r="AS37" s="417"/>
      <c r="AT37" s="417"/>
      <c r="AU37" s="417"/>
      <c r="AV37" s="297">
        <f t="shared" si="20"/>
        <v>0</v>
      </c>
      <c r="AW37" s="417"/>
      <c r="AX37" s="417"/>
      <c r="AY37" s="417"/>
      <c r="AZ37" s="417"/>
      <c r="BA37" s="417"/>
      <c r="BB37" s="417"/>
      <c r="BC37" s="417"/>
      <c r="BD37" s="297">
        <f t="shared" si="21"/>
        <v>0</v>
      </c>
      <c r="BE37" s="417"/>
      <c r="BF37" s="417"/>
      <c r="BG37" s="417"/>
      <c r="BH37" s="417"/>
      <c r="BI37" s="417"/>
      <c r="BJ37" s="417"/>
      <c r="BK37" s="417"/>
      <c r="BL37" s="297">
        <f t="shared" si="22"/>
        <v>0</v>
      </c>
      <c r="BM37" s="417"/>
      <c r="BN37" s="417"/>
      <c r="BO37" s="417"/>
      <c r="BP37" s="417"/>
      <c r="BQ37" s="417"/>
      <c r="BR37" s="417"/>
      <c r="BS37" s="417"/>
      <c r="BT37" s="297">
        <f t="shared" si="23"/>
        <v>0</v>
      </c>
      <c r="BU37" s="417"/>
      <c r="BV37" s="417"/>
      <c r="BW37" s="417"/>
      <c r="BX37" s="417"/>
      <c r="BY37" s="417"/>
      <c r="BZ37" s="417"/>
      <c r="CA37" s="417"/>
      <c r="CB37" s="297">
        <f t="shared" si="24"/>
        <v>0</v>
      </c>
      <c r="CC37" s="417"/>
      <c r="CD37" s="417"/>
      <c r="CE37" s="417"/>
      <c r="CF37" s="417"/>
      <c r="CG37" s="417"/>
      <c r="CH37" s="417"/>
      <c r="CI37" s="417"/>
      <c r="CJ37" s="297">
        <f t="shared" si="25"/>
        <v>0</v>
      </c>
      <c r="CK37" s="417"/>
      <c r="CL37" s="417"/>
      <c r="CM37" s="417"/>
      <c r="CN37" s="417"/>
      <c r="CO37" s="417"/>
      <c r="CP37" s="417"/>
      <c r="CQ37" s="417"/>
      <c r="CR37" s="297">
        <f t="shared" si="26"/>
        <v>0</v>
      </c>
      <c r="CS37" s="417"/>
      <c r="CT37" s="417"/>
      <c r="CU37" s="417"/>
      <c r="CV37" s="417"/>
      <c r="CW37" s="417"/>
      <c r="CX37" s="417"/>
      <c r="CY37" s="417"/>
    </row>
    <row r="38" spans="1:103" s="272" customFormat="1" ht="13.5">
      <c r="A38" s="415" t="s">
        <v>382</v>
      </c>
      <c r="B38" s="415">
        <v>28365</v>
      </c>
      <c r="C38" s="415" t="s">
        <v>434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6"/>
        <v>0</v>
      </c>
      <c r="S38" s="297">
        <f t="shared" si="16"/>
        <v>0</v>
      </c>
      <c r="T38" s="297">
        <f t="shared" si="16"/>
        <v>0</v>
      </c>
      <c r="U38" s="297">
        <f t="shared" si="16"/>
        <v>0</v>
      </c>
      <c r="V38" s="297">
        <f t="shared" si="16"/>
        <v>0</v>
      </c>
      <c r="W38" s="297">
        <f t="shared" si="16"/>
        <v>0</v>
      </c>
      <c r="X38" s="297">
        <f t="shared" si="17"/>
        <v>0</v>
      </c>
      <c r="Y38" s="417"/>
      <c r="Z38" s="417"/>
      <c r="AA38" s="417"/>
      <c r="AB38" s="417"/>
      <c r="AC38" s="417"/>
      <c r="AD38" s="417"/>
      <c r="AE38" s="417"/>
      <c r="AF38" s="297">
        <f t="shared" si="18"/>
        <v>0</v>
      </c>
      <c r="AG38" s="417"/>
      <c r="AH38" s="417"/>
      <c r="AI38" s="417"/>
      <c r="AJ38" s="417"/>
      <c r="AK38" s="417"/>
      <c r="AL38" s="417"/>
      <c r="AM38" s="417"/>
      <c r="AN38" s="297">
        <f t="shared" si="19"/>
        <v>0</v>
      </c>
      <c r="AO38" s="417"/>
      <c r="AP38" s="417"/>
      <c r="AQ38" s="417"/>
      <c r="AR38" s="417"/>
      <c r="AS38" s="417"/>
      <c r="AT38" s="417"/>
      <c r="AU38" s="417"/>
      <c r="AV38" s="297">
        <f t="shared" si="20"/>
        <v>0</v>
      </c>
      <c r="AW38" s="417"/>
      <c r="AX38" s="417"/>
      <c r="AY38" s="417"/>
      <c r="AZ38" s="417"/>
      <c r="BA38" s="417"/>
      <c r="BB38" s="417"/>
      <c r="BC38" s="417"/>
      <c r="BD38" s="297">
        <f t="shared" si="21"/>
        <v>0</v>
      </c>
      <c r="BE38" s="417"/>
      <c r="BF38" s="417"/>
      <c r="BG38" s="417"/>
      <c r="BH38" s="417"/>
      <c r="BI38" s="417"/>
      <c r="BJ38" s="417"/>
      <c r="BK38" s="417"/>
      <c r="BL38" s="297">
        <f t="shared" si="22"/>
        <v>0</v>
      </c>
      <c r="BM38" s="417"/>
      <c r="BN38" s="417"/>
      <c r="BO38" s="417"/>
      <c r="BP38" s="417"/>
      <c r="BQ38" s="417"/>
      <c r="BR38" s="417"/>
      <c r="BS38" s="417"/>
      <c r="BT38" s="297">
        <f t="shared" si="23"/>
        <v>0</v>
      </c>
      <c r="BU38" s="417"/>
      <c r="BV38" s="417"/>
      <c r="BW38" s="417"/>
      <c r="BX38" s="417"/>
      <c r="BY38" s="417"/>
      <c r="BZ38" s="417"/>
      <c r="CA38" s="417"/>
      <c r="CB38" s="297">
        <f t="shared" si="24"/>
        <v>0</v>
      </c>
      <c r="CC38" s="417"/>
      <c r="CD38" s="417"/>
      <c r="CE38" s="417"/>
      <c r="CF38" s="417"/>
      <c r="CG38" s="417"/>
      <c r="CH38" s="417"/>
      <c r="CI38" s="417"/>
      <c r="CJ38" s="297">
        <f t="shared" si="25"/>
        <v>0</v>
      </c>
      <c r="CK38" s="417"/>
      <c r="CL38" s="417"/>
      <c r="CM38" s="417"/>
      <c r="CN38" s="417"/>
      <c r="CO38" s="417"/>
      <c r="CP38" s="417"/>
      <c r="CQ38" s="417"/>
      <c r="CR38" s="297">
        <f t="shared" si="26"/>
        <v>0</v>
      </c>
      <c r="CS38" s="417"/>
      <c r="CT38" s="417"/>
      <c r="CU38" s="417"/>
      <c r="CV38" s="417"/>
      <c r="CW38" s="417"/>
      <c r="CX38" s="417"/>
      <c r="CY38" s="417"/>
    </row>
    <row r="39" spans="1:103" s="272" customFormat="1" ht="13.5">
      <c r="A39" s="415" t="s">
        <v>382</v>
      </c>
      <c r="B39" s="415">
        <v>28381</v>
      </c>
      <c r="C39" s="415" t="s">
        <v>435</v>
      </c>
      <c r="D39" s="297">
        <f t="shared" si="3"/>
        <v>0</v>
      </c>
      <c r="E39" s="297">
        <f t="shared" si="4"/>
        <v>0</v>
      </c>
      <c r="F39" s="297">
        <f t="shared" si="5"/>
        <v>0</v>
      </c>
      <c r="G39" s="297">
        <f t="shared" si="6"/>
        <v>0</v>
      </c>
      <c r="H39" s="297">
        <f t="shared" si="7"/>
        <v>0</v>
      </c>
      <c r="I39" s="297">
        <f t="shared" si="8"/>
        <v>0</v>
      </c>
      <c r="J39" s="297">
        <f t="shared" si="9"/>
        <v>0</v>
      </c>
      <c r="K39" s="297">
        <f t="shared" si="10"/>
        <v>0</v>
      </c>
      <c r="L39" s="297">
        <f t="shared" si="11"/>
        <v>0</v>
      </c>
      <c r="M39" s="297">
        <f t="shared" si="12"/>
        <v>0</v>
      </c>
      <c r="N39" s="297">
        <f t="shared" si="13"/>
        <v>0</v>
      </c>
      <c r="O39" s="297">
        <f t="shared" si="14"/>
        <v>0</v>
      </c>
      <c r="P39" s="297">
        <f t="shared" si="15"/>
        <v>0</v>
      </c>
      <c r="Q39" s="297">
        <f t="shared" si="16"/>
        <v>0</v>
      </c>
      <c r="R39" s="297">
        <f t="shared" si="16"/>
        <v>0</v>
      </c>
      <c r="S39" s="297">
        <f t="shared" si="16"/>
        <v>0</v>
      </c>
      <c r="T39" s="297">
        <f t="shared" si="16"/>
        <v>0</v>
      </c>
      <c r="U39" s="297">
        <f t="shared" si="16"/>
        <v>0</v>
      </c>
      <c r="V39" s="297">
        <f t="shared" si="16"/>
        <v>0</v>
      </c>
      <c r="W39" s="297">
        <f t="shared" si="16"/>
        <v>0</v>
      </c>
      <c r="X39" s="297">
        <f t="shared" si="17"/>
        <v>0</v>
      </c>
      <c r="Y39" s="417"/>
      <c r="Z39" s="417"/>
      <c r="AA39" s="417"/>
      <c r="AB39" s="417"/>
      <c r="AC39" s="417"/>
      <c r="AD39" s="417"/>
      <c r="AE39" s="417"/>
      <c r="AF39" s="297">
        <f t="shared" si="18"/>
        <v>0</v>
      </c>
      <c r="AG39" s="417"/>
      <c r="AH39" s="417"/>
      <c r="AI39" s="417"/>
      <c r="AJ39" s="417"/>
      <c r="AK39" s="417"/>
      <c r="AL39" s="417"/>
      <c r="AM39" s="417"/>
      <c r="AN39" s="297">
        <f t="shared" si="19"/>
        <v>0</v>
      </c>
      <c r="AO39" s="417"/>
      <c r="AP39" s="417"/>
      <c r="AQ39" s="417"/>
      <c r="AR39" s="417"/>
      <c r="AS39" s="417"/>
      <c r="AT39" s="417"/>
      <c r="AU39" s="417"/>
      <c r="AV39" s="297">
        <f t="shared" si="20"/>
        <v>0</v>
      </c>
      <c r="AW39" s="417"/>
      <c r="AX39" s="417"/>
      <c r="AY39" s="417"/>
      <c r="AZ39" s="417"/>
      <c r="BA39" s="417"/>
      <c r="BB39" s="417"/>
      <c r="BC39" s="417"/>
      <c r="BD39" s="297">
        <f t="shared" si="21"/>
        <v>0</v>
      </c>
      <c r="BE39" s="417"/>
      <c r="BF39" s="417"/>
      <c r="BG39" s="417"/>
      <c r="BH39" s="417"/>
      <c r="BI39" s="417"/>
      <c r="BJ39" s="417"/>
      <c r="BK39" s="417"/>
      <c r="BL39" s="297">
        <f t="shared" si="22"/>
        <v>0</v>
      </c>
      <c r="BM39" s="417"/>
      <c r="BN39" s="417"/>
      <c r="BO39" s="417"/>
      <c r="BP39" s="417"/>
      <c r="BQ39" s="417"/>
      <c r="BR39" s="417"/>
      <c r="BS39" s="417"/>
      <c r="BT39" s="297">
        <f t="shared" si="23"/>
        <v>0</v>
      </c>
      <c r="BU39" s="417"/>
      <c r="BV39" s="417"/>
      <c r="BW39" s="417"/>
      <c r="BX39" s="417"/>
      <c r="BY39" s="417"/>
      <c r="BZ39" s="417"/>
      <c r="CA39" s="417"/>
      <c r="CB39" s="297">
        <f t="shared" si="24"/>
        <v>0</v>
      </c>
      <c r="CC39" s="417"/>
      <c r="CD39" s="417"/>
      <c r="CE39" s="417"/>
      <c r="CF39" s="417"/>
      <c r="CG39" s="417"/>
      <c r="CH39" s="417"/>
      <c r="CI39" s="417"/>
      <c r="CJ39" s="297">
        <f t="shared" si="25"/>
        <v>0</v>
      </c>
      <c r="CK39" s="417"/>
      <c r="CL39" s="417"/>
      <c r="CM39" s="417"/>
      <c r="CN39" s="417"/>
      <c r="CO39" s="417"/>
      <c r="CP39" s="417"/>
      <c r="CQ39" s="417"/>
      <c r="CR39" s="297">
        <f t="shared" si="26"/>
        <v>0</v>
      </c>
      <c r="CS39" s="417"/>
      <c r="CT39" s="417"/>
      <c r="CU39" s="417"/>
      <c r="CV39" s="417"/>
      <c r="CW39" s="417"/>
      <c r="CX39" s="417"/>
      <c r="CY39" s="417"/>
    </row>
    <row r="40" spans="1:103" s="272" customFormat="1" ht="13.5">
      <c r="A40" s="415" t="s">
        <v>382</v>
      </c>
      <c r="B40" s="415">
        <v>28382</v>
      </c>
      <c r="C40" s="415" t="s">
        <v>436</v>
      </c>
      <c r="D40" s="297">
        <f t="shared" si="3"/>
        <v>0</v>
      </c>
      <c r="E40" s="297">
        <f t="shared" si="4"/>
        <v>0</v>
      </c>
      <c r="F40" s="297">
        <f t="shared" si="5"/>
        <v>0</v>
      </c>
      <c r="G40" s="297">
        <f t="shared" si="6"/>
        <v>0</v>
      </c>
      <c r="H40" s="297">
        <f t="shared" si="7"/>
        <v>0</v>
      </c>
      <c r="I40" s="297">
        <f t="shared" si="8"/>
        <v>0</v>
      </c>
      <c r="J40" s="297">
        <f t="shared" si="9"/>
        <v>0</v>
      </c>
      <c r="K40" s="297">
        <f t="shared" si="10"/>
        <v>0</v>
      </c>
      <c r="L40" s="297">
        <f t="shared" si="11"/>
        <v>0</v>
      </c>
      <c r="M40" s="297">
        <f t="shared" si="12"/>
        <v>0</v>
      </c>
      <c r="N40" s="297">
        <f t="shared" si="13"/>
        <v>0</v>
      </c>
      <c r="O40" s="297">
        <f t="shared" si="14"/>
        <v>0</v>
      </c>
      <c r="P40" s="297">
        <f t="shared" si="15"/>
        <v>0</v>
      </c>
      <c r="Q40" s="297">
        <f aca="true" t="shared" si="27" ref="Q40:W48">SUM(Y40,AG40,AO40,AW40,BE40,BM40,BU40,CC40,CK40,CS40)</f>
        <v>0</v>
      </c>
      <c r="R40" s="297">
        <f t="shared" si="27"/>
        <v>0</v>
      </c>
      <c r="S40" s="297">
        <f t="shared" si="27"/>
        <v>0</v>
      </c>
      <c r="T40" s="297">
        <f t="shared" si="27"/>
        <v>0</v>
      </c>
      <c r="U40" s="297">
        <f t="shared" si="27"/>
        <v>0</v>
      </c>
      <c r="V40" s="297">
        <f t="shared" si="27"/>
        <v>0</v>
      </c>
      <c r="W40" s="297">
        <f t="shared" si="27"/>
        <v>0</v>
      </c>
      <c r="X40" s="297">
        <f t="shared" si="17"/>
        <v>0</v>
      </c>
      <c r="Y40" s="417"/>
      <c r="Z40" s="417"/>
      <c r="AA40" s="417"/>
      <c r="AB40" s="417"/>
      <c r="AC40" s="417"/>
      <c r="AD40" s="417"/>
      <c r="AE40" s="417"/>
      <c r="AF40" s="297">
        <f t="shared" si="18"/>
        <v>0</v>
      </c>
      <c r="AG40" s="417"/>
      <c r="AH40" s="417"/>
      <c r="AI40" s="417"/>
      <c r="AJ40" s="417"/>
      <c r="AK40" s="417"/>
      <c r="AL40" s="417"/>
      <c r="AM40" s="417"/>
      <c r="AN40" s="297">
        <f t="shared" si="19"/>
        <v>0</v>
      </c>
      <c r="AO40" s="417"/>
      <c r="AP40" s="417"/>
      <c r="AQ40" s="417"/>
      <c r="AR40" s="417"/>
      <c r="AS40" s="417"/>
      <c r="AT40" s="417"/>
      <c r="AU40" s="417"/>
      <c r="AV40" s="297">
        <f t="shared" si="20"/>
        <v>0</v>
      </c>
      <c r="AW40" s="417"/>
      <c r="AX40" s="417"/>
      <c r="AY40" s="417"/>
      <c r="AZ40" s="417"/>
      <c r="BA40" s="417"/>
      <c r="BB40" s="417"/>
      <c r="BC40" s="417"/>
      <c r="BD40" s="297">
        <f t="shared" si="21"/>
        <v>0</v>
      </c>
      <c r="BE40" s="417"/>
      <c r="BF40" s="417"/>
      <c r="BG40" s="417"/>
      <c r="BH40" s="417"/>
      <c r="BI40" s="417"/>
      <c r="BJ40" s="417"/>
      <c r="BK40" s="417"/>
      <c r="BL40" s="297">
        <f t="shared" si="22"/>
        <v>0</v>
      </c>
      <c r="BM40" s="417"/>
      <c r="BN40" s="417"/>
      <c r="BO40" s="417"/>
      <c r="BP40" s="417"/>
      <c r="BQ40" s="417"/>
      <c r="BR40" s="417"/>
      <c r="BS40" s="417"/>
      <c r="BT40" s="297">
        <f t="shared" si="23"/>
        <v>0</v>
      </c>
      <c r="BU40" s="417"/>
      <c r="BV40" s="417"/>
      <c r="BW40" s="417"/>
      <c r="BX40" s="417"/>
      <c r="BY40" s="417"/>
      <c r="BZ40" s="417"/>
      <c r="CA40" s="417"/>
      <c r="CB40" s="297">
        <f t="shared" si="24"/>
        <v>0</v>
      </c>
      <c r="CC40" s="417"/>
      <c r="CD40" s="417"/>
      <c r="CE40" s="417"/>
      <c r="CF40" s="417"/>
      <c r="CG40" s="417"/>
      <c r="CH40" s="417"/>
      <c r="CI40" s="417"/>
      <c r="CJ40" s="297">
        <f t="shared" si="25"/>
        <v>0</v>
      </c>
      <c r="CK40" s="417"/>
      <c r="CL40" s="417"/>
      <c r="CM40" s="417"/>
      <c r="CN40" s="417"/>
      <c r="CO40" s="417"/>
      <c r="CP40" s="417"/>
      <c r="CQ40" s="417"/>
      <c r="CR40" s="297">
        <f t="shared" si="26"/>
        <v>0</v>
      </c>
      <c r="CS40" s="417"/>
      <c r="CT40" s="417"/>
      <c r="CU40" s="417"/>
      <c r="CV40" s="417"/>
      <c r="CW40" s="417"/>
      <c r="CX40" s="417"/>
      <c r="CY40" s="417"/>
    </row>
    <row r="41" spans="1:103" s="272" customFormat="1" ht="13.5">
      <c r="A41" s="415" t="s">
        <v>382</v>
      </c>
      <c r="B41" s="415">
        <v>28442</v>
      </c>
      <c r="C41" s="415" t="s">
        <v>437</v>
      </c>
      <c r="D41" s="297">
        <f t="shared" si="3"/>
        <v>0</v>
      </c>
      <c r="E41" s="297">
        <f t="shared" si="4"/>
        <v>0</v>
      </c>
      <c r="F41" s="297">
        <f t="shared" si="5"/>
        <v>0</v>
      </c>
      <c r="G41" s="297">
        <f t="shared" si="6"/>
        <v>0</v>
      </c>
      <c r="H41" s="297">
        <f t="shared" si="7"/>
        <v>0</v>
      </c>
      <c r="I41" s="297">
        <f t="shared" si="8"/>
        <v>0</v>
      </c>
      <c r="J41" s="297">
        <f t="shared" si="9"/>
        <v>0</v>
      </c>
      <c r="K41" s="297">
        <f t="shared" si="10"/>
        <v>0</v>
      </c>
      <c r="L41" s="297">
        <f t="shared" si="11"/>
        <v>0</v>
      </c>
      <c r="M41" s="297">
        <f t="shared" si="12"/>
        <v>0</v>
      </c>
      <c r="N41" s="297">
        <f t="shared" si="13"/>
        <v>0</v>
      </c>
      <c r="O41" s="297">
        <f t="shared" si="14"/>
        <v>0</v>
      </c>
      <c r="P41" s="297">
        <f t="shared" si="15"/>
        <v>0</v>
      </c>
      <c r="Q41" s="297">
        <f t="shared" si="27"/>
        <v>0</v>
      </c>
      <c r="R41" s="297">
        <f t="shared" si="27"/>
        <v>0</v>
      </c>
      <c r="S41" s="297">
        <f t="shared" si="27"/>
        <v>0</v>
      </c>
      <c r="T41" s="297">
        <f t="shared" si="27"/>
        <v>0</v>
      </c>
      <c r="U41" s="297">
        <f t="shared" si="27"/>
        <v>0</v>
      </c>
      <c r="V41" s="297">
        <f t="shared" si="27"/>
        <v>0</v>
      </c>
      <c r="W41" s="297">
        <f t="shared" si="27"/>
        <v>0</v>
      </c>
      <c r="X41" s="297">
        <f t="shared" si="17"/>
        <v>0</v>
      </c>
      <c r="Y41" s="417"/>
      <c r="Z41" s="417"/>
      <c r="AA41" s="417"/>
      <c r="AB41" s="417"/>
      <c r="AC41" s="417"/>
      <c r="AD41" s="417"/>
      <c r="AE41" s="417"/>
      <c r="AF41" s="297">
        <f t="shared" si="18"/>
        <v>0</v>
      </c>
      <c r="AG41" s="417"/>
      <c r="AH41" s="417"/>
      <c r="AI41" s="417"/>
      <c r="AJ41" s="417"/>
      <c r="AK41" s="417"/>
      <c r="AL41" s="417"/>
      <c r="AM41" s="417"/>
      <c r="AN41" s="297">
        <f t="shared" si="19"/>
        <v>0</v>
      </c>
      <c r="AO41" s="417"/>
      <c r="AP41" s="417"/>
      <c r="AQ41" s="417"/>
      <c r="AR41" s="417"/>
      <c r="AS41" s="417"/>
      <c r="AT41" s="417"/>
      <c r="AU41" s="417"/>
      <c r="AV41" s="297">
        <f t="shared" si="20"/>
        <v>0</v>
      </c>
      <c r="AW41" s="417"/>
      <c r="AX41" s="417"/>
      <c r="AY41" s="417"/>
      <c r="AZ41" s="417"/>
      <c r="BA41" s="417"/>
      <c r="BB41" s="417"/>
      <c r="BC41" s="417"/>
      <c r="BD41" s="297">
        <f t="shared" si="21"/>
        <v>0</v>
      </c>
      <c r="BE41" s="417"/>
      <c r="BF41" s="417"/>
      <c r="BG41" s="417"/>
      <c r="BH41" s="417"/>
      <c r="BI41" s="417"/>
      <c r="BJ41" s="417"/>
      <c r="BK41" s="417"/>
      <c r="BL41" s="297">
        <f t="shared" si="22"/>
        <v>0</v>
      </c>
      <c r="BM41" s="417"/>
      <c r="BN41" s="417"/>
      <c r="BO41" s="417"/>
      <c r="BP41" s="417"/>
      <c r="BQ41" s="417"/>
      <c r="BR41" s="417"/>
      <c r="BS41" s="417"/>
      <c r="BT41" s="297">
        <f t="shared" si="23"/>
        <v>0</v>
      </c>
      <c r="BU41" s="417"/>
      <c r="BV41" s="417"/>
      <c r="BW41" s="417"/>
      <c r="BX41" s="417"/>
      <c r="BY41" s="417"/>
      <c r="BZ41" s="417"/>
      <c r="CA41" s="417"/>
      <c r="CB41" s="297">
        <f t="shared" si="24"/>
        <v>0</v>
      </c>
      <c r="CC41" s="417"/>
      <c r="CD41" s="417"/>
      <c r="CE41" s="417"/>
      <c r="CF41" s="417"/>
      <c r="CG41" s="417"/>
      <c r="CH41" s="417"/>
      <c r="CI41" s="417"/>
      <c r="CJ41" s="297">
        <f t="shared" si="25"/>
        <v>0</v>
      </c>
      <c r="CK41" s="417"/>
      <c r="CL41" s="417"/>
      <c r="CM41" s="417"/>
      <c r="CN41" s="417"/>
      <c r="CO41" s="417"/>
      <c r="CP41" s="417"/>
      <c r="CQ41" s="417"/>
      <c r="CR41" s="297">
        <f t="shared" si="26"/>
        <v>0</v>
      </c>
      <c r="CS41" s="417"/>
      <c r="CT41" s="417"/>
      <c r="CU41" s="417"/>
      <c r="CV41" s="417"/>
      <c r="CW41" s="417"/>
      <c r="CX41" s="417"/>
      <c r="CY41" s="417"/>
    </row>
    <row r="42" spans="1:103" s="272" customFormat="1" ht="13.5">
      <c r="A42" s="415" t="s">
        <v>382</v>
      </c>
      <c r="B42" s="415">
        <v>28443</v>
      </c>
      <c r="C42" s="415" t="s">
        <v>438</v>
      </c>
      <c r="D42" s="297">
        <f t="shared" si="3"/>
        <v>0</v>
      </c>
      <c r="E42" s="297">
        <f t="shared" si="4"/>
        <v>0</v>
      </c>
      <c r="F42" s="297">
        <f t="shared" si="5"/>
        <v>0</v>
      </c>
      <c r="G42" s="297">
        <f t="shared" si="6"/>
        <v>0</v>
      </c>
      <c r="H42" s="297">
        <f t="shared" si="7"/>
        <v>0</v>
      </c>
      <c r="I42" s="297">
        <f t="shared" si="8"/>
        <v>0</v>
      </c>
      <c r="J42" s="297">
        <f t="shared" si="9"/>
        <v>0</v>
      </c>
      <c r="K42" s="297">
        <f t="shared" si="10"/>
        <v>0</v>
      </c>
      <c r="L42" s="297">
        <f t="shared" si="11"/>
        <v>0</v>
      </c>
      <c r="M42" s="297">
        <f t="shared" si="12"/>
        <v>0</v>
      </c>
      <c r="N42" s="297">
        <f t="shared" si="13"/>
        <v>0</v>
      </c>
      <c r="O42" s="297">
        <f t="shared" si="14"/>
        <v>0</v>
      </c>
      <c r="P42" s="297">
        <f t="shared" si="15"/>
        <v>0</v>
      </c>
      <c r="Q42" s="297">
        <f t="shared" si="27"/>
        <v>0</v>
      </c>
      <c r="R42" s="297">
        <f t="shared" si="27"/>
        <v>0</v>
      </c>
      <c r="S42" s="297">
        <f t="shared" si="27"/>
        <v>0</v>
      </c>
      <c r="T42" s="297">
        <f t="shared" si="27"/>
        <v>0</v>
      </c>
      <c r="U42" s="297">
        <f t="shared" si="27"/>
        <v>0</v>
      </c>
      <c r="V42" s="297">
        <f t="shared" si="27"/>
        <v>0</v>
      </c>
      <c r="W42" s="297">
        <f t="shared" si="27"/>
        <v>0</v>
      </c>
      <c r="X42" s="297">
        <f t="shared" si="17"/>
        <v>0</v>
      </c>
      <c r="Y42" s="417"/>
      <c r="Z42" s="417"/>
      <c r="AA42" s="417"/>
      <c r="AB42" s="417"/>
      <c r="AC42" s="417"/>
      <c r="AD42" s="417"/>
      <c r="AE42" s="417"/>
      <c r="AF42" s="297">
        <f t="shared" si="18"/>
        <v>0</v>
      </c>
      <c r="AG42" s="417"/>
      <c r="AH42" s="417"/>
      <c r="AI42" s="417"/>
      <c r="AJ42" s="417"/>
      <c r="AK42" s="417"/>
      <c r="AL42" s="417"/>
      <c r="AM42" s="417"/>
      <c r="AN42" s="297">
        <f t="shared" si="19"/>
        <v>0</v>
      </c>
      <c r="AO42" s="417"/>
      <c r="AP42" s="417"/>
      <c r="AQ42" s="417"/>
      <c r="AR42" s="417"/>
      <c r="AS42" s="417"/>
      <c r="AT42" s="417"/>
      <c r="AU42" s="417"/>
      <c r="AV42" s="297">
        <f t="shared" si="20"/>
        <v>0</v>
      </c>
      <c r="AW42" s="417"/>
      <c r="AX42" s="417"/>
      <c r="AY42" s="417"/>
      <c r="AZ42" s="417"/>
      <c r="BA42" s="417"/>
      <c r="BB42" s="417"/>
      <c r="BC42" s="417"/>
      <c r="BD42" s="297">
        <f t="shared" si="21"/>
        <v>0</v>
      </c>
      <c r="BE42" s="417"/>
      <c r="BF42" s="417"/>
      <c r="BG42" s="417"/>
      <c r="BH42" s="417"/>
      <c r="BI42" s="417"/>
      <c r="BJ42" s="417"/>
      <c r="BK42" s="417"/>
      <c r="BL42" s="297">
        <f t="shared" si="22"/>
        <v>0</v>
      </c>
      <c r="BM42" s="417"/>
      <c r="BN42" s="417"/>
      <c r="BO42" s="417"/>
      <c r="BP42" s="417"/>
      <c r="BQ42" s="417"/>
      <c r="BR42" s="417"/>
      <c r="BS42" s="417"/>
      <c r="BT42" s="297">
        <f t="shared" si="23"/>
        <v>0</v>
      </c>
      <c r="BU42" s="417"/>
      <c r="BV42" s="417"/>
      <c r="BW42" s="417"/>
      <c r="BX42" s="417"/>
      <c r="BY42" s="417"/>
      <c r="BZ42" s="417"/>
      <c r="CA42" s="417"/>
      <c r="CB42" s="297">
        <f t="shared" si="24"/>
        <v>0</v>
      </c>
      <c r="CC42" s="417"/>
      <c r="CD42" s="417"/>
      <c r="CE42" s="417"/>
      <c r="CF42" s="417"/>
      <c r="CG42" s="417"/>
      <c r="CH42" s="417"/>
      <c r="CI42" s="417"/>
      <c r="CJ42" s="297">
        <f t="shared" si="25"/>
        <v>0</v>
      </c>
      <c r="CK42" s="417"/>
      <c r="CL42" s="417"/>
      <c r="CM42" s="417"/>
      <c r="CN42" s="417"/>
      <c r="CO42" s="417"/>
      <c r="CP42" s="417"/>
      <c r="CQ42" s="417"/>
      <c r="CR42" s="297">
        <f t="shared" si="26"/>
        <v>0</v>
      </c>
      <c r="CS42" s="417"/>
      <c r="CT42" s="417"/>
      <c r="CU42" s="417"/>
      <c r="CV42" s="417"/>
      <c r="CW42" s="417"/>
      <c r="CX42" s="417"/>
      <c r="CY42" s="417"/>
    </row>
    <row r="43" spans="1:103" s="272" customFormat="1" ht="13.5">
      <c r="A43" s="415" t="s">
        <v>382</v>
      </c>
      <c r="B43" s="415">
        <v>28446</v>
      </c>
      <c r="C43" s="415" t="s">
        <v>439</v>
      </c>
      <c r="D43" s="297">
        <f t="shared" si="3"/>
        <v>0</v>
      </c>
      <c r="E43" s="297">
        <f t="shared" si="4"/>
        <v>0</v>
      </c>
      <c r="F43" s="297">
        <f t="shared" si="5"/>
        <v>0</v>
      </c>
      <c r="G43" s="297">
        <f t="shared" si="6"/>
        <v>0</v>
      </c>
      <c r="H43" s="297">
        <f t="shared" si="7"/>
        <v>0</v>
      </c>
      <c r="I43" s="297">
        <f t="shared" si="8"/>
        <v>0</v>
      </c>
      <c r="J43" s="297">
        <f t="shared" si="9"/>
        <v>0</v>
      </c>
      <c r="K43" s="297">
        <f t="shared" si="10"/>
        <v>0</v>
      </c>
      <c r="L43" s="297">
        <f t="shared" si="11"/>
        <v>0</v>
      </c>
      <c r="M43" s="297">
        <f t="shared" si="12"/>
        <v>0</v>
      </c>
      <c r="N43" s="297">
        <f t="shared" si="13"/>
        <v>0</v>
      </c>
      <c r="O43" s="297">
        <f t="shared" si="14"/>
        <v>0</v>
      </c>
      <c r="P43" s="297">
        <f t="shared" si="15"/>
        <v>0</v>
      </c>
      <c r="Q43" s="297">
        <f t="shared" si="27"/>
        <v>0</v>
      </c>
      <c r="R43" s="297">
        <f t="shared" si="27"/>
        <v>0</v>
      </c>
      <c r="S43" s="297">
        <f t="shared" si="27"/>
        <v>0</v>
      </c>
      <c r="T43" s="297">
        <f t="shared" si="27"/>
        <v>0</v>
      </c>
      <c r="U43" s="297">
        <f t="shared" si="27"/>
        <v>0</v>
      </c>
      <c r="V43" s="297">
        <f t="shared" si="27"/>
        <v>0</v>
      </c>
      <c r="W43" s="297">
        <f t="shared" si="27"/>
        <v>0</v>
      </c>
      <c r="X43" s="297">
        <f t="shared" si="17"/>
        <v>0</v>
      </c>
      <c r="Y43" s="417"/>
      <c r="Z43" s="417"/>
      <c r="AA43" s="417"/>
      <c r="AB43" s="417"/>
      <c r="AC43" s="417"/>
      <c r="AD43" s="417"/>
      <c r="AE43" s="417"/>
      <c r="AF43" s="297">
        <f t="shared" si="18"/>
        <v>0</v>
      </c>
      <c r="AG43" s="417"/>
      <c r="AH43" s="417"/>
      <c r="AI43" s="417"/>
      <c r="AJ43" s="417"/>
      <c r="AK43" s="417"/>
      <c r="AL43" s="417"/>
      <c r="AM43" s="417"/>
      <c r="AN43" s="297">
        <f t="shared" si="19"/>
        <v>0</v>
      </c>
      <c r="AO43" s="417"/>
      <c r="AP43" s="417"/>
      <c r="AQ43" s="417"/>
      <c r="AR43" s="417"/>
      <c r="AS43" s="417"/>
      <c r="AT43" s="417"/>
      <c r="AU43" s="417"/>
      <c r="AV43" s="297">
        <f t="shared" si="20"/>
        <v>0</v>
      </c>
      <c r="AW43" s="417"/>
      <c r="AX43" s="417"/>
      <c r="AY43" s="417"/>
      <c r="AZ43" s="417"/>
      <c r="BA43" s="417"/>
      <c r="BB43" s="417"/>
      <c r="BC43" s="417"/>
      <c r="BD43" s="297">
        <f t="shared" si="21"/>
        <v>0</v>
      </c>
      <c r="BE43" s="417"/>
      <c r="BF43" s="417"/>
      <c r="BG43" s="417"/>
      <c r="BH43" s="417"/>
      <c r="BI43" s="417"/>
      <c r="BJ43" s="417"/>
      <c r="BK43" s="417"/>
      <c r="BL43" s="297">
        <f t="shared" si="22"/>
        <v>0</v>
      </c>
      <c r="BM43" s="417"/>
      <c r="BN43" s="417"/>
      <c r="BO43" s="417"/>
      <c r="BP43" s="417"/>
      <c r="BQ43" s="417"/>
      <c r="BR43" s="417"/>
      <c r="BS43" s="417"/>
      <c r="BT43" s="297">
        <f t="shared" si="23"/>
        <v>0</v>
      </c>
      <c r="BU43" s="417"/>
      <c r="BV43" s="417"/>
      <c r="BW43" s="417"/>
      <c r="BX43" s="417"/>
      <c r="BY43" s="417"/>
      <c r="BZ43" s="417"/>
      <c r="CA43" s="417"/>
      <c r="CB43" s="297">
        <f t="shared" si="24"/>
        <v>0</v>
      </c>
      <c r="CC43" s="417"/>
      <c r="CD43" s="417"/>
      <c r="CE43" s="417"/>
      <c r="CF43" s="417"/>
      <c r="CG43" s="417"/>
      <c r="CH43" s="417"/>
      <c r="CI43" s="417"/>
      <c r="CJ43" s="297">
        <f t="shared" si="25"/>
        <v>0</v>
      </c>
      <c r="CK43" s="417"/>
      <c r="CL43" s="417"/>
      <c r="CM43" s="417"/>
      <c r="CN43" s="417"/>
      <c r="CO43" s="417"/>
      <c r="CP43" s="417"/>
      <c r="CQ43" s="417"/>
      <c r="CR43" s="297">
        <f t="shared" si="26"/>
        <v>0</v>
      </c>
      <c r="CS43" s="417"/>
      <c r="CT43" s="417"/>
      <c r="CU43" s="417"/>
      <c r="CV43" s="417"/>
      <c r="CW43" s="417"/>
      <c r="CX43" s="417"/>
      <c r="CY43" s="417"/>
    </row>
    <row r="44" spans="1:103" s="272" customFormat="1" ht="13.5">
      <c r="A44" s="415" t="s">
        <v>382</v>
      </c>
      <c r="B44" s="415">
        <v>28464</v>
      </c>
      <c r="C44" s="415" t="s">
        <v>440</v>
      </c>
      <c r="D44" s="297">
        <f t="shared" si="3"/>
        <v>0</v>
      </c>
      <c r="E44" s="297">
        <f t="shared" si="4"/>
        <v>0</v>
      </c>
      <c r="F44" s="297">
        <f t="shared" si="5"/>
        <v>0</v>
      </c>
      <c r="G44" s="297">
        <f t="shared" si="6"/>
        <v>0</v>
      </c>
      <c r="H44" s="297">
        <f t="shared" si="7"/>
        <v>0</v>
      </c>
      <c r="I44" s="297">
        <f t="shared" si="8"/>
        <v>0</v>
      </c>
      <c r="J44" s="297">
        <f t="shared" si="9"/>
        <v>0</v>
      </c>
      <c r="K44" s="297">
        <f t="shared" si="10"/>
        <v>0</v>
      </c>
      <c r="L44" s="297">
        <f t="shared" si="11"/>
        <v>0</v>
      </c>
      <c r="M44" s="297">
        <f t="shared" si="12"/>
        <v>0</v>
      </c>
      <c r="N44" s="297">
        <f t="shared" si="13"/>
        <v>0</v>
      </c>
      <c r="O44" s="297">
        <f t="shared" si="14"/>
        <v>0</v>
      </c>
      <c r="P44" s="297">
        <f t="shared" si="15"/>
        <v>0</v>
      </c>
      <c r="Q44" s="297">
        <f t="shared" si="27"/>
        <v>0</v>
      </c>
      <c r="R44" s="297">
        <f t="shared" si="27"/>
        <v>0</v>
      </c>
      <c r="S44" s="297">
        <f t="shared" si="27"/>
        <v>0</v>
      </c>
      <c r="T44" s="297">
        <f t="shared" si="27"/>
        <v>0</v>
      </c>
      <c r="U44" s="297">
        <f t="shared" si="27"/>
        <v>0</v>
      </c>
      <c r="V44" s="297">
        <f t="shared" si="27"/>
        <v>0</v>
      </c>
      <c r="W44" s="297">
        <f t="shared" si="27"/>
        <v>0</v>
      </c>
      <c r="X44" s="297">
        <f t="shared" si="17"/>
        <v>0</v>
      </c>
      <c r="Y44" s="417"/>
      <c r="Z44" s="417"/>
      <c r="AA44" s="417"/>
      <c r="AB44" s="417"/>
      <c r="AC44" s="417"/>
      <c r="AD44" s="417"/>
      <c r="AE44" s="417"/>
      <c r="AF44" s="297">
        <f t="shared" si="18"/>
        <v>0</v>
      </c>
      <c r="AG44" s="417"/>
      <c r="AH44" s="417"/>
      <c r="AI44" s="417"/>
      <c r="AJ44" s="417"/>
      <c r="AK44" s="417"/>
      <c r="AL44" s="417"/>
      <c r="AM44" s="417"/>
      <c r="AN44" s="297">
        <f t="shared" si="19"/>
        <v>0</v>
      </c>
      <c r="AO44" s="417"/>
      <c r="AP44" s="417"/>
      <c r="AQ44" s="417"/>
      <c r="AR44" s="417"/>
      <c r="AS44" s="417"/>
      <c r="AT44" s="417"/>
      <c r="AU44" s="417"/>
      <c r="AV44" s="297">
        <f t="shared" si="20"/>
        <v>0</v>
      </c>
      <c r="AW44" s="417"/>
      <c r="AX44" s="417"/>
      <c r="AY44" s="417"/>
      <c r="AZ44" s="417"/>
      <c r="BA44" s="417"/>
      <c r="BB44" s="417"/>
      <c r="BC44" s="417"/>
      <c r="BD44" s="297">
        <f t="shared" si="21"/>
        <v>0</v>
      </c>
      <c r="BE44" s="417"/>
      <c r="BF44" s="417"/>
      <c r="BG44" s="417"/>
      <c r="BH44" s="417"/>
      <c r="BI44" s="417"/>
      <c r="BJ44" s="417"/>
      <c r="BK44" s="417"/>
      <c r="BL44" s="297">
        <f t="shared" si="22"/>
        <v>0</v>
      </c>
      <c r="BM44" s="417"/>
      <c r="BN44" s="417"/>
      <c r="BO44" s="417"/>
      <c r="BP44" s="417"/>
      <c r="BQ44" s="417"/>
      <c r="BR44" s="417"/>
      <c r="BS44" s="417"/>
      <c r="BT44" s="297">
        <f t="shared" si="23"/>
        <v>0</v>
      </c>
      <c r="BU44" s="417"/>
      <c r="BV44" s="417"/>
      <c r="BW44" s="417"/>
      <c r="BX44" s="417"/>
      <c r="BY44" s="417"/>
      <c r="BZ44" s="417"/>
      <c r="CA44" s="417"/>
      <c r="CB44" s="297">
        <f t="shared" si="24"/>
        <v>0</v>
      </c>
      <c r="CC44" s="417"/>
      <c r="CD44" s="417"/>
      <c r="CE44" s="417"/>
      <c r="CF44" s="417"/>
      <c r="CG44" s="417"/>
      <c r="CH44" s="417"/>
      <c r="CI44" s="417"/>
      <c r="CJ44" s="297">
        <f t="shared" si="25"/>
        <v>0</v>
      </c>
      <c r="CK44" s="417"/>
      <c r="CL44" s="417"/>
      <c r="CM44" s="417"/>
      <c r="CN44" s="417"/>
      <c r="CO44" s="417"/>
      <c r="CP44" s="417"/>
      <c r="CQ44" s="417"/>
      <c r="CR44" s="297">
        <f t="shared" si="26"/>
        <v>0</v>
      </c>
      <c r="CS44" s="417"/>
      <c r="CT44" s="417"/>
      <c r="CU44" s="417"/>
      <c r="CV44" s="417"/>
      <c r="CW44" s="417"/>
      <c r="CX44" s="417"/>
      <c r="CY44" s="417"/>
    </row>
    <row r="45" spans="1:103" s="272" customFormat="1" ht="13.5">
      <c r="A45" s="415" t="s">
        <v>382</v>
      </c>
      <c r="B45" s="415">
        <v>28481</v>
      </c>
      <c r="C45" s="415" t="s">
        <v>441</v>
      </c>
      <c r="D45" s="297">
        <f t="shared" si="3"/>
        <v>0</v>
      </c>
      <c r="E45" s="297">
        <f t="shared" si="4"/>
        <v>0</v>
      </c>
      <c r="F45" s="297">
        <f t="shared" si="5"/>
        <v>0</v>
      </c>
      <c r="G45" s="297">
        <f t="shared" si="6"/>
        <v>0</v>
      </c>
      <c r="H45" s="297">
        <f t="shared" si="7"/>
        <v>0</v>
      </c>
      <c r="I45" s="297">
        <f t="shared" si="8"/>
        <v>0</v>
      </c>
      <c r="J45" s="297">
        <f t="shared" si="9"/>
        <v>0</v>
      </c>
      <c r="K45" s="297">
        <f t="shared" si="10"/>
        <v>0</v>
      </c>
      <c r="L45" s="297">
        <f t="shared" si="11"/>
        <v>0</v>
      </c>
      <c r="M45" s="297">
        <f t="shared" si="12"/>
        <v>0</v>
      </c>
      <c r="N45" s="297">
        <f t="shared" si="13"/>
        <v>0</v>
      </c>
      <c r="O45" s="297">
        <f t="shared" si="14"/>
        <v>0</v>
      </c>
      <c r="P45" s="297">
        <f t="shared" si="15"/>
        <v>0</v>
      </c>
      <c r="Q45" s="297">
        <f t="shared" si="27"/>
        <v>0</v>
      </c>
      <c r="R45" s="297">
        <f t="shared" si="27"/>
        <v>0</v>
      </c>
      <c r="S45" s="297">
        <f t="shared" si="27"/>
        <v>0</v>
      </c>
      <c r="T45" s="297">
        <f t="shared" si="27"/>
        <v>0</v>
      </c>
      <c r="U45" s="297">
        <f t="shared" si="27"/>
        <v>0</v>
      </c>
      <c r="V45" s="297">
        <f t="shared" si="27"/>
        <v>0</v>
      </c>
      <c r="W45" s="297">
        <f t="shared" si="27"/>
        <v>0</v>
      </c>
      <c r="X45" s="297">
        <f t="shared" si="17"/>
        <v>0</v>
      </c>
      <c r="Y45" s="417"/>
      <c r="Z45" s="417"/>
      <c r="AA45" s="417"/>
      <c r="AB45" s="417"/>
      <c r="AC45" s="417"/>
      <c r="AD45" s="417"/>
      <c r="AE45" s="417"/>
      <c r="AF45" s="297">
        <f t="shared" si="18"/>
        <v>0</v>
      </c>
      <c r="AG45" s="417"/>
      <c r="AH45" s="417"/>
      <c r="AI45" s="417"/>
      <c r="AJ45" s="417"/>
      <c r="AK45" s="417"/>
      <c r="AL45" s="417"/>
      <c r="AM45" s="417"/>
      <c r="AN45" s="297">
        <f t="shared" si="19"/>
        <v>0</v>
      </c>
      <c r="AO45" s="417"/>
      <c r="AP45" s="417"/>
      <c r="AQ45" s="417"/>
      <c r="AR45" s="417"/>
      <c r="AS45" s="417"/>
      <c r="AT45" s="417"/>
      <c r="AU45" s="417"/>
      <c r="AV45" s="297">
        <f t="shared" si="20"/>
        <v>0</v>
      </c>
      <c r="AW45" s="417"/>
      <c r="AX45" s="417"/>
      <c r="AY45" s="417"/>
      <c r="AZ45" s="417"/>
      <c r="BA45" s="417"/>
      <c r="BB45" s="417"/>
      <c r="BC45" s="417"/>
      <c r="BD45" s="297">
        <f t="shared" si="21"/>
        <v>0</v>
      </c>
      <c r="BE45" s="417"/>
      <c r="BF45" s="417"/>
      <c r="BG45" s="417"/>
      <c r="BH45" s="417"/>
      <c r="BI45" s="417"/>
      <c r="BJ45" s="417"/>
      <c r="BK45" s="417"/>
      <c r="BL45" s="297">
        <f t="shared" si="22"/>
        <v>0</v>
      </c>
      <c r="BM45" s="417"/>
      <c r="BN45" s="417"/>
      <c r="BO45" s="417"/>
      <c r="BP45" s="417"/>
      <c r="BQ45" s="417"/>
      <c r="BR45" s="417"/>
      <c r="BS45" s="417"/>
      <c r="BT45" s="297">
        <f t="shared" si="23"/>
        <v>0</v>
      </c>
      <c r="BU45" s="417"/>
      <c r="BV45" s="417"/>
      <c r="BW45" s="417"/>
      <c r="BX45" s="417"/>
      <c r="BY45" s="417"/>
      <c r="BZ45" s="417"/>
      <c r="CA45" s="417"/>
      <c r="CB45" s="297">
        <f t="shared" si="24"/>
        <v>0</v>
      </c>
      <c r="CC45" s="417"/>
      <c r="CD45" s="417"/>
      <c r="CE45" s="417"/>
      <c r="CF45" s="417"/>
      <c r="CG45" s="417"/>
      <c r="CH45" s="417"/>
      <c r="CI45" s="417"/>
      <c r="CJ45" s="297">
        <f t="shared" si="25"/>
        <v>0</v>
      </c>
      <c r="CK45" s="417"/>
      <c r="CL45" s="417"/>
      <c r="CM45" s="417"/>
      <c r="CN45" s="417"/>
      <c r="CO45" s="417"/>
      <c r="CP45" s="417"/>
      <c r="CQ45" s="417"/>
      <c r="CR45" s="297">
        <f t="shared" si="26"/>
        <v>0</v>
      </c>
      <c r="CS45" s="417"/>
      <c r="CT45" s="417"/>
      <c r="CU45" s="417"/>
      <c r="CV45" s="417"/>
      <c r="CW45" s="417"/>
      <c r="CX45" s="417"/>
      <c r="CY45" s="417"/>
    </row>
    <row r="46" spans="1:103" s="272" customFormat="1" ht="13.5">
      <c r="A46" s="415" t="s">
        <v>382</v>
      </c>
      <c r="B46" s="415">
        <v>28501</v>
      </c>
      <c r="C46" s="415" t="s">
        <v>442</v>
      </c>
      <c r="D46" s="297">
        <f t="shared" si="3"/>
        <v>0</v>
      </c>
      <c r="E46" s="297">
        <f t="shared" si="4"/>
        <v>0</v>
      </c>
      <c r="F46" s="297">
        <f t="shared" si="5"/>
        <v>0</v>
      </c>
      <c r="G46" s="297">
        <f t="shared" si="6"/>
        <v>0</v>
      </c>
      <c r="H46" s="297">
        <f t="shared" si="7"/>
        <v>0</v>
      </c>
      <c r="I46" s="297">
        <f t="shared" si="8"/>
        <v>0</v>
      </c>
      <c r="J46" s="297">
        <f t="shared" si="9"/>
        <v>0</v>
      </c>
      <c r="K46" s="297">
        <f t="shared" si="10"/>
        <v>0</v>
      </c>
      <c r="L46" s="297">
        <f t="shared" si="11"/>
        <v>0</v>
      </c>
      <c r="M46" s="297">
        <f t="shared" si="12"/>
        <v>0</v>
      </c>
      <c r="N46" s="297">
        <f t="shared" si="13"/>
        <v>0</v>
      </c>
      <c r="O46" s="297">
        <f t="shared" si="14"/>
        <v>0</v>
      </c>
      <c r="P46" s="297">
        <f t="shared" si="15"/>
        <v>0</v>
      </c>
      <c r="Q46" s="297">
        <f t="shared" si="27"/>
        <v>0</v>
      </c>
      <c r="R46" s="297">
        <f t="shared" si="27"/>
        <v>0</v>
      </c>
      <c r="S46" s="297">
        <f t="shared" si="27"/>
        <v>0</v>
      </c>
      <c r="T46" s="297">
        <f t="shared" si="27"/>
        <v>0</v>
      </c>
      <c r="U46" s="297">
        <f t="shared" si="27"/>
        <v>0</v>
      </c>
      <c r="V46" s="297">
        <f t="shared" si="27"/>
        <v>0</v>
      </c>
      <c r="W46" s="297">
        <f t="shared" si="27"/>
        <v>0</v>
      </c>
      <c r="X46" s="297">
        <f t="shared" si="17"/>
        <v>0</v>
      </c>
      <c r="Y46" s="417"/>
      <c r="Z46" s="417"/>
      <c r="AA46" s="417"/>
      <c r="AB46" s="417"/>
      <c r="AC46" s="417"/>
      <c r="AD46" s="417"/>
      <c r="AE46" s="417"/>
      <c r="AF46" s="297">
        <f t="shared" si="18"/>
        <v>0</v>
      </c>
      <c r="AG46" s="417"/>
      <c r="AH46" s="417"/>
      <c r="AI46" s="417"/>
      <c r="AJ46" s="417"/>
      <c r="AK46" s="417"/>
      <c r="AL46" s="417"/>
      <c r="AM46" s="417"/>
      <c r="AN46" s="297">
        <f t="shared" si="19"/>
        <v>0</v>
      </c>
      <c r="AO46" s="417"/>
      <c r="AP46" s="417"/>
      <c r="AQ46" s="417"/>
      <c r="AR46" s="417"/>
      <c r="AS46" s="417"/>
      <c r="AT46" s="417"/>
      <c r="AU46" s="417"/>
      <c r="AV46" s="297">
        <f t="shared" si="20"/>
        <v>0</v>
      </c>
      <c r="AW46" s="417"/>
      <c r="AX46" s="417"/>
      <c r="AY46" s="417"/>
      <c r="AZ46" s="417"/>
      <c r="BA46" s="417"/>
      <c r="BB46" s="417"/>
      <c r="BC46" s="417"/>
      <c r="BD46" s="297">
        <f t="shared" si="21"/>
        <v>0</v>
      </c>
      <c r="BE46" s="417"/>
      <c r="BF46" s="417"/>
      <c r="BG46" s="417"/>
      <c r="BH46" s="417"/>
      <c r="BI46" s="417"/>
      <c r="BJ46" s="417"/>
      <c r="BK46" s="417"/>
      <c r="BL46" s="297">
        <f t="shared" si="22"/>
        <v>0</v>
      </c>
      <c r="BM46" s="417"/>
      <c r="BN46" s="417"/>
      <c r="BO46" s="417"/>
      <c r="BP46" s="417"/>
      <c r="BQ46" s="417"/>
      <c r="BR46" s="417"/>
      <c r="BS46" s="417"/>
      <c r="BT46" s="297">
        <f t="shared" si="23"/>
        <v>0</v>
      </c>
      <c r="BU46" s="417"/>
      <c r="BV46" s="417"/>
      <c r="BW46" s="417"/>
      <c r="BX46" s="417"/>
      <c r="BY46" s="417"/>
      <c r="BZ46" s="417"/>
      <c r="CA46" s="417"/>
      <c r="CB46" s="297">
        <f t="shared" si="24"/>
        <v>0</v>
      </c>
      <c r="CC46" s="417"/>
      <c r="CD46" s="417"/>
      <c r="CE46" s="417"/>
      <c r="CF46" s="417"/>
      <c r="CG46" s="417"/>
      <c r="CH46" s="417"/>
      <c r="CI46" s="417"/>
      <c r="CJ46" s="297">
        <f t="shared" si="25"/>
        <v>0</v>
      </c>
      <c r="CK46" s="417"/>
      <c r="CL46" s="417"/>
      <c r="CM46" s="417"/>
      <c r="CN46" s="417"/>
      <c r="CO46" s="417"/>
      <c r="CP46" s="417"/>
      <c r="CQ46" s="417"/>
      <c r="CR46" s="297">
        <f t="shared" si="26"/>
        <v>0</v>
      </c>
      <c r="CS46" s="417"/>
      <c r="CT46" s="417"/>
      <c r="CU46" s="417"/>
      <c r="CV46" s="417"/>
      <c r="CW46" s="417"/>
      <c r="CX46" s="417"/>
      <c r="CY46" s="417"/>
    </row>
    <row r="47" spans="1:103" s="272" customFormat="1" ht="13.5">
      <c r="A47" s="415" t="s">
        <v>382</v>
      </c>
      <c r="B47" s="415">
        <v>28585</v>
      </c>
      <c r="C47" s="415" t="s">
        <v>443</v>
      </c>
      <c r="D47" s="297">
        <f t="shared" si="3"/>
        <v>0</v>
      </c>
      <c r="E47" s="297">
        <f t="shared" si="4"/>
        <v>0</v>
      </c>
      <c r="F47" s="297">
        <f t="shared" si="5"/>
        <v>0</v>
      </c>
      <c r="G47" s="297">
        <f t="shared" si="6"/>
        <v>0</v>
      </c>
      <c r="H47" s="297">
        <f t="shared" si="7"/>
        <v>0</v>
      </c>
      <c r="I47" s="297">
        <f t="shared" si="8"/>
        <v>0</v>
      </c>
      <c r="J47" s="297">
        <f t="shared" si="9"/>
        <v>0</v>
      </c>
      <c r="K47" s="297">
        <f t="shared" si="10"/>
        <v>0</v>
      </c>
      <c r="L47" s="297">
        <f t="shared" si="11"/>
        <v>0</v>
      </c>
      <c r="M47" s="297">
        <f t="shared" si="12"/>
        <v>0</v>
      </c>
      <c r="N47" s="297">
        <f t="shared" si="13"/>
        <v>0</v>
      </c>
      <c r="O47" s="297">
        <f t="shared" si="14"/>
        <v>0</v>
      </c>
      <c r="P47" s="297">
        <f t="shared" si="15"/>
        <v>0</v>
      </c>
      <c r="Q47" s="297">
        <f t="shared" si="27"/>
        <v>0</v>
      </c>
      <c r="R47" s="297">
        <f t="shared" si="27"/>
        <v>0</v>
      </c>
      <c r="S47" s="297">
        <f t="shared" si="27"/>
        <v>0</v>
      </c>
      <c r="T47" s="297">
        <f t="shared" si="27"/>
        <v>0</v>
      </c>
      <c r="U47" s="297">
        <f t="shared" si="27"/>
        <v>0</v>
      </c>
      <c r="V47" s="297">
        <f t="shared" si="27"/>
        <v>0</v>
      </c>
      <c r="W47" s="297">
        <f t="shared" si="27"/>
        <v>0</v>
      </c>
      <c r="X47" s="297">
        <f t="shared" si="17"/>
        <v>0</v>
      </c>
      <c r="Y47" s="417"/>
      <c r="Z47" s="417"/>
      <c r="AA47" s="417"/>
      <c r="AB47" s="417"/>
      <c r="AC47" s="417"/>
      <c r="AD47" s="417"/>
      <c r="AE47" s="417"/>
      <c r="AF47" s="297">
        <f t="shared" si="18"/>
        <v>0</v>
      </c>
      <c r="AG47" s="417"/>
      <c r="AH47" s="417"/>
      <c r="AI47" s="417"/>
      <c r="AJ47" s="417"/>
      <c r="AK47" s="417"/>
      <c r="AL47" s="417"/>
      <c r="AM47" s="417"/>
      <c r="AN47" s="297">
        <f t="shared" si="19"/>
        <v>0</v>
      </c>
      <c r="AO47" s="417"/>
      <c r="AP47" s="417"/>
      <c r="AQ47" s="417"/>
      <c r="AR47" s="417"/>
      <c r="AS47" s="417"/>
      <c r="AT47" s="417"/>
      <c r="AU47" s="417"/>
      <c r="AV47" s="297">
        <f t="shared" si="20"/>
        <v>0</v>
      </c>
      <c r="AW47" s="417"/>
      <c r="AX47" s="417"/>
      <c r="AY47" s="417"/>
      <c r="AZ47" s="417"/>
      <c r="BA47" s="417"/>
      <c r="BB47" s="417"/>
      <c r="BC47" s="417"/>
      <c r="BD47" s="297">
        <f t="shared" si="21"/>
        <v>0</v>
      </c>
      <c r="BE47" s="417"/>
      <c r="BF47" s="417"/>
      <c r="BG47" s="417"/>
      <c r="BH47" s="417"/>
      <c r="BI47" s="417"/>
      <c r="BJ47" s="417"/>
      <c r="BK47" s="417"/>
      <c r="BL47" s="297">
        <f t="shared" si="22"/>
        <v>0</v>
      </c>
      <c r="BM47" s="417"/>
      <c r="BN47" s="417"/>
      <c r="BO47" s="417"/>
      <c r="BP47" s="417"/>
      <c r="BQ47" s="417"/>
      <c r="BR47" s="417"/>
      <c r="BS47" s="417"/>
      <c r="BT47" s="297">
        <f t="shared" si="23"/>
        <v>0</v>
      </c>
      <c r="BU47" s="417"/>
      <c r="BV47" s="417"/>
      <c r="BW47" s="417"/>
      <c r="BX47" s="417"/>
      <c r="BY47" s="417"/>
      <c r="BZ47" s="417"/>
      <c r="CA47" s="417"/>
      <c r="CB47" s="297">
        <f t="shared" si="24"/>
        <v>0</v>
      </c>
      <c r="CC47" s="417"/>
      <c r="CD47" s="417"/>
      <c r="CE47" s="417"/>
      <c r="CF47" s="417"/>
      <c r="CG47" s="417"/>
      <c r="CH47" s="417"/>
      <c r="CI47" s="417"/>
      <c r="CJ47" s="297">
        <f t="shared" si="25"/>
        <v>0</v>
      </c>
      <c r="CK47" s="417"/>
      <c r="CL47" s="417"/>
      <c r="CM47" s="417"/>
      <c r="CN47" s="417"/>
      <c r="CO47" s="417"/>
      <c r="CP47" s="417"/>
      <c r="CQ47" s="417"/>
      <c r="CR47" s="297">
        <f t="shared" si="26"/>
        <v>0</v>
      </c>
      <c r="CS47" s="417"/>
      <c r="CT47" s="417"/>
      <c r="CU47" s="417"/>
      <c r="CV47" s="417"/>
      <c r="CW47" s="417"/>
      <c r="CX47" s="417"/>
      <c r="CY47" s="417"/>
    </row>
    <row r="48" spans="1:103" s="272" customFormat="1" ht="13.5">
      <c r="A48" s="415" t="s">
        <v>382</v>
      </c>
      <c r="B48" s="415">
        <v>28586</v>
      </c>
      <c r="C48" s="415" t="s">
        <v>444</v>
      </c>
      <c r="D48" s="297">
        <f t="shared" si="3"/>
        <v>0</v>
      </c>
      <c r="E48" s="297">
        <f t="shared" si="4"/>
        <v>0</v>
      </c>
      <c r="F48" s="297">
        <f t="shared" si="5"/>
        <v>0</v>
      </c>
      <c r="G48" s="297">
        <f t="shared" si="6"/>
        <v>0</v>
      </c>
      <c r="H48" s="297">
        <f t="shared" si="7"/>
        <v>0</v>
      </c>
      <c r="I48" s="297">
        <f t="shared" si="8"/>
        <v>0</v>
      </c>
      <c r="J48" s="297">
        <f t="shared" si="9"/>
        <v>0</v>
      </c>
      <c r="K48" s="297">
        <f t="shared" si="10"/>
        <v>0</v>
      </c>
      <c r="L48" s="297">
        <f t="shared" si="11"/>
        <v>0</v>
      </c>
      <c r="M48" s="297">
        <f t="shared" si="12"/>
        <v>0</v>
      </c>
      <c r="N48" s="297">
        <f t="shared" si="13"/>
        <v>0</v>
      </c>
      <c r="O48" s="297">
        <f t="shared" si="14"/>
        <v>0</v>
      </c>
      <c r="P48" s="297">
        <f t="shared" si="15"/>
        <v>0</v>
      </c>
      <c r="Q48" s="297">
        <f t="shared" si="27"/>
        <v>0</v>
      </c>
      <c r="R48" s="297">
        <f t="shared" si="27"/>
        <v>0</v>
      </c>
      <c r="S48" s="297">
        <f t="shared" si="27"/>
        <v>0</v>
      </c>
      <c r="T48" s="297">
        <f t="shared" si="27"/>
        <v>0</v>
      </c>
      <c r="U48" s="297">
        <f t="shared" si="27"/>
        <v>0</v>
      </c>
      <c r="V48" s="297">
        <f t="shared" si="27"/>
        <v>0</v>
      </c>
      <c r="W48" s="297">
        <f t="shared" si="27"/>
        <v>0</v>
      </c>
      <c r="X48" s="297">
        <f t="shared" si="17"/>
        <v>0</v>
      </c>
      <c r="Y48" s="417"/>
      <c r="Z48" s="417"/>
      <c r="AA48" s="417"/>
      <c r="AB48" s="417"/>
      <c r="AC48" s="417"/>
      <c r="AD48" s="417"/>
      <c r="AE48" s="417"/>
      <c r="AF48" s="297">
        <f t="shared" si="18"/>
        <v>0</v>
      </c>
      <c r="AG48" s="417"/>
      <c r="AH48" s="417"/>
      <c r="AI48" s="417"/>
      <c r="AJ48" s="417"/>
      <c r="AK48" s="417"/>
      <c r="AL48" s="417"/>
      <c r="AM48" s="417"/>
      <c r="AN48" s="297">
        <f t="shared" si="19"/>
        <v>0</v>
      </c>
      <c r="AO48" s="417"/>
      <c r="AP48" s="417"/>
      <c r="AQ48" s="417"/>
      <c r="AR48" s="417"/>
      <c r="AS48" s="417"/>
      <c r="AT48" s="417"/>
      <c r="AU48" s="417"/>
      <c r="AV48" s="297">
        <f t="shared" si="20"/>
        <v>0</v>
      </c>
      <c r="AW48" s="417"/>
      <c r="AX48" s="417"/>
      <c r="AY48" s="417"/>
      <c r="AZ48" s="417"/>
      <c r="BA48" s="417"/>
      <c r="BB48" s="417"/>
      <c r="BC48" s="417"/>
      <c r="BD48" s="297">
        <f t="shared" si="21"/>
        <v>0</v>
      </c>
      <c r="BE48" s="417"/>
      <c r="BF48" s="417"/>
      <c r="BG48" s="417"/>
      <c r="BH48" s="417"/>
      <c r="BI48" s="417"/>
      <c r="BJ48" s="417"/>
      <c r="BK48" s="417"/>
      <c r="BL48" s="297">
        <f t="shared" si="22"/>
        <v>0</v>
      </c>
      <c r="BM48" s="417"/>
      <c r="BN48" s="417"/>
      <c r="BO48" s="417"/>
      <c r="BP48" s="417"/>
      <c r="BQ48" s="417"/>
      <c r="BR48" s="417"/>
      <c r="BS48" s="417"/>
      <c r="BT48" s="297">
        <f t="shared" si="23"/>
        <v>0</v>
      </c>
      <c r="BU48" s="417"/>
      <c r="BV48" s="417"/>
      <c r="BW48" s="417"/>
      <c r="BX48" s="417"/>
      <c r="BY48" s="417"/>
      <c r="BZ48" s="417"/>
      <c r="CA48" s="417"/>
      <c r="CB48" s="297">
        <f t="shared" si="24"/>
        <v>0</v>
      </c>
      <c r="CC48" s="417"/>
      <c r="CD48" s="417"/>
      <c r="CE48" s="417"/>
      <c r="CF48" s="417"/>
      <c r="CG48" s="417"/>
      <c r="CH48" s="417"/>
      <c r="CI48" s="417"/>
      <c r="CJ48" s="297">
        <f t="shared" si="25"/>
        <v>0</v>
      </c>
      <c r="CK48" s="417"/>
      <c r="CL48" s="417"/>
      <c r="CM48" s="417"/>
      <c r="CN48" s="417"/>
      <c r="CO48" s="417"/>
      <c r="CP48" s="417"/>
      <c r="CQ48" s="417"/>
      <c r="CR48" s="297">
        <f t="shared" si="26"/>
        <v>0</v>
      </c>
      <c r="CS48" s="417"/>
      <c r="CT48" s="417"/>
      <c r="CU48" s="417"/>
      <c r="CV48" s="417"/>
      <c r="CW48" s="417"/>
      <c r="CX48" s="417"/>
      <c r="CY48" s="417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28000</v>
      </c>
      <c r="D2" s="211" t="s">
        <v>259</v>
      </c>
      <c r="L2" s="52" t="str">
        <f>'ごみ処理概要'!A7</f>
        <v>兵庫県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48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5605021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5605021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0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1915369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0</v>
      </c>
      <c r="Y7" s="277">
        <f>'ごみ処理概要'!B7</f>
        <v>28000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5605021</v>
      </c>
      <c r="F8" s="383"/>
      <c r="G8" s="385"/>
      <c r="H8" s="397" t="s">
        <v>137</v>
      </c>
      <c r="I8" s="65" t="s">
        <v>138</v>
      </c>
      <c r="J8" s="66">
        <f t="shared" si="1"/>
        <v>101365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32262</v>
      </c>
      <c r="Y8" s="277">
        <f>'ごみ処理概要'!B8</f>
        <v>28100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1773772</v>
      </c>
      <c r="Y9" s="277">
        <f>'ごみ処理概要'!B9</f>
        <v>28201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32262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78373</v>
      </c>
      <c r="Y10" s="277">
        <f>'ごみ処理概要'!B10</f>
        <v>28202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1773772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146823</v>
      </c>
      <c r="Y11" s="277">
        <f>'ごみ処理概要'!B11</f>
        <v>28203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78373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3784</v>
      </c>
      <c r="Y12" s="277">
        <f>'ごみ処理概要'!B12</f>
        <v>28204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146823</v>
      </c>
      <c r="F13" s="383"/>
      <c r="G13" s="385"/>
      <c r="H13" s="398"/>
      <c r="I13" s="76" t="s">
        <v>149</v>
      </c>
      <c r="J13" s="72">
        <f t="shared" si="1"/>
        <v>17562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81893</v>
      </c>
      <c r="Y13" s="277">
        <f>'ごみ処理概要'!B13</f>
        <v>28205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3784</v>
      </c>
      <c r="F14" s="383"/>
      <c r="G14" s="385"/>
      <c r="H14" s="399"/>
      <c r="I14" s="77" t="s">
        <v>151</v>
      </c>
      <c r="J14" s="78">
        <f t="shared" si="1"/>
        <v>530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192810</v>
      </c>
      <c r="Y14" s="277">
        <f>'ごみ処理概要'!B14</f>
        <v>28206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81893</v>
      </c>
      <c r="F15" s="383"/>
      <c r="G15" s="80"/>
      <c r="H15" s="81" t="s">
        <v>153</v>
      </c>
      <c r="I15" s="82"/>
      <c r="J15" s="83">
        <f>SUM(J7:J14)</f>
        <v>2034826</v>
      </c>
      <c r="K15" s="84" t="s">
        <v>135</v>
      </c>
      <c r="L15" s="85">
        <f aca="true" t="shared" si="3" ref="L15:L22">W35</f>
        <v>282869</v>
      </c>
      <c r="M15" s="86">
        <f aca="true" t="shared" si="4" ref="M15:M21">W43</f>
        <v>13009</v>
      </c>
      <c r="T15" s="53" t="s">
        <v>164</v>
      </c>
      <c r="U15" s="210" t="s">
        <v>244</v>
      </c>
      <c r="V15" s="214" t="s">
        <v>351</v>
      </c>
      <c r="W15" s="274">
        <f ca="1" t="shared" si="0"/>
        <v>199807</v>
      </c>
      <c r="Y15" s="277">
        <f>'ごみ処理概要'!B15</f>
        <v>28207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2116907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150332</v>
      </c>
      <c r="K16" s="232">
        <f aca="true" t="shared" si="6" ref="K16:K22">J8</f>
        <v>101365</v>
      </c>
      <c r="L16" s="233">
        <f t="shared" si="3"/>
        <v>21964</v>
      </c>
      <c r="M16" s="91">
        <f t="shared" si="4"/>
        <v>25867</v>
      </c>
      <c r="T16" s="53" t="s">
        <v>246</v>
      </c>
      <c r="U16" s="210" t="s">
        <v>245</v>
      </c>
      <c r="V16" s="53" t="s">
        <v>307</v>
      </c>
      <c r="W16" s="274">
        <f ca="1" t="shared" si="0"/>
        <v>1448235</v>
      </c>
      <c r="Y16" s="277">
        <f>'ごみ処理概要'!B16</f>
        <v>28208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192810</v>
      </c>
      <c r="F17" s="383"/>
      <c r="G17" s="385"/>
      <c r="H17" s="92" t="s">
        <v>139</v>
      </c>
      <c r="I17" s="93"/>
      <c r="J17" s="72">
        <f t="shared" si="5"/>
        <v>6937</v>
      </c>
      <c r="K17" s="234">
        <f t="shared" si="6"/>
        <v>0</v>
      </c>
      <c r="L17" s="55">
        <f t="shared" si="3"/>
        <v>0</v>
      </c>
      <c r="M17" s="94">
        <f t="shared" si="4"/>
        <v>6884</v>
      </c>
      <c r="T17" s="53" t="s">
        <v>247</v>
      </c>
      <c r="U17" s="210" t="s">
        <v>245</v>
      </c>
      <c r="V17" s="53" t="s">
        <v>308</v>
      </c>
      <c r="W17" s="274">
        <f ca="1" t="shared" si="0"/>
        <v>861482</v>
      </c>
      <c r="Y17" s="277">
        <f>'ごみ処理概要'!B17</f>
        <v>28209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199807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1915369</v>
      </c>
      <c r="Y18" s="277">
        <f>'ごみ処理概要'!B18</f>
        <v>28210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2509524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101365</v>
      </c>
      <c r="Y19" s="277">
        <f>'ごみ処理概要'!B19</f>
        <v>28212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14535</v>
      </c>
      <c r="K20" s="234">
        <f t="shared" si="6"/>
        <v>0</v>
      </c>
      <c r="L20" s="55">
        <f t="shared" si="3"/>
        <v>806</v>
      </c>
      <c r="M20" s="94">
        <f t="shared" si="4"/>
        <v>7967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28213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1448235</v>
      </c>
      <c r="F21" s="383"/>
      <c r="G21" s="385"/>
      <c r="H21" s="92" t="s">
        <v>149</v>
      </c>
      <c r="I21" s="93"/>
      <c r="J21" s="72">
        <f t="shared" si="5"/>
        <v>75867</v>
      </c>
      <c r="K21" s="234">
        <f t="shared" si="6"/>
        <v>17562</v>
      </c>
      <c r="L21" s="55">
        <f t="shared" si="3"/>
        <v>10886</v>
      </c>
      <c r="M21" s="94">
        <f t="shared" si="4"/>
        <v>48159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28214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861482</v>
      </c>
      <c r="F22" s="383"/>
      <c r="G22" s="385"/>
      <c r="H22" s="96" t="s">
        <v>151</v>
      </c>
      <c r="I22" s="97"/>
      <c r="J22" s="78">
        <f t="shared" si="5"/>
        <v>8797</v>
      </c>
      <c r="K22" s="235">
        <f t="shared" si="6"/>
        <v>530</v>
      </c>
      <c r="L22" s="98">
        <f t="shared" si="3"/>
        <v>7789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28215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199807</v>
      </c>
      <c r="F23" s="383"/>
      <c r="G23" s="80"/>
      <c r="H23" s="99" t="s">
        <v>153</v>
      </c>
      <c r="I23" s="100"/>
      <c r="J23" s="101">
        <f>SUM(J16:J22)</f>
        <v>256468</v>
      </c>
      <c r="K23" s="102">
        <f>SUM(K16:K22)</f>
        <v>119457</v>
      </c>
      <c r="L23" s="103">
        <f>SUM(L16:L22)</f>
        <v>41445</v>
      </c>
      <c r="M23" s="104">
        <f>SUM(M16:M21)</f>
        <v>88877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28216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2509524</v>
      </c>
      <c r="F24" s="105"/>
      <c r="G24" s="106" t="s">
        <v>159</v>
      </c>
      <c r="H24" s="99"/>
      <c r="I24" s="99"/>
      <c r="J24" s="61">
        <f>SUM(J7,J23)</f>
        <v>2171837</v>
      </c>
      <c r="K24" s="107">
        <f>K23</f>
        <v>119457</v>
      </c>
      <c r="L24" s="108">
        <f>SUM(L15,L23)</f>
        <v>324314</v>
      </c>
      <c r="M24" s="109">
        <f>SUM(M15,M23)</f>
        <v>101886</v>
      </c>
      <c r="T24" s="53" t="s">
        <v>149</v>
      </c>
      <c r="U24" s="210" t="s">
        <v>248</v>
      </c>
      <c r="V24" s="53" t="s">
        <v>321</v>
      </c>
      <c r="W24" s="274">
        <f ca="1" t="shared" si="0"/>
        <v>17562</v>
      </c>
      <c r="Y24" s="277">
        <f>'ごみ処理概要'!B24</f>
        <v>28217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83165</v>
      </c>
      <c r="K25" s="113" t="s">
        <v>135</v>
      </c>
      <c r="L25" s="114" t="s">
        <v>135</v>
      </c>
      <c r="M25" s="91">
        <f>J25</f>
        <v>83165</v>
      </c>
      <c r="T25" s="53" t="s">
        <v>151</v>
      </c>
      <c r="U25" s="210" t="s">
        <v>248</v>
      </c>
      <c r="V25" s="53" t="s">
        <v>315</v>
      </c>
      <c r="W25" s="274">
        <f ca="1" t="shared" si="0"/>
        <v>530</v>
      </c>
      <c r="Y25" s="277">
        <f>'ごみ処理概要'!B25</f>
        <v>28218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53314</v>
      </c>
      <c r="K26" s="119" t="s">
        <v>135</v>
      </c>
      <c r="L26" s="120">
        <f>J26</f>
        <v>53314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150332</v>
      </c>
      <c r="Y26" s="277">
        <f>'ごみ処理概要'!B26</f>
        <v>28219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2308316</v>
      </c>
      <c r="K27" s="123">
        <f>SUM(K24:K26)</f>
        <v>119457</v>
      </c>
      <c r="L27" s="124">
        <f>SUM(L24:L26)</f>
        <v>377628</v>
      </c>
      <c r="M27" s="125">
        <f>SUM(M24:M26)</f>
        <v>185051</v>
      </c>
      <c r="T27" s="53" t="s">
        <v>139</v>
      </c>
      <c r="U27" s="210" t="s">
        <v>248</v>
      </c>
      <c r="V27" s="53" t="s">
        <v>323</v>
      </c>
      <c r="W27" s="274">
        <f ca="1" t="shared" si="0"/>
        <v>6937</v>
      </c>
      <c r="Y27" s="277">
        <f>'ごみ処理概要'!B27</f>
        <v>28220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28221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28222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収集ごみ（混合ごみ＋可燃ごみ＋不燃ごみ＋資源ごみ＋粗大ごみ＋その他）＝2,116,907t/年</v>
      </c>
      <c r="K30" s="219" t="s">
        <v>165</v>
      </c>
      <c r="L30" s="220">
        <f aca="true" t="shared" si="7" ref="L30:L42">W50-W63</f>
        <v>65577</v>
      </c>
      <c r="M30" s="216">
        <f aca="true" t="shared" si="8" ref="M30:M35">W63</f>
        <v>191534</v>
      </c>
      <c r="T30" s="53" t="s">
        <v>147</v>
      </c>
      <c r="U30" s="210" t="s">
        <v>248</v>
      </c>
      <c r="V30" s="53" t="s">
        <v>325</v>
      </c>
      <c r="W30" s="274">
        <f ca="1" t="shared" si="0"/>
        <v>14535</v>
      </c>
      <c r="Y30" s="277">
        <f>'ごみ処理概要'!B30</f>
        <v>28223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計画収集量（収集ごみ＋直接搬入ごみ）＝2,309,717t/年</v>
      </c>
      <c r="K31" s="221" t="s">
        <v>166</v>
      </c>
      <c r="L31" s="222">
        <f t="shared" si="7"/>
        <v>39605</v>
      </c>
      <c r="M31" s="215">
        <f t="shared" si="8"/>
        <v>1635</v>
      </c>
      <c r="T31" s="53" t="s">
        <v>149</v>
      </c>
      <c r="U31" s="210" t="s">
        <v>248</v>
      </c>
      <c r="V31" s="53" t="s">
        <v>326</v>
      </c>
      <c r="W31" s="274">
        <f ca="1" t="shared" si="0"/>
        <v>75867</v>
      </c>
      <c r="Y31" s="277">
        <f>'ごみ処理概要'!B31</f>
        <v>28224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ごみ総排出量（計画収集量＋集団回収量）＝2,509,524t/年</v>
      </c>
      <c r="K32" s="221" t="s">
        <v>167</v>
      </c>
      <c r="L32" s="222">
        <f t="shared" si="7"/>
        <v>21361</v>
      </c>
      <c r="M32" s="215">
        <f t="shared" si="8"/>
        <v>737</v>
      </c>
      <c r="T32" s="53" t="s">
        <v>151</v>
      </c>
      <c r="U32" s="210" t="s">
        <v>248</v>
      </c>
      <c r="V32" s="53" t="s">
        <v>310</v>
      </c>
      <c r="W32" s="274">
        <f ca="1" t="shared" si="0"/>
        <v>8797</v>
      </c>
      <c r="Y32" s="277">
        <f>'ごみ処理概要'!B32</f>
        <v>28225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ごみ処理量（直接最終処分量＋直接焼却量＋焼却以外の中間処理量＋直接資源化量）＝2,308,316t/年</v>
      </c>
      <c r="K33" s="221" t="s">
        <v>168</v>
      </c>
      <c r="L33" s="222">
        <f t="shared" si="7"/>
        <v>8745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83165</v>
      </c>
      <c r="Y33" s="277">
        <f>'ごみ処理概要'!B33</f>
        <v>28226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１人１日あたりごみ排出量（ごみ総排出量/総人口）＝1,227g/人日</v>
      </c>
      <c r="K34" s="221" t="s">
        <v>169</v>
      </c>
      <c r="L34" s="222">
        <f t="shared" si="7"/>
        <v>14702</v>
      </c>
      <c r="M34" s="215">
        <f t="shared" si="8"/>
        <v>1</v>
      </c>
      <c r="T34" s="53" t="s">
        <v>161</v>
      </c>
      <c r="U34" s="210" t="s">
        <v>248</v>
      </c>
      <c r="V34" s="53" t="s">
        <v>328</v>
      </c>
      <c r="W34" s="274">
        <f ca="1" t="shared" si="0"/>
        <v>53314</v>
      </c>
      <c r="Y34" s="277">
        <f>'ごみ処理概要'!B34</f>
        <v>28227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リサイクル率（[資源化量合計＋集団回収量]/[ごみ処理量＋集団回収量]）＝15.34％</v>
      </c>
      <c r="K35" s="221" t="s">
        <v>170</v>
      </c>
      <c r="L35" s="222">
        <f t="shared" si="7"/>
        <v>2817</v>
      </c>
      <c r="M35" s="215">
        <f t="shared" si="8"/>
        <v>5791</v>
      </c>
      <c r="T35" s="53" t="s">
        <v>252</v>
      </c>
      <c r="U35" s="210" t="s">
        <v>248</v>
      </c>
      <c r="V35" s="53" t="s">
        <v>329</v>
      </c>
      <c r="W35" s="274">
        <f ca="1" t="shared" si="0"/>
        <v>282869</v>
      </c>
      <c r="Y35" s="277">
        <f>'ごみ処理概要'!B35</f>
        <v>28228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中間処理による減量化量（施設処理量-施設処理後資源化量-施設処理後残渣処分量）＝1,745,637t/年</v>
      </c>
      <c r="K36" s="221" t="s">
        <v>171</v>
      </c>
      <c r="L36" s="222">
        <f t="shared" si="7"/>
        <v>6884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21964</v>
      </c>
      <c r="Y36" s="277">
        <f>'ごみ処理概要'!B36</f>
        <v>28229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28301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5490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28365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122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28381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806</v>
      </c>
      <c r="Y40" s="277">
        <f>'ごみ処理概要'!B40</f>
        <v>28382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6496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10886</v>
      </c>
      <c r="X41" s="52"/>
      <c r="Y41" s="277">
        <f>'ごみ処理概要'!B41</f>
        <v>28442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13252</v>
      </c>
      <c r="M42" s="225">
        <f>W75</f>
        <v>109</v>
      </c>
      <c r="T42" s="53" t="s">
        <v>151</v>
      </c>
      <c r="U42" s="210" t="s">
        <v>248</v>
      </c>
      <c r="V42" s="53" t="s">
        <v>336</v>
      </c>
      <c r="W42" s="274">
        <f ca="1" t="shared" si="9"/>
        <v>7789</v>
      </c>
      <c r="X42" s="52"/>
      <c r="Y42" s="277">
        <f>'ごみ処理概要'!B42</f>
        <v>28443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185051</v>
      </c>
      <c r="M43" s="228">
        <f>SUM(M30:M42)</f>
        <v>199807</v>
      </c>
      <c r="T43" s="53" t="s">
        <v>253</v>
      </c>
      <c r="U43" s="210" t="s">
        <v>244</v>
      </c>
      <c r="V43" s="53" t="s">
        <v>337</v>
      </c>
      <c r="W43" s="274">
        <f ca="1" t="shared" si="9"/>
        <v>13009</v>
      </c>
      <c r="X43" s="52"/>
      <c r="Y43" s="277">
        <f>'ごみ処理概要'!B43</f>
        <v>28446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25867</v>
      </c>
      <c r="X44" s="52"/>
      <c r="Y44" s="277">
        <f>'ごみ処理概要'!B44</f>
        <v>28464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6884</v>
      </c>
      <c r="X45" s="52"/>
      <c r="Y45" s="277">
        <f>'ごみ処理概要'!B45</f>
        <v>28481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28501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28585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7967</v>
      </c>
      <c r="X48" s="52"/>
      <c r="Y48" s="277">
        <f>'ごみ処理概要'!B48</f>
        <v>28586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48159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257111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41240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22098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8745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14703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8608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6884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5490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122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6496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13361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191534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1635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737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1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5791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109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0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兵庫県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53314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377628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282869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1915369</v>
      </c>
      <c r="H8" s="138"/>
      <c r="I8" s="148" t="s">
        <v>184</v>
      </c>
      <c r="J8" s="149">
        <f>'ごみ集計結果'!J15</f>
        <v>2034826</v>
      </c>
      <c r="K8" s="138"/>
      <c r="L8" s="156" t="s">
        <v>185</v>
      </c>
      <c r="M8" s="157" t="s">
        <v>186</v>
      </c>
      <c r="N8" s="158">
        <f>'ごみ集計結果'!M15</f>
        <v>13009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32262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119457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41445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1773772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101365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150332</v>
      </c>
      <c r="K13" s="138"/>
      <c r="L13" s="168" t="s">
        <v>190</v>
      </c>
      <c r="M13" s="169" t="s">
        <v>194</v>
      </c>
      <c r="N13" s="170">
        <f>'ごみ集計結果'!L16</f>
        <v>21964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78373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25867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146823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6937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3784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6884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81893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256468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192810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0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199807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14535</v>
      </c>
      <c r="K29" s="138"/>
      <c r="L29" s="168" t="s">
        <v>190</v>
      </c>
      <c r="M29" s="169" t="s">
        <v>222</v>
      </c>
      <c r="N29" s="170">
        <f>'ごみ集計結果'!L20</f>
        <v>806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7967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17562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75867</v>
      </c>
      <c r="K33" s="138"/>
      <c r="L33" s="168" t="s">
        <v>190</v>
      </c>
      <c r="M33" s="169" t="s">
        <v>227</v>
      </c>
      <c r="N33" s="170">
        <f>'ごみ集計結果'!L21</f>
        <v>10886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48159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530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8797</v>
      </c>
      <c r="K37" s="138"/>
      <c r="L37" s="171" t="s">
        <v>190</v>
      </c>
      <c r="M37" s="172" t="s">
        <v>233</v>
      </c>
      <c r="N37" s="158">
        <f>'ごみ集計結果'!L22</f>
        <v>7789</v>
      </c>
      <c r="O37" s="138"/>
      <c r="P37" s="412">
        <f>'ごみ集計結果'!M24</f>
        <v>101886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5605021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0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5605021</v>
      </c>
      <c r="E40" s="138"/>
      <c r="F40" s="148" t="s">
        <v>242</v>
      </c>
      <c r="G40" s="149">
        <f>'ごみ集計結果'!J25</f>
        <v>83165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185051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2008-09-16T08:40:04Z</dcterms:modified>
  <cp:category/>
  <cp:version/>
  <cp:contentType/>
  <cp:contentStatus/>
</cp:coreProperties>
</file>