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'ごみ処理概要'!$A$7:$AW$49</definedName>
    <definedName name="_xlnm.Print_Area" localSheetId="2">'ごみ処理量内訳'!$A$7:$AR$49</definedName>
    <definedName name="_xlnm.Print_Area" localSheetId="1">'ごみ搬入量内訳'!$A$7:$DK$49</definedName>
    <definedName name="_xlnm.Print_Area" localSheetId="4">'災害廃棄物搬入量'!$A$7:$CY$49</definedName>
    <definedName name="_xlnm.Print_Area" localSheetId="3">'資源化量内訳'!$A$7:$EH$49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<sst xmlns="http://schemas.openxmlformats.org/spreadsheetml/2006/main" count="1862" uniqueCount="445">
  <si>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</si>
  <si>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</si>
  <si>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</si>
  <si>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</si>
  <si>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</si>
  <si>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</si>
  <si>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</si>
  <si>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</si>
  <si>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</si>
  <si>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</si>
  <si>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</si>
  <si>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</si>
  <si>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</si>
  <si>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</si>
  <si>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</si>
  <si>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</si>
  <si>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</si>
  <si>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</si>
  <si>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</si>
  <si>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</si>
  <si>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</si>
  <si>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</si>
  <si>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</si>
  <si>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</si>
  <si>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</si>
  <si>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</si>
  <si>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</si>
  <si>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</si>
  <si>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</si>
  <si>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</si>
  <si>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</si>
  <si>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</si>
  <si>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</si>
  <si>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</si>
  <si>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</si>
  <si>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</si>
  <si>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</si>
  <si>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</si>
  <si>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</si>
  <si>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</si>
  <si>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</si>
  <si>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</si>
  <si>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</si>
  <si>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</si>
  <si>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</si>
  <si>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</si>
  <si>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</si>
  <si>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</si>
  <si>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</si>
  <si>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</si>
  <si>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</si>
  <si>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</si>
  <si>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</si>
  <si>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</si>
  <si>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</si>
  <si>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</si>
  <si>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</si>
  <si>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</si>
  <si>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</si>
  <si>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</si>
  <si>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</si>
  <si>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</si>
  <si>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</si>
  <si>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</si>
  <si>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</si>
  <si>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</si>
  <si>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</si>
  <si>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</si>
  <si>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</si>
  <si>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</si>
  <si>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</si>
  <si>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</si>
  <si>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</si>
  <si>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</si>
  <si>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</si>
  <si>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</si>
  <si>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</si>
  <si>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</si>
  <si>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</si>
  <si>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</si>
  <si>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</si>
  <si>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</si>
  <si>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</si>
  <si>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</si>
  <si>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</si>
  <si>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</si>
  <si>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</si>
  <si>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</si>
  <si>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</si>
  <si>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</si>
  <si>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</si>
  <si>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</si>
  <si>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</si>
  <si>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</si>
  <si>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</si>
  <si>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</si>
  <si>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</si>
  <si>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</si>
  <si>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</si>
  <si>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</si>
  <si>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</si>
  <si>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</si>
  <si>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</si>
  <si>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</si>
  <si>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</si>
  <si>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</si>
  <si>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</si>
  <si>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</si>
  <si>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</si>
  <si>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</si>
  <si>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</si>
  <si>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</si>
  <si>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</si>
  <si>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</si>
  <si>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</si>
  <si>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</si>
  <si>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</si>
  <si>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</si>
  <si>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</si>
  <si>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</si>
  <si>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</si>
  <si>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</si>
  <si>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</si>
  <si>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</si>
  <si>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</si>
  <si>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</si>
  <si>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</si>
  <si>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</si>
  <si>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</si>
  <si>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</si>
  <si>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</si>
  <si>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</si>
  <si>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</si>
  <si>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</si>
  <si>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</si>
  <si>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</si>
  <si>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</si>
  <si>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</si>
  <si>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</si>
  <si>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</si>
  <si>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</si>
  <si>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</si>
  <si>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</si>
  <si>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</si>
  <si>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</si>
  <si>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</si>
  <si>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</si>
  <si>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</si>
  <si>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</si>
  <si>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</si>
  <si>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</si>
  <si>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</si>
  <si>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</si>
  <si>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</si>
  <si>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</si>
  <si>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</si>
  <si>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</si>
  <si>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</si>
  <si>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</si>
  <si>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</si>
  <si>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</si>
  <si>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</si>
  <si>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</si>
  <si>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</si>
  <si>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</si>
  <si>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</si>
  <si>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</si>
  <si>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</si>
  <si>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</si>
  <si>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</si>
  <si>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</si>
  <si>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</si>
  <si>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</si>
  <si>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</si>
  <si>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</si>
  <si>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</si>
  <si>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</si>
  <si>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</si>
  <si>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</si>
  <si>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</si>
  <si>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</si>
  <si>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</si>
  <si>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</si>
  <si>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</si>
  <si>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</si>
  <si>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</si>
  <si>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</si>
  <si>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</si>
  <si>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</si>
  <si>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</si>
  <si>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</si>
  <si>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</si>
  <si>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</si>
  <si>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</si>
  <si>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</si>
  <si>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</si>
  <si>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</si>
  <si>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</si>
  <si>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</si>
  <si>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</si>
  <si>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</si>
  <si>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</si>
  <si>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</si>
  <si>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</si>
  <si>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</si>
  <si>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</si>
  <si>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</si>
  <si>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</si>
  <si>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</si>
  <si>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</si>
  <si>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</si>
  <si>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</si>
  <si>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</si>
  <si>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</si>
  <si>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</si>
  <si>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</si>
  <si>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</si>
  <si>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</si>
  <si>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</si>
  <si>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</si>
  <si>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</si>
  <si>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</si>
  <si>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</si>
  <si>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</si>
  <si>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</si>
  <si>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</si>
  <si>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</si>
  <si>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</si>
  <si>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</si>
  <si>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</si>
  <si>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</si>
  <si>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</si>
  <si>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</si>
  <si>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</si>
  <si>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</si>
  <si>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</si>
  <si>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</si>
  <si>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</si>
  <si>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</si>
  <si>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</si>
  <si>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</si>
  <si>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</si>
  <si>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</si>
  <si>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</si>
  <si>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</si>
  <si>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</si>
  <si>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</si>
  <si>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</si>
  <si>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</si>
  <si>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</si>
  <si>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</si>
  <si>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</si>
  <si>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</si>
  <si>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</si>
  <si>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</si>
  <si>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</si>
  <si>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</si>
  <si>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</si>
  <si>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</si>
  <si>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</si>
  <si>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</si>
  <si>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</si>
  <si>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</si>
  <si>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</si>
  <si>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</si>
  <si>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</si>
  <si>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</si>
  <si>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</si>
  <si>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</si>
  <si>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</si>
  <si>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</si>
  <si>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</si>
  <si>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</si>
  <si>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</si>
  <si>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</si>
  <si>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</si>
  <si>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</si>
  <si>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</si>
  <si>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</si>
  <si>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</si>
  <si>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</si>
  <si>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</si>
  <si>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</si>
  <si>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</si>
  <si>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</si>
  <si>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</si>
  <si>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</si>
  <si>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</si>
  <si>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</si>
  <si>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</si>
  <si>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</si>
  <si>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</si>
  <si>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</si>
  <si>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</si>
  <si>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</si>
  <si>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</si>
  <si>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</si>
  <si>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</si>
  <si>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</si>
  <si>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</si>
  <si>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</si>
  <si>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</si>
  <si>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</si>
  <si>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</si>
  <si>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</si>
  <si>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</si>
  <si>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</si>
  <si>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</si>
  <si>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</si>
  <si>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</si>
  <si>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</si>
  <si>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</si>
  <si>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</si>
  <si>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</si>
  <si>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</si>
  <si>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</si>
  <si>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</si>
  <si>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</si>
  <si>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</si>
  <si>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</si>
  <si>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</si>
  <si>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</si>
  <si>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</si>
  <si>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</si>
  <si>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</si>
  <si>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</si>
  <si>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</si>
  <si>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</si>
  <si>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</si>
  <si>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</si>
  <si>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</si>
  <si>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</si>
  <si>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</si>
  <si>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</si>
  <si>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</si>
  <si>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</si>
  <si>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</si>
  <si>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</si>
  <si>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</si>
  <si>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</si>
  <si>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</si>
  <si>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</si>
  <si>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</si>
  <si>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</si>
  <si>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</si>
  <si>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</si>
  <si>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</si>
  <si>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</si>
  <si>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</si>
  <si>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</si>
  <si>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</si>
  <si>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</si>
  <si>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</si>
  <si>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</si>
  <si>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</si>
  <si>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</si>
  <si>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</si>
  <si>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</si>
  <si>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</si>
  <si>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</si>
  <si>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</si>
  <si>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</si>
  <si>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</si>
  <si>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</si>
  <si>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</si>
  <si>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</si>
  <si>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</si>
  <si>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</si>
  <si>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</si>
  <si>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</si>
  <si>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</si>
  <si>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</si>
  <si>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</si>
  <si>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</si>
  <si>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</si>
  <si>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</si>
  <si>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</si>
  <si>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</si>
  <si>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</si>
  <si>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</si>
  <si>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</si>
  <si>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</si>
  <si>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</si>
  <si>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</si>
  <si>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</si>
  <si>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</si>
  <si>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</si>
  <si>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</si>
  <si>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</si>
  <si>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</si>
  <si>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</si>
  <si>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</si>
  <si>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</si>
  <si>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</si>
  <si>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</si>
  <si>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</si>
  <si>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</si>
  <si>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</si>
  <si>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</si>
  <si>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</si>
  <si>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</si>
  <si>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</si>
  <si>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静岡市</t>
  </si>
  <si>
    <t>○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</si>
  <si>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</si>
  <si>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</si>
  <si>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</si>
  <si>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</si>
  <si>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</si>
  <si>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</si>
  <si>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</si>
  <si>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</si>
  <si>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</si>
  <si>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</si>
  <si>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</si>
  <si>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</si>
  <si>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</si>
  <si>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</si>
  <si>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</si>
  <si>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</si>
  <si>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</si>
  <si>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</si>
  <si>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</si>
  <si>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</si>
  <si>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</si>
  <si>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</si>
  <si>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</si>
  <si>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</si>
  <si>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</si>
  <si>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</si>
  <si>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</si>
  <si>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</si>
  <si>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</si>
  <si>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</si>
  <si>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</si>
  <si>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</si>
  <si>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</si>
  <si>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</si>
  <si>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</si>
  <si>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</si>
  <si>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</si>
  <si>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</si>
  <si>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</si>
  <si>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森町</t>
  </si>
  <si>
    <t>新居町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</si>
</sst>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静岡県</v>
      </c>
      <c r="B7" s="280">
        <f>INT(B8/1000)*1000</f>
        <v>22000</v>
      </c>
      <c r="C7" s="280" t="s">
        <v>354</v>
      </c>
      <c r="D7" s="278">
        <f>SUM(E7:F7)</f>
        <v>3790116</v>
      </c>
      <c r="E7" s="278">
        <f>SUM(E8:E200)</f>
        <v>3790116</v>
      </c>
      <c r="F7" s="278">
        <f>SUM(F8:F200)</f>
        <v>0</v>
      </c>
      <c r="G7" s="278">
        <f>SUM(G8:G200)</f>
        <v>1286305</v>
      </c>
      <c r="H7" s="278">
        <f>SUM(H8:H200)</f>
        <v>143336</v>
      </c>
      <c r="I7" s="278">
        <f>SUM(I8:I200)</f>
        <v>101151</v>
      </c>
      <c r="J7" s="278">
        <f>SUM(G7:I7)</f>
        <v>1530792</v>
      </c>
      <c r="K7" s="278">
        <f>IF($D7&gt;0,J7/$D7/365*10^6,0)</f>
        <v>1106.5494261736333</v>
      </c>
      <c r="L7" s="278">
        <f>IF($D7&gt;0,('ごみ搬入量内訳'!E7+I7)/$D7/365*10^6,0)</f>
        <v>804.6950729826942</v>
      </c>
      <c r="M7" s="278">
        <f>IF($D7&gt;0,'ごみ搬入量内訳'!F7/$D7/365*10^6,0)</f>
        <v>301.8543531909393</v>
      </c>
      <c r="N7" s="278">
        <f>SUM(N8:N200)</f>
        <v>0</v>
      </c>
      <c r="O7" s="278">
        <f>'ごみ処理量内訳'!E7</f>
        <v>1136508</v>
      </c>
      <c r="P7" s="278">
        <f>'ごみ処理量内訳'!N7</f>
        <v>22555</v>
      </c>
      <c r="Q7" s="278">
        <f aca="true" t="shared" si="0" ref="Q7:AH7">SUM(Q8:Q200)</f>
        <v>173230</v>
      </c>
      <c r="R7" s="278">
        <f t="shared" si="0"/>
        <v>56548</v>
      </c>
      <c r="S7" s="278">
        <f t="shared" si="0"/>
        <v>313</v>
      </c>
      <c r="T7" s="278">
        <f t="shared" si="0"/>
        <v>0</v>
      </c>
      <c r="U7" s="278">
        <f t="shared" si="0"/>
        <v>0</v>
      </c>
      <c r="V7" s="278">
        <f t="shared" si="0"/>
        <v>30700</v>
      </c>
      <c r="W7" s="278">
        <f t="shared" si="0"/>
        <v>83162</v>
      </c>
      <c r="X7" s="278">
        <f t="shared" si="0"/>
        <v>2507</v>
      </c>
      <c r="Y7" s="278">
        <f t="shared" si="0"/>
        <v>97348</v>
      </c>
      <c r="Z7" s="278">
        <f t="shared" si="0"/>
        <v>55932</v>
      </c>
      <c r="AA7" s="278">
        <f t="shared" si="0"/>
        <v>9730</v>
      </c>
      <c r="AB7" s="278">
        <f t="shared" si="0"/>
        <v>15589</v>
      </c>
      <c r="AC7" s="278">
        <f t="shared" si="0"/>
        <v>1288</v>
      </c>
      <c r="AD7" s="278">
        <f t="shared" si="0"/>
        <v>5000</v>
      </c>
      <c r="AE7" s="278">
        <f t="shared" si="0"/>
        <v>642</v>
      </c>
      <c r="AF7" s="278">
        <f t="shared" si="0"/>
        <v>0</v>
      </c>
      <c r="AG7" s="278">
        <f t="shared" si="0"/>
        <v>0</v>
      </c>
      <c r="AH7" s="278">
        <f t="shared" si="0"/>
        <v>9167</v>
      </c>
      <c r="AI7" s="278">
        <f>SUM(O7:Q7,Y7)</f>
        <v>1429641</v>
      </c>
      <c r="AJ7" s="279">
        <f>IF(AI7&gt;0,(Y7+O7+Q7)/AI7*100,0)</f>
        <v>98.42233120063008</v>
      </c>
      <c r="AK7" s="278">
        <f aca="true" t="shared" si="1" ref="AK7:AQ7">SUM(AK8:AK200)</f>
        <v>26053</v>
      </c>
      <c r="AL7" s="278">
        <f t="shared" si="1"/>
        <v>15340</v>
      </c>
      <c r="AM7" s="278">
        <f t="shared" si="1"/>
        <v>140</v>
      </c>
      <c r="AN7" s="278">
        <f t="shared" si="1"/>
        <v>0</v>
      </c>
      <c r="AO7" s="278">
        <f t="shared" si="1"/>
        <v>0</v>
      </c>
      <c r="AP7" s="278">
        <f t="shared" si="1"/>
        <v>19166</v>
      </c>
      <c r="AQ7" s="278">
        <f t="shared" si="1"/>
        <v>78110</v>
      </c>
      <c r="AR7" s="278">
        <f>SUM(AK7:AQ7)</f>
        <v>138809</v>
      </c>
      <c r="AS7" s="279">
        <f>IF(AI7+I7&gt;0,(Y7+AR7+I7)/(AI7+I7)*100,0)</f>
        <v>22.034868225075645</v>
      </c>
      <c r="AT7" s="278">
        <f>SUM(AT8:AT200)</f>
        <v>22555</v>
      </c>
      <c r="AU7" s="278">
        <f>SUM(AU8:AU200)</f>
        <v>115446</v>
      </c>
      <c r="AV7" s="278">
        <f>SUM(AV8:AV200)</f>
        <v>13536</v>
      </c>
      <c r="AW7" s="278">
        <f>SUM(AT7:AV7)</f>
        <v>151537</v>
      </c>
    </row>
    <row r="8" spans="1:49" ht="13.5" customHeight="1">
      <c r="A8" s="415" t="s">
        <v>376</v>
      </c>
      <c r="B8" s="415">
        <v>22100</v>
      </c>
      <c r="C8" s="415" t="s">
        <v>402</v>
      </c>
      <c r="D8" s="294">
        <f aca="true" t="shared" si="2" ref="D8:D49">SUM(E8:F8)</f>
        <v>721896</v>
      </c>
      <c r="E8" s="419">
        <v>721896</v>
      </c>
      <c r="F8" s="419"/>
      <c r="G8" s="295">
        <f>'ごみ搬入量内訳'!H8</f>
        <v>256456</v>
      </c>
      <c r="H8" s="295">
        <f>'ごみ搬入量内訳'!AG8</f>
        <v>43732</v>
      </c>
      <c r="I8" s="295">
        <f>'資源化量内訳'!DX8</f>
        <v>25508</v>
      </c>
      <c r="J8" s="294">
        <f>SUM(G8:I8)</f>
        <v>325696</v>
      </c>
      <c r="K8" s="294">
        <f>IF($D8&gt;0,J8/$D8/365*10^6,0)</f>
        <v>1236.0752909271946</v>
      </c>
      <c r="L8" s="295">
        <f>IF($D8&gt;0,('ごみ搬入量内訳'!E8+I8)/$D8/365*10^6,0)</f>
        <v>923.3903232902215</v>
      </c>
      <c r="M8" s="295">
        <f>IF($D8&gt;0,'ごみ搬入量内訳'!F8/$D8/365*10^6,0)</f>
        <v>312.684967636973</v>
      </c>
      <c r="N8" s="295">
        <f>'ごみ搬入量内訳'!AH8</f>
        <v>0</v>
      </c>
      <c r="O8" s="295">
        <f>'ごみ処理量内訳'!E8</f>
        <v>255272</v>
      </c>
      <c r="P8" s="295">
        <f>'ごみ処理量内訳'!N8</f>
        <v>4064</v>
      </c>
      <c r="Q8" s="295">
        <f>'ごみ処理量内訳'!F8</f>
        <v>22307</v>
      </c>
      <c r="R8" s="295">
        <f>'ごみ処理量内訳'!G8</f>
        <v>21503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804</v>
      </c>
      <c r="X8" s="295">
        <f>'ごみ処理量内訳'!M8</f>
        <v>0</v>
      </c>
      <c r="Y8" s="295">
        <f>'資源化量内訳'!R8</f>
        <v>18545</v>
      </c>
      <c r="Z8" s="295">
        <f>'資源化量内訳'!S8</f>
        <v>10113</v>
      </c>
      <c r="AA8" s="295">
        <f>'資源化量内訳'!T8</f>
        <v>2620</v>
      </c>
      <c r="AB8" s="295">
        <f>'資源化量内訳'!U8</f>
        <v>5554</v>
      </c>
      <c r="AC8" s="295">
        <f>'資源化量内訳'!V8</f>
        <v>0</v>
      </c>
      <c r="AD8" s="295">
        <f>'資源化量内訳'!W8</f>
        <v>30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228</v>
      </c>
      <c r="AI8" s="294">
        <f>SUM(O8:Q8,Y8)</f>
        <v>300188</v>
      </c>
      <c r="AJ8" s="296">
        <f>IF(AI8&gt;0,(Y8+O8+Q8)/AI8*100,0)</f>
        <v>98.6461817261183</v>
      </c>
      <c r="AK8" s="295">
        <f>'資源化量内訳'!AP8</f>
        <v>8683</v>
      </c>
      <c r="AL8" s="295">
        <f>'資源化量内訳'!BC8</f>
        <v>4389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804</v>
      </c>
      <c r="AR8" s="294">
        <f>SUM(AK8:AQ8)</f>
        <v>13876</v>
      </c>
      <c r="AS8" s="296">
        <f>IF(AI8+I8&gt;0,(Y8+AR8+I8)/(AI8+I8)*100,0)</f>
        <v>17.786217822754963</v>
      </c>
      <c r="AT8" s="295">
        <f>'ごみ処理量内訳'!AI8</f>
        <v>4064</v>
      </c>
      <c r="AU8" s="295">
        <f>'ごみ処理量内訳'!AJ8</f>
        <v>24544</v>
      </c>
      <c r="AV8" s="295">
        <f>'ごみ処理量内訳'!AK8</f>
        <v>0</v>
      </c>
      <c r="AW8" s="294">
        <f>SUM(AT8:AV8)</f>
        <v>28608</v>
      </c>
    </row>
    <row r="9" spans="1:49" ht="13.5" customHeight="1">
      <c r="A9" s="415" t="s">
        <v>376</v>
      </c>
      <c r="B9" s="415">
        <v>22130</v>
      </c>
      <c r="C9" s="415" t="s">
        <v>404</v>
      </c>
      <c r="D9" s="294">
        <f t="shared" si="2"/>
        <v>788102</v>
      </c>
      <c r="E9" s="419">
        <v>788102</v>
      </c>
      <c r="F9" s="419"/>
      <c r="G9" s="295">
        <f>'ごみ搬入量内訳'!H9</f>
        <v>284359</v>
      </c>
      <c r="H9" s="295">
        <f>'ごみ搬入量内訳'!AG9</f>
        <v>7881</v>
      </c>
      <c r="I9" s="295">
        <f>'資源化量内訳'!DX9</f>
        <v>29187</v>
      </c>
      <c r="J9" s="294">
        <f aca="true" t="shared" si="3" ref="J9:J49">SUM(G9:I9)</f>
        <v>321427</v>
      </c>
      <c r="K9" s="294">
        <f aca="true" t="shared" si="4" ref="K9:K49">IF($D9&gt;0,J9/$D9/365*10^6,0)</f>
        <v>1117.3958672966432</v>
      </c>
      <c r="L9" s="295">
        <f>IF($D9&gt;0,('ごみ搬入量内訳'!E9+I9)/$D9/365*10^6,0)</f>
        <v>718.6191704620112</v>
      </c>
      <c r="M9" s="295">
        <f>IF($D9&gt;0,'ごみ搬入量内訳'!F9/$D9/365*10^6,0)</f>
        <v>398.77669683463193</v>
      </c>
      <c r="N9" s="295">
        <f>'ごみ搬入量内訳'!AH9</f>
        <v>0</v>
      </c>
      <c r="O9" s="295">
        <f>'ごみ処理量内訳'!E9</f>
        <v>242574</v>
      </c>
      <c r="P9" s="295">
        <f>'ごみ処理量内訳'!N9</f>
        <v>5780</v>
      </c>
      <c r="Q9" s="295">
        <f>'ごみ処理量内訳'!F9</f>
        <v>32830</v>
      </c>
      <c r="R9" s="295">
        <f>'ごみ処理量内訳'!G9</f>
        <v>15364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17466</v>
      </c>
      <c r="X9" s="295">
        <f>'ごみ処理量内訳'!M9</f>
        <v>0</v>
      </c>
      <c r="Y9" s="295">
        <f>'資源化量内訳'!R9</f>
        <v>11056</v>
      </c>
      <c r="Z9" s="295">
        <f>'資源化量内訳'!S9</f>
        <v>476</v>
      </c>
      <c r="AA9" s="295">
        <f>'資源化量内訳'!T9</f>
        <v>3481</v>
      </c>
      <c r="AB9" s="295">
        <f>'資源化量内訳'!U9</f>
        <v>0</v>
      </c>
      <c r="AC9" s="295">
        <f>'資源化量内訳'!V9</f>
        <v>0</v>
      </c>
      <c r="AD9" s="295">
        <f>'資源化量内訳'!W9</f>
        <v>18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7081</v>
      </c>
      <c r="AI9" s="294">
        <f aca="true" t="shared" si="5" ref="AI9:AI49">SUM(O9:Q9,Y9)</f>
        <v>292240</v>
      </c>
      <c r="AJ9" s="296">
        <f aca="true" t="shared" si="6" ref="AJ9:AJ49">IF(AI9&gt;0,(Y9+O9+Q9)/AI9*100,0)</f>
        <v>98.02217355598138</v>
      </c>
      <c r="AK9" s="295">
        <f>'資源化量内訳'!AP9</f>
        <v>596</v>
      </c>
      <c r="AL9" s="295">
        <f>'資源化量内訳'!BC9</f>
        <v>3740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17466</v>
      </c>
      <c r="AR9" s="294">
        <f aca="true" t="shared" si="7" ref="AR9:AR49">SUM(AK9:AQ9)</f>
        <v>21802</v>
      </c>
      <c r="AS9" s="296">
        <f aca="true" t="shared" si="8" ref="AS9:AS49">IF(AI9+I9&gt;0,(Y9+AR9+I9)/(AI9+I9)*100,0)</f>
        <v>19.302983259029265</v>
      </c>
      <c r="AT9" s="295">
        <f>'ごみ処理量内訳'!AI9</f>
        <v>5780</v>
      </c>
      <c r="AU9" s="295">
        <f>'ごみ処理量内訳'!AJ9</f>
        <v>36447</v>
      </c>
      <c r="AV9" s="295">
        <f>'ごみ処理量内訳'!AK9</f>
        <v>5892</v>
      </c>
      <c r="AW9" s="294">
        <f aca="true" t="shared" si="9" ref="AW9:AW49">SUM(AT9:AV9)</f>
        <v>48119</v>
      </c>
    </row>
    <row r="10" spans="1:49" ht="13.5" customHeight="1">
      <c r="A10" s="415" t="s">
        <v>376</v>
      </c>
      <c r="B10" s="415">
        <v>22203</v>
      </c>
      <c r="C10" s="415" t="s">
        <v>405</v>
      </c>
      <c r="D10" s="294">
        <f t="shared" si="2"/>
        <v>210821</v>
      </c>
      <c r="E10" s="419">
        <v>210821</v>
      </c>
      <c r="F10" s="419"/>
      <c r="G10" s="295">
        <f>'ごみ搬入量内訳'!H10</f>
        <v>73900</v>
      </c>
      <c r="H10" s="295">
        <f>'ごみ搬入量内訳'!AG10</f>
        <v>2864</v>
      </c>
      <c r="I10" s="295">
        <f>'資源化量内訳'!DX10</f>
        <v>48</v>
      </c>
      <c r="J10" s="294">
        <f t="shared" si="3"/>
        <v>76812</v>
      </c>
      <c r="K10" s="294">
        <f t="shared" si="4"/>
        <v>998.2109733681101</v>
      </c>
      <c r="L10" s="295">
        <f>IF($D10&gt;0,('ごみ搬入量内訳'!E10+I10)/$D10/365*10^6,0)</f>
        <v>693.3883337893673</v>
      </c>
      <c r="M10" s="295">
        <f>IF($D10&gt;0,'ごみ搬入量内訳'!F10/$D10/365*10^6,0)</f>
        <v>304.82263957874284</v>
      </c>
      <c r="N10" s="295">
        <f>'ごみ搬入量内訳'!AH10</f>
        <v>0</v>
      </c>
      <c r="O10" s="295">
        <f>'ごみ処理量内訳'!E10</f>
        <v>57383</v>
      </c>
      <c r="P10" s="295">
        <f>'ごみ処理量内訳'!N10</f>
        <v>275</v>
      </c>
      <c r="Q10" s="295">
        <f>'ごみ処理量内訳'!F10</f>
        <v>8224</v>
      </c>
      <c r="R10" s="295">
        <f>'ごみ処理量内訳'!G10</f>
        <v>101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6536</v>
      </c>
      <c r="X10" s="295">
        <f>'ごみ処理量内訳'!M10</f>
        <v>1587</v>
      </c>
      <c r="Y10" s="295">
        <f>'資源化量内訳'!R10</f>
        <v>10882</v>
      </c>
      <c r="Z10" s="295">
        <f>'資源化量内訳'!S10</f>
        <v>6433</v>
      </c>
      <c r="AA10" s="295">
        <f>'資源化量内訳'!T10</f>
        <v>1108</v>
      </c>
      <c r="AB10" s="295">
        <f>'資源化量内訳'!U10</f>
        <v>1465</v>
      </c>
      <c r="AC10" s="295">
        <f>'資源化量内訳'!V10</f>
        <v>0</v>
      </c>
      <c r="AD10" s="295">
        <f>'資源化量内訳'!W10</f>
        <v>1587</v>
      </c>
      <c r="AE10" s="295">
        <f>'資源化量内訳'!X10</f>
        <v>219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70</v>
      </c>
      <c r="AI10" s="294">
        <f t="shared" si="5"/>
        <v>76764</v>
      </c>
      <c r="AJ10" s="296">
        <f t="shared" si="6"/>
        <v>99.64175915793861</v>
      </c>
      <c r="AK10" s="295">
        <f>'資源化量内訳'!AP10</f>
        <v>5097</v>
      </c>
      <c r="AL10" s="295">
        <f>'資源化量内訳'!BC10</f>
        <v>101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6491</v>
      </c>
      <c r="AR10" s="294">
        <f t="shared" si="7"/>
        <v>11689</v>
      </c>
      <c r="AS10" s="296">
        <f t="shared" si="8"/>
        <v>29.44722178826225</v>
      </c>
      <c r="AT10" s="295">
        <f>'ごみ処理量内訳'!AI10</f>
        <v>275</v>
      </c>
      <c r="AU10" s="295">
        <f>'ごみ処理量内訳'!AJ10</f>
        <v>1545</v>
      </c>
      <c r="AV10" s="295">
        <f>'ごみ処理量内訳'!AK10</f>
        <v>1123</v>
      </c>
      <c r="AW10" s="294">
        <f t="shared" si="9"/>
        <v>2943</v>
      </c>
    </row>
    <row r="11" spans="1:49" ht="13.5" customHeight="1">
      <c r="A11" s="415" t="s">
        <v>376</v>
      </c>
      <c r="B11" s="415">
        <v>22205</v>
      </c>
      <c r="C11" s="415" t="s">
        <v>406</v>
      </c>
      <c r="D11" s="294">
        <f t="shared" si="2"/>
        <v>41645</v>
      </c>
      <c r="E11" s="419">
        <v>41645</v>
      </c>
      <c r="F11" s="419"/>
      <c r="G11" s="295">
        <f>'ごみ搬入量内訳'!H11</f>
        <v>25246</v>
      </c>
      <c r="H11" s="295">
        <f>'ごみ搬入量内訳'!AG11</f>
        <v>4359</v>
      </c>
      <c r="I11" s="295">
        <f>'資源化量内訳'!DX11</f>
        <v>908</v>
      </c>
      <c r="J11" s="294">
        <f t="shared" si="3"/>
        <v>30513</v>
      </c>
      <c r="K11" s="294">
        <f t="shared" si="4"/>
        <v>2007.3780831785953</v>
      </c>
      <c r="L11" s="295">
        <f>IF($D11&gt;0,('ごみ搬入量内訳'!E11+I11)/$D11/365*10^6,0)</f>
        <v>1349.304378002589</v>
      </c>
      <c r="M11" s="295">
        <f>IF($D11&gt;0,'ごみ搬入量内訳'!F11/$D11/365*10^6,0)</f>
        <v>658.0737051760066</v>
      </c>
      <c r="N11" s="295">
        <f>'ごみ搬入量内訳'!AH11</f>
        <v>0</v>
      </c>
      <c r="O11" s="295">
        <f>'ごみ処理量内訳'!E11</f>
        <v>25485</v>
      </c>
      <c r="P11" s="295">
        <f>'ごみ処理量内訳'!N11</f>
        <v>318</v>
      </c>
      <c r="Q11" s="295">
        <f>'ごみ処理量内訳'!F11</f>
        <v>1108</v>
      </c>
      <c r="R11" s="295">
        <f>'ごみ処理量内訳'!G11</f>
        <v>685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423</v>
      </c>
      <c r="X11" s="295">
        <f>'ごみ処理量内訳'!M11</f>
        <v>0</v>
      </c>
      <c r="Y11" s="295">
        <f>'資源化量内訳'!R11</f>
        <v>2694</v>
      </c>
      <c r="Z11" s="295">
        <f>'資源化量内訳'!S11</f>
        <v>1386</v>
      </c>
      <c r="AA11" s="295">
        <f>'資源化量内訳'!T11</f>
        <v>115</v>
      </c>
      <c r="AB11" s="295">
        <f>'資源化量内訳'!U11</f>
        <v>1050</v>
      </c>
      <c r="AC11" s="295">
        <f>'資源化量内訳'!V11</f>
        <v>41</v>
      </c>
      <c r="AD11" s="295">
        <f>'資源化量内訳'!W11</f>
        <v>5</v>
      </c>
      <c r="AE11" s="295">
        <f>'資源化量内訳'!X11</f>
        <v>18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79</v>
      </c>
      <c r="AI11" s="294">
        <f t="shared" si="5"/>
        <v>29605</v>
      </c>
      <c r="AJ11" s="296">
        <f t="shared" si="6"/>
        <v>98.92585711872994</v>
      </c>
      <c r="AK11" s="295">
        <f>'資源化量内訳'!AP11</f>
        <v>1653</v>
      </c>
      <c r="AL11" s="295">
        <f>'資源化量内訳'!BC11</f>
        <v>239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282</v>
      </c>
      <c r="AR11" s="294">
        <f t="shared" si="7"/>
        <v>2174</v>
      </c>
      <c r="AS11" s="296">
        <f t="shared" si="8"/>
        <v>18.929636548356438</v>
      </c>
      <c r="AT11" s="295">
        <f>'ごみ処理量内訳'!AI11</f>
        <v>318</v>
      </c>
      <c r="AU11" s="295">
        <f>'ごみ処理量内訳'!AJ11</f>
        <v>980</v>
      </c>
      <c r="AV11" s="295">
        <f>'ごみ処理量内訳'!AK11</f>
        <v>142</v>
      </c>
      <c r="AW11" s="294">
        <f t="shared" si="9"/>
        <v>1440</v>
      </c>
    </row>
    <row r="12" spans="1:49" ht="13.5" customHeight="1">
      <c r="A12" s="415" t="s">
        <v>376</v>
      </c>
      <c r="B12" s="415">
        <v>22206</v>
      </c>
      <c r="C12" s="415" t="s">
        <v>407</v>
      </c>
      <c r="D12" s="294">
        <f t="shared" si="2"/>
        <v>112569</v>
      </c>
      <c r="E12" s="419">
        <v>112569</v>
      </c>
      <c r="F12" s="419"/>
      <c r="G12" s="295">
        <f>'ごみ搬入量内訳'!H12</f>
        <v>44736</v>
      </c>
      <c r="H12" s="295">
        <f>'ごみ搬入量内訳'!AG12</f>
        <v>3007</v>
      </c>
      <c r="I12" s="295">
        <f>'資源化量内訳'!DX12</f>
        <v>2952</v>
      </c>
      <c r="J12" s="294">
        <f t="shared" si="3"/>
        <v>50695</v>
      </c>
      <c r="K12" s="294">
        <f t="shared" si="4"/>
        <v>1233.8246849390518</v>
      </c>
      <c r="L12" s="295">
        <f>IF($D12&gt;0,('ごみ搬入量内訳'!E12+I12)/$D12/365*10^6,0)</f>
        <v>967.4918409250851</v>
      </c>
      <c r="M12" s="295">
        <f>IF($D12&gt;0,'ごみ搬入量内訳'!F12/$D12/365*10^6,0)</f>
        <v>266.33284401396674</v>
      </c>
      <c r="N12" s="295">
        <f>'ごみ搬入量内訳'!AH12</f>
        <v>0</v>
      </c>
      <c r="O12" s="295">
        <f>'ごみ処理量内訳'!E12</f>
        <v>40794</v>
      </c>
      <c r="P12" s="295">
        <f>'ごみ処理量内訳'!N12</f>
        <v>0</v>
      </c>
      <c r="Q12" s="295">
        <f>'ごみ処理量内訳'!F12</f>
        <v>2212</v>
      </c>
      <c r="R12" s="295">
        <f>'ごみ処理量内訳'!G12</f>
        <v>2212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0</v>
      </c>
      <c r="X12" s="295">
        <f>'ごみ処理量内訳'!M12</f>
        <v>0</v>
      </c>
      <c r="Y12" s="295">
        <f>'資源化量内訳'!R12</f>
        <v>4737</v>
      </c>
      <c r="Z12" s="295">
        <f>'資源化量内訳'!S12</f>
        <v>3530</v>
      </c>
      <c r="AA12" s="295">
        <f>'資源化量内訳'!T12</f>
        <v>0</v>
      </c>
      <c r="AB12" s="295">
        <f>'資源化量内訳'!U12</f>
        <v>919</v>
      </c>
      <c r="AC12" s="295">
        <f>'資源化量内訳'!V12</f>
        <v>187</v>
      </c>
      <c r="AD12" s="295">
        <f>'資源化量内訳'!W12</f>
        <v>16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85</v>
      </c>
      <c r="AI12" s="294">
        <f t="shared" si="5"/>
        <v>47743</v>
      </c>
      <c r="AJ12" s="296">
        <f t="shared" si="6"/>
        <v>100</v>
      </c>
      <c r="AK12" s="295">
        <f>'資源化量内訳'!AP12</f>
        <v>170</v>
      </c>
      <c r="AL12" s="295">
        <f>'資源化量内訳'!BC12</f>
        <v>993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1163</v>
      </c>
      <c r="AS12" s="296">
        <f t="shared" si="8"/>
        <v>17.461288095472927</v>
      </c>
      <c r="AT12" s="295">
        <f>'ごみ処理量内訳'!AI12</f>
        <v>0</v>
      </c>
      <c r="AU12" s="295">
        <f>'ごみ処理量内訳'!AJ12</f>
        <v>3467</v>
      </c>
      <c r="AV12" s="295">
        <f>'ごみ処理量内訳'!AK12</f>
        <v>489</v>
      </c>
      <c r="AW12" s="294">
        <f t="shared" si="9"/>
        <v>3956</v>
      </c>
    </row>
    <row r="13" spans="1:49" ht="13.5" customHeight="1">
      <c r="A13" s="415" t="s">
        <v>376</v>
      </c>
      <c r="B13" s="415">
        <v>22207</v>
      </c>
      <c r="C13" s="415" t="s">
        <v>408</v>
      </c>
      <c r="D13" s="294">
        <f t="shared" si="2"/>
        <v>123845</v>
      </c>
      <c r="E13" s="419">
        <v>123845</v>
      </c>
      <c r="F13" s="419"/>
      <c r="G13" s="295">
        <f>'ごみ搬入量内訳'!H13</f>
        <v>41065</v>
      </c>
      <c r="H13" s="295">
        <f>'ごみ搬入量内訳'!AG13</f>
        <v>2420</v>
      </c>
      <c r="I13" s="295">
        <f>'資源化量内訳'!DX13</f>
        <v>4722</v>
      </c>
      <c r="J13" s="294">
        <f t="shared" si="3"/>
        <v>48207</v>
      </c>
      <c r="K13" s="294">
        <f t="shared" si="4"/>
        <v>1066.445739454477</v>
      </c>
      <c r="L13" s="295">
        <f>IF($D13&gt;0,('ごみ搬入量内訳'!E13+I13)/$D13/365*10^6,0)</f>
        <v>834.1845778278969</v>
      </c>
      <c r="M13" s="295">
        <f>IF($D13&gt;0,'ごみ搬入量内訳'!F13/$D13/365*10^6,0)</f>
        <v>232.26116162658028</v>
      </c>
      <c r="N13" s="295">
        <f>'ごみ搬入量内訳'!AH13</f>
        <v>0</v>
      </c>
      <c r="O13" s="295">
        <f>'ごみ処理量内訳'!E13</f>
        <v>38820</v>
      </c>
      <c r="P13" s="295">
        <f>'ごみ処理量内訳'!N13</f>
        <v>221</v>
      </c>
      <c r="Q13" s="295">
        <f>'ごみ処理量内訳'!F13</f>
        <v>2856</v>
      </c>
      <c r="R13" s="295">
        <f>'ごみ処理量内訳'!G13</f>
        <v>2856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0</v>
      </c>
      <c r="X13" s="295">
        <f>'ごみ処理量内訳'!M13</f>
        <v>0</v>
      </c>
      <c r="Y13" s="295">
        <f>'資源化量内訳'!R13</f>
        <v>1588</v>
      </c>
      <c r="Z13" s="295">
        <f>'資源化量内訳'!S13</f>
        <v>24</v>
      </c>
      <c r="AA13" s="295">
        <f>'資源化量内訳'!T13</f>
        <v>353</v>
      </c>
      <c r="AB13" s="295">
        <f>'資源化量内訳'!U13</f>
        <v>911</v>
      </c>
      <c r="AC13" s="295">
        <f>'資源化量内訳'!V13</f>
        <v>267</v>
      </c>
      <c r="AD13" s="295">
        <f>'資源化量内訳'!W13</f>
        <v>16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17</v>
      </c>
      <c r="AI13" s="294">
        <f t="shared" si="5"/>
        <v>43485</v>
      </c>
      <c r="AJ13" s="296">
        <f t="shared" si="6"/>
        <v>99.49177877428998</v>
      </c>
      <c r="AK13" s="295">
        <f>'資源化量内訳'!AP13</f>
        <v>0</v>
      </c>
      <c r="AL13" s="295">
        <f>'資源化量内訳'!BC13</f>
        <v>902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0</v>
      </c>
      <c r="AR13" s="294">
        <f t="shared" si="7"/>
        <v>902</v>
      </c>
      <c r="AS13" s="296">
        <f t="shared" si="8"/>
        <v>14.960482917418632</v>
      </c>
      <c r="AT13" s="295">
        <f>'ごみ処理量内訳'!AI13</f>
        <v>221</v>
      </c>
      <c r="AU13" s="295">
        <f>'ごみ処理量内訳'!AJ13</f>
        <v>4877</v>
      </c>
      <c r="AV13" s="295">
        <f>'ごみ処理量内訳'!AK13</f>
        <v>586</v>
      </c>
      <c r="AW13" s="294">
        <f t="shared" si="9"/>
        <v>5684</v>
      </c>
    </row>
    <row r="14" spans="1:49" ht="13.5" customHeight="1">
      <c r="A14" s="415" t="s">
        <v>376</v>
      </c>
      <c r="B14" s="415">
        <v>22208</v>
      </c>
      <c r="C14" s="415" t="s">
        <v>409</v>
      </c>
      <c r="D14" s="294">
        <f t="shared" si="2"/>
        <v>75180</v>
      </c>
      <c r="E14" s="419">
        <v>75180</v>
      </c>
      <c r="F14" s="419"/>
      <c r="G14" s="295">
        <f>'ごみ搬入量内訳'!H14</f>
        <v>39171</v>
      </c>
      <c r="H14" s="295">
        <f>'ごみ搬入量内訳'!AG14</f>
        <v>4311</v>
      </c>
      <c r="I14" s="295">
        <f>'資源化量内訳'!DX14</f>
        <v>1761</v>
      </c>
      <c r="J14" s="294">
        <f t="shared" si="3"/>
        <v>45243</v>
      </c>
      <c r="K14" s="294">
        <f t="shared" si="4"/>
        <v>1648.7553160087023</v>
      </c>
      <c r="L14" s="295">
        <f>IF($D14&gt;0,('ごみ搬入量内訳'!E14+I14)/$D14/365*10^6,0)</f>
        <v>925.4865947297262</v>
      </c>
      <c r="M14" s="295">
        <f>IF($D14&gt;0,'ごみ搬入量内訳'!F14/$D14/365*10^6,0)</f>
        <v>723.2687212789763</v>
      </c>
      <c r="N14" s="295">
        <f>'ごみ搬入量内訳'!AH14</f>
        <v>0</v>
      </c>
      <c r="O14" s="295">
        <f>'ごみ処理量内訳'!E14</f>
        <v>38936</v>
      </c>
      <c r="P14" s="295">
        <f>'ごみ処理量内訳'!N14</f>
        <v>575</v>
      </c>
      <c r="Q14" s="295">
        <f>'ごみ処理量内訳'!F14</f>
        <v>1211</v>
      </c>
      <c r="R14" s="295">
        <f>'ごみ処理量内訳'!G14</f>
        <v>0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1211</v>
      </c>
      <c r="X14" s="295">
        <f>'ごみ処理量内訳'!M14</f>
        <v>0</v>
      </c>
      <c r="Y14" s="295">
        <f>'資源化量内訳'!R14</f>
        <v>2760</v>
      </c>
      <c r="Z14" s="295">
        <f>'資源化量内訳'!S14</f>
        <v>1644</v>
      </c>
      <c r="AA14" s="295">
        <f>'資源化量内訳'!T14</f>
        <v>0</v>
      </c>
      <c r="AB14" s="295">
        <f>'資源化量内訳'!U14</f>
        <v>1060</v>
      </c>
      <c r="AC14" s="295">
        <f>'資源化量内訳'!V14</f>
        <v>40</v>
      </c>
      <c r="AD14" s="295">
        <f>'資源化量内訳'!W14</f>
        <v>7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9</v>
      </c>
      <c r="AI14" s="294">
        <f t="shared" si="5"/>
        <v>43482</v>
      </c>
      <c r="AJ14" s="296">
        <f t="shared" si="6"/>
        <v>98.67761372521963</v>
      </c>
      <c r="AK14" s="295">
        <f>'資源化量内訳'!AP14</f>
        <v>4214</v>
      </c>
      <c r="AL14" s="295">
        <f>'資源化量内訳'!BC14</f>
        <v>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957</v>
      </c>
      <c r="AR14" s="294">
        <f t="shared" si="7"/>
        <v>5171</v>
      </c>
      <c r="AS14" s="296">
        <f t="shared" si="8"/>
        <v>21.42209844616847</v>
      </c>
      <c r="AT14" s="295">
        <f>'ごみ処理量内訳'!AI14</f>
        <v>575</v>
      </c>
      <c r="AU14" s="295">
        <f>'ごみ処理量内訳'!AJ14</f>
        <v>0</v>
      </c>
      <c r="AV14" s="295">
        <f>'ごみ処理量内訳'!AK14</f>
        <v>73</v>
      </c>
      <c r="AW14" s="294">
        <f t="shared" si="9"/>
        <v>648</v>
      </c>
    </row>
    <row r="15" spans="1:49" ht="13.5" customHeight="1">
      <c r="A15" s="415" t="s">
        <v>376</v>
      </c>
      <c r="B15" s="415">
        <v>22209</v>
      </c>
      <c r="C15" s="415" t="s">
        <v>410</v>
      </c>
      <c r="D15" s="294">
        <f t="shared" si="2"/>
        <v>97139</v>
      </c>
      <c r="E15" s="419">
        <v>97139</v>
      </c>
      <c r="F15" s="419"/>
      <c r="G15" s="295">
        <f>'ごみ搬入量内訳'!H15</f>
        <v>30220</v>
      </c>
      <c r="H15" s="295">
        <f>'ごみ搬入量内訳'!AG15</f>
        <v>5187</v>
      </c>
      <c r="I15" s="295">
        <f>'資源化量内訳'!DX15</f>
        <v>2264</v>
      </c>
      <c r="J15" s="294">
        <f t="shared" si="3"/>
        <v>37671</v>
      </c>
      <c r="K15" s="294">
        <f t="shared" si="4"/>
        <v>1062.479737058053</v>
      </c>
      <c r="L15" s="295">
        <f>IF($D15&gt;0,('ごみ搬入量内訳'!E15+I15)/$D15/365*10^6,0)</f>
        <v>908.0054326895212</v>
      </c>
      <c r="M15" s="295">
        <f>IF($D15&gt;0,'ごみ搬入量内訳'!F15/$D15/365*10^6,0)</f>
        <v>154.47430436853165</v>
      </c>
      <c r="N15" s="295">
        <f>'ごみ搬入量内訳'!AH15</f>
        <v>0</v>
      </c>
      <c r="O15" s="295">
        <f>'ごみ処理量内訳'!E15</f>
        <v>27343</v>
      </c>
      <c r="P15" s="295">
        <f>'ごみ処理量内訳'!N15</f>
        <v>2397</v>
      </c>
      <c r="Q15" s="295">
        <f>'ごみ処理量内訳'!F15</f>
        <v>2677</v>
      </c>
      <c r="R15" s="295">
        <f>'ごみ処理量内訳'!G15</f>
        <v>1304</v>
      </c>
      <c r="S15" s="295">
        <f>'ごみ処理量内訳'!H15</f>
        <v>297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1076</v>
      </c>
      <c r="X15" s="295">
        <f>'ごみ処理量内訳'!M15</f>
        <v>0</v>
      </c>
      <c r="Y15" s="295">
        <f>'資源化量内訳'!R15</f>
        <v>2990</v>
      </c>
      <c r="Z15" s="295">
        <f>'資源化量内訳'!S15</f>
        <v>2990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35407</v>
      </c>
      <c r="AJ15" s="296">
        <f t="shared" si="6"/>
        <v>93.23015222978506</v>
      </c>
      <c r="AK15" s="295">
        <f>'資源化量内訳'!AP15</f>
        <v>2065</v>
      </c>
      <c r="AL15" s="295">
        <f>'資源化量内訳'!BC15</f>
        <v>590</v>
      </c>
      <c r="AM15" s="295">
        <f>'資源化量内訳'!BO15</f>
        <v>124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1076</v>
      </c>
      <c r="AR15" s="294">
        <f t="shared" si="7"/>
        <v>3855</v>
      </c>
      <c r="AS15" s="296">
        <f t="shared" si="8"/>
        <v>24.180404024315788</v>
      </c>
      <c r="AT15" s="295">
        <f>'ごみ処理量内訳'!AI15</f>
        <v>2397</v>
      </c>
      <c r="AU15" s="295">
        <f>'ごみ処理量内訳'!AJ15</f>
        <v>1835</v>
      </c>
      <c r="AV15" s="295">
        <f>'ごみ処理量内訳'!AK15</f>
        <v>0</v>
      </c>
      <c r="AW15" s="294">
        <f t="shared" si="9"/>
        <v>4232</v>
      </c>
    </row>
    <row r="16" spans="1:49" ht="13.5" customHeight="1">
      <c r="A16" s="415" t="s">
        <v>376</v>
      </c>
      <c r="B16" s="415">
        <v>22210</v>
      </c>
      <c r="C16" s="415" t="s">
        <v>411</v>
      </c>
      <c r="D16" s="294">
        <f t="shared" si="2"/>
        <v>238759</v>
      </c>
      <c r="E16" s="419">
        <v>238759</v>
      </c>
      <c r="F16" s="419"/>
      <c r="G16" s="295">
        <f>'ごみ搬入量内訳'!H16</f>
        <v>85132</v>
      </c>
      <c r="H16" s="295">
        <f>'ごみ搬入量内訳'!AG16</f>
        <v>4717</v>
      </c>
      <c r="I16" s="295">
        <f>'資源化量内訳'!DX16</f>
        <v>30</v>
      </c>
      <c r="J16" s="294">
        <f t="shared" si="3"/>
        <v>89879</v>
      </c>
      <c r="K16" s="294">
        <f t="shared" si="4"/>
        <v>1031.348915083571</v>
      </c>
      <c r="L16" s="295">
        <f>IF($D16&gt;0,('ごみ搬入量内訳'!E16+I16)/$D16/365*10^6,0)</f>
        <v>777.5020687737684</v>
      </c>
      <c r="M16" s="295">
        <f>IF($D16&gt;0,'ごみ搬入量内訳'!F16/$D16/365*10^6,0)</f>
        <v>253.84684630980274</v>
      </c>
      <c r="N16" s="295">
        <f>'ごみ搬入量内訳'!AH16</f>
        <v>0</v>
      </c>
      <c r="O16" s="295">
        <f>'ごみ処理量内訳'!E16</f>
        <v>72346</v>
      </c>
      <c r="P16" s="295">
        <f>'ごみ処理量内訳'!N16</f>
        <v>31</v>
      </c>
      <c r="Q16" s="295">
        <f>'ごみ処理量内訳'!F16</f>
        <v>8698</v>
      </c>
      <c r="R16" s="295">
        <f>'ごみ処理量内訳'!G16</f>
        <v>2365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6333</v>
      </c>
      <c r="X16" s="295">
        <f>'ごみ処理量内訳'!M16</f>
        <v>0</v>
      </c>
      <c r="Y16" s="295">
        <f>'資源化量内訳'!R16</f>
        <v>8774</v>
      </c>
      <c r="Z16" s="295">
        <f>'資源化量内訳'!S16</f>
        <v>8760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11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3</v>
      </c>
      <c r="AI16" s="294">
        <f t="shared" si="5"/>
        <v>89849</v>
      </c>
      <c r="AJ16" s="296">
        <f t="shared" si="6"/>
        <v>99.96549766831016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6333</v>
      </c>
      <c r="AR16" s="294">
        <f t="shared" si="7"/>
        <v>6333</v>
      </c>
      <c r="AS16" s="296">
        <f t="shared" si="8"/>
        <v>16.841531392205074</v>
      </c>
      <c r="AT16" s="295">
        <f>'ごみ処理量内訳'!AI16</f>
        <v>31</v>
      </c>
      <c r="AU16" s="295">
        <f>'ごみ処理量内訳'!AJ16</f>
        <v>7720</v>
      </c>
      <c r="AV16" s="295">
        <f>'ごみ処理量内訳'!AK16</f>
        <v>1437</v>
      </c>
      <c r="AW16" s="294">
        <f t="shared" si="9"/>
        <v>9188</v>
      </c>
    </row>
    <row r="17" spans="1:49" ht="13.5" customHeight="1">
      <c r="A17" s="415" t="s">
        <v>376</v>
      </c>
      <c r="B17" s="415">
        <v>22211</v>
      </c>
      <c r="C17" s="415" t="s">
        <v>412</v>
      </c>
      <c r="D17" s="294">
        <f t="shared" si="2"/>
        <v>166574</v>
      </c>
      <c r="E17" s="419">
        <v>166574</v>
      </c>
      <c r="F17" s="419"/>
      <c r="G17" s="295">
        <f>'ごみ搬入量内訳'!H17</f>
        <v>42614</v>
      </c>
      <c r="H17" s="295">
        <f>'ごみ搬入量内訳'!AG17</f>
        <v>8311</v>
      </c>
      <c r="I17" s="295">
        <f>'資源化量内訳'!DX17</f>
        <v>6732</v>
      </c>
      <c r="J17" s="294">
        <f t="shared" si="3"/>
        <v>57657</v>
      </c>
      <c r="K17" s="294">
        <f t="shared" si="4"/>
        <v>948.3135637112865</v>
      </c>
      <c r="L17" s="295">
        <f>IF($D17&gt;0,('ごみ搬入量内訳'!E17+I17)/$D17/365*10^6,0)</f>
        <v>773.2134683322283</v>
      </c>
      <c r="M17" s="295">
        <f>IF($D17&gt;0,'ごみ搬入量内訳'!F17/$D17/365*10^6,0)</f>
        <v>175.10009537905813</v>
      </c>
      <c r="N17" s="295">
        <f>'ごみ搬入量内訳'!AH17</f>
        <v>0</v>
      </c>
      <c r="O17" s="295">
        <f>'ごみ処理量内訳'!E17</f>
        <v>39489</v>
      </c>
      <c r="P17" s="295">
        <f>'ごみ処理量内訳'!N17</f>
        <v>2937</v>
      </c>
      <c r="Q17" s="295">
        <f>'ごみ処理量内訳'!F17</f>
        <v>5674</v>
      </c>
      <c r="R17" s="295">
        <f>'ごみ処理量内訳'!G17</f>
        <v>1234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3666</v>
      </c>
      <c r="X17" s="295">
        <f>'ごみ処理量内訳'!M17</f>
        <v>774</v>
      </c>
      <c r="Y17" s="295">
        <f>'資源化量内訳'!R17</f>
        <v>2825</v>
      </c>
      <c r="Z17" s="295">
        <f>'資源化量内訳'!S17</f>
        <v>2481</v>
      </c>
      <c r="AA17" s="295">
        <f>'資源化量内訳'!T17</f>
        <v>344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50925</v>
      </c>
      <c r="AJ17" s="296">
        <f t="shared" si="6"/>
        <v>94.23269513991164</v>
      </c>
      <c r="AK17" s="295">
        <f>'資源化量内訳'!AP17</f>
        <v>0</v>
      </c>
      <c r="AL17" s="295">
        <f>'資源化量内訳'!BC17</f>
        <v>1208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3547</v>
      </c>
      <c r="AR17" s="294">
        <f t="shared" si="7"/>
        <v>4755</v>
      </c>
      <c r="AS17" s="296">
        <f t="shared" si="8"/>
        <v>24.822658133444335</v>
      </c>
      <c r="AT17" s="295">
        <f>'ごみ処理量内訳'!AI17</f>
        <v>2937</v>
      </c>
      <c r="AU17" s="295">
        <f>'ごみ処理量内訳'!AJ17</f>
        <v>4181</v>
      </c>
      <c r="AV17" s="295">
        <f>'ごみ処理量内訳'!AK17</f>
        <v>893</v>
      </c>
      <c r="AW17" s="294">
        <f t="shared" si="9"/>
        <v>8011</v>
      </c>
    </row>
    <row r="18" spans="1:49" ht="13.5" customHeight="1">
      <c r="A18" s="415" t="s">
        <v>376</v>
      </c>
      <c r="B18" s="415">
        <v>22212</v>
      </c>
      <c r="C18" s="415" t="s">
        <v>413</v>
      </c>
      <c r="D18" s="294">
        <f t="shared" si="2"/>
        <v>120057</v>
      </c>
      <c r="E18" s="419">
        <v>120057</v>
      </c>
      <c r="F18" s="419"/>
      <c r="G18" s="295">
        <f>'ごみ搬入量内訳'!H18</f>
        <v>37056</v>
      </c>
      <c r="H18" s="295">
        <f>'ごみ搬入量内訳'!AG18</f>
        <v>2227</v>
      </c>
      <c r="I18" s="295">
        <f>'資源化量内訳'!DX18</f>
        <v>4724</v>
      </c>
      <c r="J18" s="294">
        <f t="shared" si="3"/>
        <v>44007</v>
      </c>
      <c r="K18" s="294">
        <f t="shared" si="4"/>
        <v>1004.2490091179293</v>
      </c>
      <c r="L18" s="295">
        <f>IF($D18&gt;0,('ごみ搬入量内訳'!E18+I18)/$D18/365*10^6,0)</f>
        <v>827.1869948532437</v>
      </c>
      <c r="M18" s="295">
        <f>IF($D18&gt;0,'ごみ搬入量内訳'!F18/$D18/365*10^6,0)</f>
        <v>177.06201426468544</v>
      </c>
      <c r="N18" s="295">
        <f>'ごみ搬入量内訳'!AH18</f>
        <v>0</v>
      </c>
      <c r="O18" s="295">
        <f>'ごみ処理量内訳'!E18</f>
        <v>32870</v>
      </c>
      <c r="P18" s="295">
        <f>'ごみ処理量内訳'!N18</f>
        <v>0</v>
      </c>
      <c r="Q18" s="295">
        <f>'ごみ処理量内訳'!F18</f>
        <v>6393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6393</v>
      </c>
      <c r="X18" s="295">
        <f>'ごみ処理量内訳'!M18</f>
        <v>0</v>
      </c>
      <c r="Y18" s="295">
        <f>'資源化量内訳'!R18</f>
        <v>20</v>
      </c>
      <c r="Z18" s="295">
        <f>'資源化量内訳'!S18</f>
        <v>0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20</v>
      </c>
      <c r="AI18" s="294">
        <f t="shared" si="5"/>
        <v>39283</v>
      </c>
      <c r="AJ18" s="296">
        <f t="shared" si="6"/>
        <v>100</v>
      </c>
      <c r="AK18" s="295">
        <f>'資源化量内訳'!AP18</f>
        <v>334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6059</v>
      </c>
      <c r="AR18" s="294">
        <f t="shared" si="7"/>
        <v>6393</v>
      </c>
      <c r="AS18" s="296">
        <f t="shared" si="8"/>
        <v>25.307337469039016</v>
      </c>
      <c r="AT18" s="295">
        <f>'ごみ処理量内訳'!AI18</f>
        <v>0</v>
      </c>
      <c r="AU18" s="295">
        <f>'ごみ処理量内訳'!AJ18</f>
        <v>3045</v>
      </c>
      <c r="AV18" s="295">
        <f>'ごみ処理量内訳'!AK18</f>
        <v>330</v>
      </c>
      <c r="AW18" s="294">
        <f t="shared" si="9"/>
        <v>3375</v>
      </c>
    </row>
    <row r="19" spans="1:49" ht="13.5" customHeight="1">
      <c r="A19" s="415" t="s">
        <v>376</v>
      </c>
      <c r="B19" s="415">
        <v>22213</v>
      </c>
      <c r="C19" s="415" t="s">
        <v>414</v>
      </c>
      <c r="D19" s="294">
        <f t="shared" si="2"/>
        <v>115216</v>
      </c>
      <c r="E19" s="419">
        <v>115216</v>
      </c>
      <c r="F19" s="419"/>
      <c r="G19" s="295">
        <f>'ごみ搬入量内訳'!H19</f>
        <v>28133</v>
      </c>
      <c r="H19" s="295">
        <f>'ごみ搬入量内訳'!AG19</f>
        <v>3888</v>
      </c>
      <c r="I19" s="295">
        <f>'資源化量内訳'!DX19</f>
        <v>4032</v>
      </c>
      <c r="J19" s="294">
        <f t="shared" si="3"/>
        <v>36053</v>
      </c>
      <c r="K19" s="294">
        <f t="shared" si="4"/>
        <v>857.3057775461172</v>
      </c>
      <c r="L19" s="295">
        <f>IF($D19&gt;0,('ごみ搬入量内訳'!E19+I19)/$D19/365*10^6,0)</f>
        <v>729.8263369052625</v>
      </c>
      <c r="M19" s="295">
        <f>IF($D19&gt;0,'ごみ搬入量内訳'!F19/$D19/365*10^6,0)</f>
        <v>127.47944064085468</v>
      </c>
      <c r="N19" s="295">
        <f>'ごみ搬入量内訳'!AH19</f>
        <v>0</v>
      </c>
      <c r="O19" s="295">
        <f>'ごみ処理量内訳'!E19</f>
        <v>23959</v>
      </c>
      <c r="P19" s="295">
        <f>'ごみ処理量内訳'!N19</f>
        <v>442</v>
      </c>
      <c r="Q19" s="295">
        <f>'ごみ処理量内訳'!F19</f>
        <v>2591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2591</v>
      </c>
      <c r="X19" s="295">
        <f>'ごみ処理量内訳'!M19</f>
        <v>0</v>
      </c>
      <c r="Y19" s="295">
        <f>'資源化量内訳'!R19</f>
        <v>5029</v>
      </c>
      <c r="Z19" s="295">
        <f>'資源化量内訳'!S19</f>
        <v>2578</v>
      </c>
      <c r="AA19" s="295">
        <f>'資源化量内訳'!T19</f>
        <v>401</v>
      </c>
      <c r="AB19" s="295">
        <f>'資源化量内訳'!U19</f>
        <v>763</v>
      </c>
      <c r="AC19" s="295">
        <f>'資源化量内訳'!V19</f>
        <v>267</v>
      </c>
      <c r="AD19" s="295">
        <f>'資源化量内訳'!W19</f>
        <v>897</v>
      </c>
      <c r="AE19" s="295">
        <f>'資源化量内訳'!X19</f>
        <v>55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68</v>
      </c>
      <c r="AI19" s="294">
        <f t="shared" si="5"/>
        <v>32021</v>
      </c>
      <c r="AJ19" s="296">
        <f t="shared" si="6"/>
        <v>98.61965585084788</v>
      </c>
      <c r="AK19" s="295">
        <f>'資源化量内訳'!AP19</f>
        <v>8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1188</v>
      </c>
      <c r="AR19" s="294">
        <f t="shared" si="7"/>
        <v>1196</v>
      </c>
      <c r="AS19" s="296">
        <f t="shared" si="8"/>
        <v>28.449782264998753</v>
      </c>
      <c r="AT19" s="295">
        <f>'ごみ処理量内訳'!AI19</f>
        <v>442</v>
      </c>
      <c r="AU19" s="295">
        <f>'ごみ処理量内訳'!AJ19</f>
        <v>2525</v>
      </c>
      <c r="AV19" s="295">
        <f>'ごみ処理量内訳'!AK19</f>
        <v>357</v>
      </c>
      <c r="AW19" s="294">
        <f t="shared" si="9"/>
        <v>3324</v>
      </c>
    </row>
    <row r="20" spans="1:49" ht="13.5" customHeight="1">
      <c r="A20" s="415" t="s">
        <v>376</v>
      </c>
      <c r="B20" s="415">
        <v>22214</v>
      </c>
      <c r="C20" s="415" t="s">
        <v>415</v>
      </c>
      <c r="D20" s="294">
        <f t="shared" si="2"/>
        <v>130778</v>
      </c>
      <c r="E20" s="419">
        <v>130778</v>
      </c>
      <c r="F20" s="419"/>
      <c r="G20" s="295">
        <f>'ごみ搬入量内訳'!H20</f>
        <v>42188</v>
      </c>
      <c r="H20" s="295">
        <f>'ごみ搬入量内訳'!AG20</f>
        <v>1761</v>
      </c>
      <c r="I20" s="295">
        <f>'資源化量内訳'!DX20</f>
        <v>387</v>
      </c>
      <c r="J20" s="294">
        <f t="shared" si="3"/>
        <v>44336</v>
      </c>
      <c r="K20" s="294">
        <f t="shared" si="4"/>
        <v>928.8144271260069</v>
      </c>
      <c r="L20" s="295">
        <f>IF($D20&gt;0,('ごみ搬入量内訳'!E20+I20)/$D20/365*10^6,0)</f>
        <v>787.7827886513525</v>
      </c>
      <c r="M20" s="295">
        <f>IF($D20&gt;0,'ごみ搬入量内訳'!F20/$D20/365*10^6,0)</f>
        <v>141.03163847465441</v>
      </c>
      <c r="N20" s="295">
        <f>'ごみ搬入量内訳'!AH20</f>
        <v>0</v>
      </c>
      <c r="O20" s="295">
        <f>'ごみ処理量内訳'!E20</f>
        <v>31412</v>
      </c>
      <c r="P20" s="295">
        <f>'ごみ処理量内訳'!N20</f>
        <v>341</v>
      </c>
      <c r="Q20" s="295">
        <f>'ごみ処理量内訳'!F20</f>
        <v>12196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12196</v>
      </c>
      <c r="X20" s="295">
        <f>'ごみ処理量内訳'!M20</f>
        <v>0</v>
      </c>
      <c r="Y20" s="295">
        <f>'資源化量内訳'!R20</f>
        <v>0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43949</v>
      </c>
      <c r="AJ20" s="296">
        <f t="shared" si="6"/>
        <v>99.22410066213111</v>
      </c>
      <c r="AK20" s="295">
        <f>'資源化量内訳'!AP20</f>
        <v>319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12192</v>
      </c>
      <c r="AR20" s="294">
        <f t="shared" si="7"/>
        <v>12511</v>
      </c>
      <c r="AS20" s="296">
        <f t="shared" si="8"/>
        <v>29.091483219054492</v>
      </c>
      <c r="AT20" s="295">
        <f>'ごみ処理量内訳'!AI20</f>
        <v>341</v>
      </c>
      <c r="AU20" s="295">
        <f>'ごみ処理量内訳'!AJ20</f>
        <v>2909</v>
      </c>
      <c r="AV20" s="295">
        <f>'ごみ処理量内訳'!AK20</f>
        <v>0</v>
      </c>
      <c r="AW20" s="294">
        <f t="shared" si="9"/>
        <v>3250</v>
      </c>
    </row>
    <row r="21" spans="1:49" ht="13.5" customHeight="1">
      <c r="A21" s="415" t="s">
        <v>376</v>
      </c>
      <c r="B21" s="415">
        <v>22215</v>
      </c>
      <c r="C21" s="415" t="s">
        <v>416</v>
      </c>
      <c r="D21" s="294">
        <f t="shared" si="2"/>
        <v>85967</v>
      </c>
      <c r="E21" s="419">
        <v>85967</v>
      </c>
      <c r="F21" s="419"/>
      <c r="G21" s="295">
        <f>'ごみ搬入量内訳'!H21</f>
        <v>29657</v>
      </c>
      <c r="H21" s="295">
        <f>'ごみ搬入量内訳'!AG21</f>
        <v>1688</v>
      </c>
      <c r="I21" s="295">
        <f>'資源化量内訳'!DX21</f>
        <v>881</v>
      </c>
      <c r="J21" s="294">
        <f t="shared" si="3"/>
        <v>32226</v>
      </c>
      <c r="K21" s="294">
        <f t="shared" si="4"/>
        <v>1027.0267772389884</v>
      </c>
      <c r="L21" s="295">
        <f>IF($D21&gt;0,('ごみ搬入量内訳'!E21+I21)/$D21/365*10^6,0)</f>
        <v>698.069711681338</v>
      </c>
      <c r="M21" s="295">
        <f>IF($D21&gt;0,'ごみ搬入量内訳'!F21/$D21/365*10^6,0)</f>
        <v>328.95706555765025</v>
      </c>
      <c r="N21" s="295">
        <f>'ごみ搬入量内訳'!AH21</f>
        <v>0</v>
      </c>
      <c r="O21" s="295">
        <f>'ごみ処理量内訳'!E21</f>
        <v>0</v>
      </c>
      <c r="P21" s="295">
        <f>'ごみ処理量内訳'!N21</f>
        <v>99</v>
      </c>
      <c r="Q21" s="295">
        <f>'ごみ処理量内訳'!F21</f>
        <v>27309</v>
      </c>
      <c r="R21" s="295">
        <f>'ごみ処理量内訳'!G21</f>
        <v>972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24331</v>
      </c>
      <c r="W21" s="295">
        <f>'ごみ処理量内訳'!L21</f>
        <v>2006</v>
      </c>
      <c r="X21" s="295">
        <f>'ごみ処理量内訳'!M21</f>
        <v>0</v>
      </c>
      <c r="Y21" s="295">
        <f>'資源化量内訳'!R21</f>
        <v>3937</v>
      </c>
      <c r="Z21" s="295">
        <f>'資源化量内訳'!S21</f>
        <v>3894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43</v>
      </c>
      <c r="AI21" s="294">
        <f t="shared" si="5"/>
        <v>31345</v>
      </c>
      <c r="AJ21" s="296">
        <f t="shared" si="6"/>
        <v>99.68416015313447</v>
      </c>
      <c r="AK21" s="295">
        <f>'資源化量内訳'!AP21</f>
        <v>0</v>
      </c>
      <c r="AL21" s="295">
        <f>'資源化量内訳'!BC21</f>
        <v>54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15295</v>
      </c>
      <c r="AQ21" s="295">
        <f>'資源化量内訳'!DL21</f>
        <v>1308</v>
      </c>
      <c r="AR21" s="294">
        <f t="shared" si="7"/>
        <v>16657</v>
      </c>
      <c r="AS21" s="296">
        <f t="shared" si="8"/>
        <v>66.63873890647304</v>
      </c>
      <c r="AT21" s="295">
        <f>'ごみ処理量内訳'!AI21</f>
        <v>99</v>
      </c>
      <c r="AU21" s="295">
        <f>'ごみ処理量内訳'!AJ21</f>
        <v>0</v>
      </c>
      <c r="AV21" s="295">
        <f>'ごみ処理量内訳'!AK21</f>
        <v>607</v>
      </c>
      <c r="AW21" s="294">
        <f t="shared" si="9"/>
        <v>706</v>
      </c>
    </row>
    <row r="22" spans="1:49" ht="13.5" customHeight="1">
      <c r="A22" s="415" t="s">
        <v>376</v>
      </c>
      <c r="B22" s="415">
        <v>22216</v>
      </c>
      <c r="C22" s="415" t="s">
        <v>417</v>
      </c>
      <c r="D22" s="294">
        <f t="shared" si="2"/>
        <v>81141</v>
      </c>
      <c r="E22" s="419">
        <v>81141</v>
      </c>
      <c r="F22" s="419"/>
      <c r="G22" s="295">
        <f>'ごみ搬入量内訳'!H22</f>
        <v>23843</v>
      </c>
      <c r="H22" s="295">
        <f>'ごみ搬入量内訳'!AG22</f>
        <v>4239</v>
      </c>
      <c r="I22" s="295">
        <f>'資源化量内訳'!DX22</f>
        <v>2914</v>
      </c>
      <c r="J22" s="294">
        <f t="shared" si="3"/>
        <v>30996</v>
      </c>
      <c r="K22" s="294">
        <f t="shared" si="4"/>
        <v>1046.5800020360296</v>
      </c>
      <c r="L22" s="295">
        <f>IF($D22&gt;0,('ごみ搬入量内訳'!E22+I22)/$D22/365*10^6,0)</f>
        <v>821.4012036885564</v>
      </c>
      <c r="M22" s="295">
        <f>IF($D22&gt;0,'ごみ搬入量内訳'!F22/$D22/365*10^6,0)</f>
        <v>225.17879834747325</v>
      </c>
      <c r="N22" s="295">
        <f>'ごみ搬入量内訳'!AH22</f>
        <v>0</v>
      </c>
      <c r="O22" s="295">
        <f>'ごみ処理量内訳'!E22</f>
        <v>22888</v>
      </c>
      <c r="P22" s="295">
        <f>'ごみ処理量内訳'!N22</f>
        <v>453</v>
      </c>
      <c r="Q22" s="295">
        <f>'ごみ処理量内訳'!F22</f>
        <v>3257</v>
      </c>
      <c r="R22" s="295">
        <f>'ごみ処理量内訳'!G22</f>
        <v>1555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1702</v>
      </c>
      <c r="X22" s="295">
        <f>'ごみ処理量内訳'!M22</f>
        <v>0</v>
      </c>
      <c r="Y22" s="295">
        <f>'資源化量内訳'!R22</f>
        <v>1484</v>
      </c>
      <c r="Z22" s="295">
        <f>'資源化量内訳'!S22</f>
        <v>1079</v>
      </c>
      <c r="AA22" s="295">
        <f>'資源化量内訳'!T22</f>
        <v>375</v>
      </c>
      <c r="AB22" s="295">
        <f>'資源化量内訳'!U22</f>
        <v>30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28082</v>
      </c>
      <c r="AJ22" s="296">
        <f t="shared" si="6"/>
        <v>98.38686703226266</v>
      </c>
      <c r="AK22" s="295">
        <f>'資源化量内訳'!AP22</f>
        <v>476</v>
      </c>
      <c r="AL22" s="295">
        <f>'資源化量内訳'!BC22</f>
        <v>559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1702</v>
      </c>
      <c r="AR22" s="294">
        <f t="shared" si="7"/>
        <v>2737</v>
      </c>
      <c r="AS22" s="296">
        <f t="shared" si="8"/>
        <v>23.019099238611435</v>
      </c>
      <c r="AT22" s="295">
        <f>'ごみ処理量内訳'!AI22</f>
        <v>453</v>
      </c>
      <c r="AU22" s="295">
        <f>'ごみ処理量内訳'!AJ22</f>
        <v>1767</v>
      </c>
      <c r="AV22" s="295">
        <f>'ごみ処理量内訳'!AK22</f>
        <v>486</v>
      </c>
      <c r="AW22" s="294">
        <f t="shared" si="9"/>
        <v>2706</v>
      </c>
    </row>
    <row r="23" spans="1:49" ht="13.5" customHeight="1">
      <c r="A23" s="415" t="s">
        <v>376</v>
      </c>
      <c r="B23" s="415">
        <v>22219</v>
      </c>
      <c r="C23" s="415" t="s">
        <v>418</v>
      </c>
      <c r="D23" s="294">
        <f t="shared" si="2"/>
        <v>26558</v>
      </c>
      <c r="E23" s="419">
        <v>26558</v>
      </c>
      <c r="F23" s="419"/>
      <c r="G23" s="295">
        <f>'ごみ搬入量内訳'!H23</f>
        <v>11882</v>
      </c>
      <c r="H23" s="295">
        <f>'ごみ搬入量内訳'!AG23</f>
        <v>2813</v>
      </c>
      <c r="I23" s="295">
        <f>'資源化量内訳'!DX23</f>
        <v>292</v>
      </c>
      <c r="J23" s="294">
        <f t="shared" si="3"/>
        <v>14987</v>
      </c>
      <c r="K23" s="294">
        <f t="shared" si="4"/>
        <v>1546.0604703894396</v>
      </c>
      <c r="L23" s="295">
        <f>IF($D23&gt;0,('ごみ搬入量内訳'!E23+I23)/$D23/365*10^6,0)</f>
        <v>757.0919992118568</v>
      </c>
      <c r="M23" s="295">
        <f>IF($D23&gt;0,'ごみ搬入量内訳'!F23/$D23/365*10^6,0)</f>
        <v>788.9684711775828</v>
      </c>
      <c r="N23" s="295">
        <f>'ごみ搬入量内訳'!AH23</f>
        <v>0</v>
      </c>
      <c r="O23" s="295">
        <f>'ごみ処理量内訳'!E23</f>
        <v>12903</v>
      </c>
      <c r="P23" s="295">
        <f>'ごみ処理量内訳'!N23</f>
        <v>173</v>
      </c>
      <c r="Q23" s="295">
        <f>'ごみ処理量内訳'!F23</f>
        <v>707</v>
      </c>
      <c r="R23" s="295">
        <f>'ごみ処理量内訳'!G23</f>
        <v>428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279</v>
      </c>
      <c r="X23" s="295">
        <f>'ごみ処理量内訳'!M23</f>
        <v>0</v>
      </c>
      <c r="Y23" s="295">
        <f>'資源化量内訳'!R23</f>
        <v>912</v>
      </c>
      <c r="Z23" s="295">
        <f>'資源化量内訳'!S23</f>
        <v>562</v>
      </c>
      <c r="AA23" s="295">
        <f>'資源化量内訳'!T23</f>
        <v>0</v>
      </c>
      <c r="AB23" s="295">
        <f>'資源化量内訳'!U23</f>
        <v>350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14695</v>
      </c>
      <c r="AJ23" s="296">
        <f t="shared" si="6"/>
        <v>98.8227288193263</v>
      </c>
      <c r="AK23" s="295">
        <f>'資源化量内訳'!AP23</f>
        <v>0</v>
      </c>
      <c r="AL23" s="295">
        <f>'資源化量内訳'!BC23</f>
        <v>138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279</v>
      </c>
      <c r="AR23" s="294">
        <f t="shared" si="7"/>
        <v>417</v>
      </c>
      <c r="AS23" s="296">
        <f t="shared" si="8"/>
        <v>10.816040568492694</v>
      </c>
      <c r="AT23" s="295">
        <f>'ごみ処理量内訳'!AI23</f>
        <v>173</v>
      </c>
      <c r="AU23" s="295">
        <f>'ごみ処理量内訳'!AJ23</f>
        <v>1810</v>
      </c>
      <c r="AV23" s="295">
        <f>'ごみ処理量内訳'!AK23</f>
        <v>0</v>
      </c>
      <c r="AW23" s="294">
        <f t="shared" si="9"/>
        <v>1983</v>
      </c>
    </row>
    <row r="24" spans="1:49" ht="13.5" customHeight="1">
      <c r="A24" s="415" t="s">
        <v>376</v>
      </c>
      <c r="B24" s="415">
        <v>22220</v>
      </c>
      <c r="C24" s="415" t="s">
        <v>419</v>
      </c>
      <c r="D24" s="294">
        <f t="shared" si="2"/>
        <v>53074</v>
      </c>
      <c r="E24" s="419">
        <v>53074</v>
      </c>
      <c r="F24" s="419"/>
      <c r="G24" s="295">
        <f>'ごみ搬入量内訳'!H24</f>
        <v>16578</v>
      </c>
      <c r="H24" s="295">
        <f>'ごみ搬入量内訳'!AG24</f>
        <v>2191</v>
      </c>
      <c r="I24" s="295">
        <f>'資源化量内訳'!DX24</f>
        <v>0</v>
      </c>
      <c r="J24" s="294">
        <f t="shared" si="3"/>
        <v>18769</v>
      </c>
      <c r="K24" s="294">
        <f t="shared" si="4"/>
        <v>968.8720994878693</v>
      </c>
      <c r="L24" s="295">
        <f>IF($D24&gt;0,('ごみ搬入量内訳'!E24+I24)/$D24/365*10^6,0)</f>
        <v>722.7437937519131</v>
      </c>
      <c r="M24" s="295">
        <f>IF($D24&gt;0,'ごみ搬入量内訳'!F24/$D24/365*10^6,0)</f>
        <v>246.12830573595616</v>
      </c>
      <c r="N24" s="295">
        <f>'ごみ搬入量内訳'!AH24</f>
        <v>0</v>
      </c>
      <c r="O24" s="295">
        <f>'ごみ処理量内訳'!E24</f>
        <v>15492</v>
      </c>
      <c r="P24" s="295">
        <f>'ごみ処理量内訳'!N24</f>
        <v>228</v>
      </c>
      <c r="Q24" s="295">
        <f>'ごみ処理量内訳'!F24</f>
        <v>980</v>
      </c>
      <c r="R24" s="295">
        <f>'ごみ処理量内訳'!G24</f>
        <v>366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614</v>
      </c>
      <c r="X24" s="295">
        <f>'ごみ処理量内訳'!M24</f>
        <v>0</v>
      </c>
      <c r="Y24" s="295">
        <f>'資源化量内訳'!R24</f>
        <v>2069</v>
      </c>
      <c r="Z24" s="295">
        <f>'資源化量内訳'!S24</f>
        <v>1764</v>
      </c>
      <c r="AA24" s="295">
        <f>'資源化量内訳'!T24</f>
        <v>0</v>
      </c>
      <c r="AB24" s="295">
        <f>'資源化量内訳'!U24</f>
        <v>290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15</v>
      </c>
      <c r="AI24" s="294">
        <f t="shared" si="5"/>
        <v>18769</v>
      </c>
      <c r="AJ24" s="296">
        <f t="shared" si="6"/>
        <v>98.7852309659545</v>
      </c>
      <c r="AK24" s="295">
        <f>'資源化量内訳'!AP24</f>
        <v>0</v>
      </c>
      <c r="AL24" s="295">
        <f>'資源化量内訳'!BC24</f>
        <v>117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614</v>
      </c>
      <c r="AR24" s="294">
        <f t="shared" si="7"/>
        <v>731</v>
      </c>
      <c r="AS24" s="296">
        <f t="shared" si="8"/>
        <v>14.918216207576323</v>
      </c>
      <c r="AT24" s="295">
        <f>'ごみ処理量内訳'!AI24</f>
        <v>228</v>
      </c>
      <c r="AU24" s="295">
        <f>'ごみ処理量内訳'!AJ24</f>
        <v>1692</v>
      </c>
      <c r="AV24" s="295">
        <f>'ごみ処理量内訳'!AK24</f>
        <v>73</v>
      </c>
      <c r="AW24" s="294">
        <f t="shared" si="9"/>
        <v>1993</v>
      </c>
    </row>
    <row r="25" spans="1:49" ht="13.5" customHeight="1">
      <c r="A25" s="415" t="s">
        <v>376</v>
      </c>
      <c r="B25" s="415">
        <v>22221</v>
      </c>
      <c r="C25" s="415" t="s">
        <v>420</v>
      </c>
      <c r="D25" s="294">
        <f t="shared" si="2"/>
        <v>42285</v>
      </c>
      <c r="E25" s="419">
        <v>42285</v>
      </c>
      <c r="F25" s="419"/>
      <c r="G25" s="295">
        <f>'ごみ搬入量内訳'!H25</f>
        <v>13148</v>
      </c>
      <c r="H25" s="295">
        <f>'ごみ搬入量内訳'!AG25</f>
        <v>3538</v>
      </c>
      <c r="I25" s="295">
        <f>'資源化量内訳'!DX25</f>
        <v>1861</v>
      </c>
      <c r="J25" s="294">
        <f t="shared" si="3"/>
        <v>18547</v>
      </c>
      <c r="K25" s="294">
        <f t="shared" si="4"/>
        <v>1201.6956043546645</v>
      </c>
      <c r="L25" s="295">
        <f>IF($D25&gt;0,('ごみ搬入量内訳'!E25+I25)/$D25/365*10^6,0)</f>
        <v>877.8008329000374</v>
      </c>
      <c r="M25" s="295">
        <f>IF($D25&gt;0,'ごみ搬入量内訳'!F25/$D25/365*10^6,0)</f>
        <v>323.89477145462706</v>
      </c>
      <c r="N25" s="295">
        <f>'ごみ搬入量内訳'!AH25</f>
        <v>0</v>
      </c>
      <c r="O25" s="295">
        <f>'ごみ処理量内訳'!E25</f>
        <v>11899</v>
      </c>
      <c r="P25" s="295">
        <f>'ごみ処理量内訳'!N25</f>
        <v>187</v>
      </c>
      <c r="Q25" s="295">
        <f>'ごみ処理量内訳'!F25</f>
        <v>4312</v>
      </c>
      <c r="R25" s="295">
        <f>'ごみ処理量内訳'!G25</f>
        <v>830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3482</v>
      </c>
      <c r="X25" s="295">
        <f>'ごみ処理量内訳'!M25</f>
        <v>0</v>
      </c>
      <c r="Y25" s="295">
        <f>'資源化量内訳'!R25</f>
        <v>288</v>
      </c>
      <c r="Z25" s="295">
        <f>'資源化量内訳'!S25</f>
        <v>204</v>
      </c>
      <c r="AA25" s="295">
        <f>'資源化量内訳'!T25</f>
        <v>66</v>
      </c>
      <c r="AB25" s="295">
        <f>'資源化量内訳'!U25</f>
        <v>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18</v>
      </c>
      <c r="AI25" s="294">
        <f t="shared" si="5"/>
        <v>16686</v>
      </c>
      <c r="AJ25" s="296">
        <f t="shared" si="6"/>
        <v>98.87930001198609</v>
      </c>
      <c r="AK25" s="295">
        <f>'資源化量内訳'!AP25</f>
        <v>46</v>
      </c>
      <c r="AL25" s="295">
        <f>'資源化量内訳'!BC25</f>
        <v>0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1886</v>
      </c>
      <c r="AR25" s="294">
        <f t="shared" si="7"/>
        <v>1932</v>
      </c>
      <c r="AS25" s="296">
        <f t="shared" si="8"/>
        <v>22.003558526985493</v>
      </c>
      <c r="AT25" s="295">
        <f>'ごみ処理量内訳'!AI25</f>
        <v>187</v>
      </c>
      <c r="AU25" s="295">
        <f>'ごみ処理量内訳'!AJ25</f>
        <v>2196</v>
      </c>
      <c r="AV25" s="295">
        <f>'ごみ処理量内訳'!AK25</f>
        <v>7</v>
      </c>
      <c r="AW25" s="294">
        <f t="shared" si="9"/>
        <v>2390</v>
      </c>
    </row>
    <row r="26" spans="1:49" ht="13.5" customHeight="1">
      <c r="A26" s="415" t="s">
        <v>376</v>
      </c>
      <c r="B26" s="415">
        <v>22222</v>
      </c>
      <c r="C26" s="415" t="s">
        <v>421</v>
      </c>
      <c r="D26" s="294">
        <f t="shared" si="2"/>
        <v>37095</v>
      </c>
      <c r="E26" s="419">
        <v>37095</v>
      </c>
      <c r="F26" s="419"/>
      <c r="G26" s="295">
        <f>'ごみ搬入量内訳'!H26</f>
        <v>11904</v>
      </c>
      <c r="H26" s="295">
        <f>'ごみ搬入量内訳'!AG26</f>
        <v>1625</v>
      </c>
      <c r="I26" s="295">
        <f>'資源化量内訳'!DX26</f>
        <v>640</v>
      </c>
      <c r="J26" s="294">
        <f t="shared" si="3"/>
        <v>14169</v>
      </c>
      <c r="K26" s="294">
        <f t="shared" si="4"/>
        <v>1046.4800669144568</v>
      </c>
      <c r="L26" s="295">
        <f>IF($D26&gt;0,('ごみ搬入量内訳'!E26+I26)/$D26/365*10^6,0)</f>
        <v>634.8749139104151</v>
      </c>
      <c r="M26" s="295">
        <f>IF($D26&gt;0,'ごみ搬入量内訳'!F26/$D26/365*10^6,0)</f>
        <v>411.6051530040418</v>
      </c>
      <c r="N26" s="295">
        <f>'ごみ搬入量内訳'!AH26</f>
        <v>0</v>
      </c>
      <c r="O26" s="295">
        <f>'ごみ処理量内訳'!E26</f>
        <v>10706</v>
      </c>
      <c r="P26" s="295">
        <f>'ごみ処理量内訳'!N26</f>
        <v>120</v>
      </c>
      <c r="Q26" s="295">
        <f>'ごみ処理量内訳'!F26</f>
        <v>1063</v>
      </c>
      <c r="R26" s="295">
        <f>'ごみ処理量内訳'!G26</f>
        <v>120</v>
      </c>
      <c r="S26" s="295">
        <f>'ごみ処理量内訳'!H26</f>
        <v>16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927</v>
      </c>
      <c r="X26" s="295">
        <f>'ごみ処理量内訳'!M26</f>
        <v>0</v>
      </c>
      <c r="Y26" s="295">
        <f>'資源化量内訳'!R26</f>
        <v>1640</v>
      </c>
      <c r="Z26" s="295">
        <f>'資源化量内訳'!S26</f>
        <v>1096</v>
      </c>
      <c r="AA26" s="295">
        <f>'資源化量内訳'!T26</f>
        <v>0</v>
      </c>
      <c r="AB26" s="295">
        <f>'資源化量内訳'!U26</f>
        <v>458</v>
      </c>
      <c r="AC26" s="295">
        <f>'資源化量内訳'!V26</f>
        <v>0</v>
      </c>
      <c r="AD26" s="295">
        <f>'資源化量内訳'!W26</f>
        <v>86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13529</v>
      </c>
      <c r="AJ26" s="296">
        <f t="shared" si="6"/>
        <v>99.11301648311036</v>
      </c>
      <c r="AK26" s="295">
        <f>'資源化量内訳'!AP26</f>
        <v>0</v>
      </c>
      <c r="AL26" s="295">
        <f>'資源化量内訳'!BC26</f>
        <v>120</v>
      </c>
      <c r="AM26" s="295">
        <f>'資源化量内訳'!BO26</f>
        <v>16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927</v>
      </c>
      <c r="AR26" s="294">
        <f t="shared" si="7"/>
        <v>1063</v>
      </c>
      <c r="AS26" s="296">
        <f t="shared" si="8"/>
        <v>23.593761027595455</v>
      </c>
      <c r="AT26" s="295">
        <f>'ごみ処理量内訳'!AI26</f>
        <v>120</v>
      </c>
      <c r="AU26" s="295">
        <f>'ごみ処理量内訳'!AJ26</f>
        <v>1237</v>
      </c>
      <c r="AV26" s="295">
        <f>'ごみ処理量内訳'!AK26</f>
        <v>0</v>
      </c>
      <c r="AW26" s="294">
        <f t="shared" si="9"/>
        <v>1357</v>
      </c>
    </row>
    <row r="27" spans="1:49" ht="13.5" customHeight="1">
      <c r="A27" s="415" t="s">
        <v>376</v>
      </c>
      <c r="B27" s="415">
        <v>22223</v>
      </c>
      <c r="C27" s="415" t="s">
        <v>422</v>
      </c>
      <c r="D27" s="294">
        <f t="shared" si="2"/>
        <v>34971</v>
      </c>
      <c r="E27" s="419">
        <v>34971</v>
      </c>
      <c r="F27" s="419"/>
      <c r="G27" s="295">
        <f>'ごみ搬入量内訳'!H27</f>
        <v>9121</v>
      </c>
      <c r="H27" s="295">
        <f>'ごみ搬入量内訳'!AG27</f>
        <v>3875</v>
      </c>
      <c r="I27" s="295">
        <f>'資源化量内訳'!DX27</f>
        <v>1356</v>
      </c>
      <c r="J27" s="294">
        <f t="shared" si="3"/>
        <v>14352</v>
      </c>
      <c r="K27" s="294">
        <f t="shared" si="4"/>
        <v>1124.3758527124041</v>
      </c>
      <c r="L27" s="295">
        <f>IF($D27&gt;0,('ごみ搬入量内訳'!E27+I27)/$D27/365*10^6,0)</f>
        <v>772.0682851505533</v>
      </c>
      <c r="M27" s="295">
        <f>IF($D27&gt;0,'ごみ搬入量内訳'!F27/$D27/365*10^6,0)</f>
        <v>352.30756756185065</v>
      </c>
      <c r="N27" s="295">
        <f>'ごみ搬入量内訳'!AH27</f>
        <v>0</v>
      </c>
      <c r="O27" s="295">
        <f>'ごみ処理量内訳'!E27</f>
        <v>9952</v>
      </c>
      <c r="P27" s="295">
        <f>'ごみ処理量内訳'!N27</f>
        <v>795</v>
      </c>
      <c r="Q27" s="295">
        <f>'ごみ処理量内訳'!F27</f>
        <v>2225</v>
      </c>
      <c r="R27" s="295">
        <f>'ごみ処理量内訳'!G27</f>
        <v>429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1796</v>
      </c>
      <c r="X27" s="295">
        <f>'ごみ処理量内訳'!M27</f>
        <v>0</v>
      </c>
      <c r="Y27" s="295">
        <f>'資源化量内訳'!R27</f>
        <v>24</v>
      </c>
      <c r="Z27" s="295">
        <f>'資源化量内訳'!S27</f>
        <v>0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24</v>
      </c>
      <c r="AI27" s="294">
        <f t="shared" si="5"/>
        <v>12996</v>
      </c>
      <c r="AJ27" s="296">
        <f t="shared" si="6"/>
        <v>93.88273314866112</v>
      </c>
      <c r="AK27" s="295">
        <f>'資源化量内訳'!AP27</f>
        <v>996</v>
      </c>
      <c r="AL27" s="295">
        <f>'資源化量内訳'!BC27</f>
        <v>370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1777</v>
      </c>
      <c r="AR27" s="294">
        <f t="shared" si="7"/>
        <v>3143</v>
      </c>
      <c r="AS27" s="296">
        <f t="shared" si="8"/>
        <v>31.514771460423635</v>
      </c>
      <c r="AT27" s="295">
        <f>'ごみ処理量内訳'!AI27</f>
        <v>795</v>
      </c>
      <c r="AU27" s="295">
        <f>'ごみ処理量内訳'!AJ27</f>
        <v>328</v>
      </c>
      <c r="AV27" s="295">
        <f>'ごみ処理量内訳'!AK27</f>
        <v>53</v>
      </c>
      <c r="AW27" s="294">
        <f t="shared" si="9"/>
        <v>1176</v>
      </c>
    </row>
    <row r="28" spans="1:49" ht="13.5" customHeight="1">
      <c r="A28" s="415" t="s">
        <v>376</v>
      </c>
      <c r="B28" s="415">
        <v>22224</v>
      </c>
      <c r="C28" s="415" t="s">
        <v>423</v>
      </c>
      <c r="D28" s="294">
        <f t="shared" si="2"/>
        <v>45682</v>
      </c>
      <c r="E28" s="419">
        <v>45682</v>
      </c>
      <c r="F28" s="419"/>
      <c r="G28" s="295">
        <f>'ごみ搬入量内訳'!H28</f>
        <v>9454</v>
      </c>
      <c r="H28" s="295">
        <f>'ごみ搬入量内訳'!AG28</f>
        <v>1423</v>
      </c>
      <c r="I28" s="295">
        <f>'資源化量内訳'!DX28</f>
        <v>1781</v>
      </c>
      <c r="J28" s="294">
        <f t="shared" si="3"/>
        <v>12658</v>
      </c>
      <c r="K28" s="294">
        <f t="shared" si="4"/>
        <v>759.1491627948541</v>
      </c>
      <c r="L28" s="295">
        <f>IF($D28&gt;0,('ごみ搬入量内訳'!E28+I28)/$D28/365*10^6,0)</f>
        <v>650.4765223315679</v>
      </c>
      <c r="M28" s="295">
        <f>IF($D28&gt;0,'ごみ搬入量内訳'!F28/$D28/365*10^6,0)</f>
        <v>108.6726404632861</v>
      </c>
      <c r="N28" s="295">
        <f>'ごみ搬入量内訳'!AH28</f>
        <v>0</v>
      </c>
      <c r="O28" s="295">
        <f>'ごみ処理量内訳'!E28</f>
        <v>8411</v>
      </c>
      <c r="P28" s="295">
        <f>'ごみ処理量内訳'!N28</f>
        <v>0</v>
      </c>
      <c r="Q28" s="295">
        <f>'ごみ処理量内訳'!F28</f>
        <v>841</v>
      </c>
      <c r="R28" s="295">
        <f>'ごみ処理量内訳'!G28</f>
        <v>841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0</v>
      </c>
      <c r="X28" s="295">
        <f>'ごみ処理量内訳'!M28</f>
        <v>0</v>
      </c>
      <c r="Y28" s="295">
        <f>'資源化量内訳'!R28</f>
        <v>1625</v>
      </c>
      <c r="Z28" s="295">
        <f>'資源化量内訳'!S28</f>
        <v>79</v>
      </c>
      <c r="AA28" s="295">
        <f>'資源化量内訳'!T28</f>
        <v>217</v>
      </c>
      <c r="AB28" s="295">
        <f>'資源化量内訳'!U28</f>
        <v>627</v>
      </c>
      <c r="AC28" s="295">
        <f>'資源化量内訳'!V28</f>
        <v>159</v>
      </c>
      <c r="AD28" s="295">
        <f>'資源化量内訳'!W28</f>
        <v>543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10877</v>
      </c>
      <c r="AJ28" s="296">
        <f t="shared" si="6"/>
        <v>100</v>
      </c>
      <c r="AK28" s="295">
        <f>'資源化量内訳'!AP28</f>
        <v>0</v>
      </c>
      <c r="AL28" s="295">
        <f>'資源化量内訳'!BC28</f>
        <v>202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0</v>
      </c>
      <c r="AR28" s="294">
        <f t="shared" si="7"/>
        <v>202</v>
      </c>
      <c r="AS28" s="296">
        <f t="shared" si="8"/>
        <v>28.5037130668352</v>
      </c>
      <c r="AT28" s="295">
        <f>'ごみ処理量内訳'!AI28</f>
        <v>0</v>
      </c>
      <c r="AU28" s="295">
        <f>'ごみ処理量内訳'!AJ28</f>
        <v>713</v>
      </c>
      <c r="AV28" s="295">
        <f>'ごみ処理量内訳'!AK28</f>
        <v>62</v>
      </c>
      <c r="AW28" s="294">
        <f t="shared" si="9"/>
        <v>775</v>
      </c>
    </row>
    <row r="29" spans="1:49" ht="13.5" customHeight="1">
      <c r="A29" s="415" t="s">
        <v>376</v>
      </c>
      <c r="B29" s="415">
        <v>22225</v>
      </c>
      <c r="C29" s="415" t="s">
        <v>424</v>
      </c>
      <c r="D29" s="294">
        <f t="shared" si="2"/>
        <v>50708</v>
      </c>
      <c r="E29" s="419">
        <v>50708</v>
      </c>
      <c r="F29" s="419"/>
      <c r="G29" s="295">
        <f>'ごみ搬入量内訳'!H29</f>
        <v>15477</v>
      </c>
      <c r="H29" s="295">
        <f>'ごみ搬入量内訳'!AG29</f>
        <v>3029</v>
      </c>
      <c r="I29" s="295">
        <f>'資源化量内訳'!DX29</f>
        <v>292</v>
      </c>
      <c r="J29" s="294">
        <f t="shared" si="3"/>
        <v>18798</v>
      </c>
      <c r="K29" s="294">
        <f t="shared" si="4"/>
        <v>1015.6458519960106</v>
      </c>
      <c r="L29" s="295">
        <f>IF($D29&gt;0,('ごみ搬入量内訳'!E29+I29)/$D29/365*10^6,0)</f>
        <v>750.3611869624744</v>
      </c>
      <c r="M29" s="295">
        <f>IF($D29&gt;0,'ごみ搬入量内訳'!F29/$D29/365*10^6,0)</f>
        <v>265.28466503353604</v>
      </c>
      <c r="N29" s="295">
        <f>'ごみ搬入量内訳'!AH29</f>
        <v>0</v>
      </c>
      <c r="O29" s="295">
        <f>'ごみ処理量内訳'!E29</f>
        <v>13107</v>
      </c>
      <c r="P29" s="295">
        <f>'ごみ処理量内訳'!N29</f>
        <v>171</v>
      </c>
      <c r="Q29" s="295">
        <f>'ごみ処理量内訳'!F29</f>
        <v>1748</v>
      </c>
      <c r="R29" s="295">
        <f>'ごみ処理量内訳'!G29</f>
        <v>0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1748</v>
      </c>
      <c r="X29" s="295">
        <f>'ごみ処理量内訳'!M29</f>
        <v>0</v>
      </c>
      <c r="Y29" s="295">
        <f>'資源化量内訳'!R29</f>
        <v>3480</v>
      </c>
      <c r="Z29" s="295">
        <f>'資源化量内訳'!S29</f>
        <v>2277</v>
      </c>
      <c r="AA29" s="295">
        <f>'資源化量内訳'!T29</f>
        <v>82</v>
      </c>
      <c r="AB29" s="295">
        <f>'資源化量内訳'!U29</f>
        <v>484</v>
      </c>
      <c r="AC29" s="295">
        <f>'資源化量内訳'!V29</f>
        <v>0</v>
      </c>
      <c r="AD29" s="295">
        <f>'資源化量内訳'!W29</f>
        <v>404</v>
      </c>
      <c r="AE29" s="295">
        <f>'資源化量内訳'!X29</f>
        <v>142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91</v>
      </c>
      <c r="AI29" s="294">
        <f t="shared" si="5"/>
        <v>18506</v>
      </c>
      <c r="AJ29" s="296">
        <f t="shared" si="6"/>
        <v>99.07597535934292</v>
      </c>
      <c r="AK29" s="295">
        <f>'資源化量内訳'!AP29</f>
        <v>0</v>
      </c>
      <c r="AL29" s="295">
        <f>'資源化量内訳'!BC29</f>
        <v>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1641</v>
      </c>
      <c r="AR29" s="294">
        <f t="shared" si="7"/>
        <v>1641</v>
      </c>
      <c r="AS29" s="296">
        <f t="shared" si="8"/>
        <v>28.79561655495265</v>
      </c>
      <c r="AT29" s="295">
        <f>'ごみ処理量内訳'!AI29</f>
        <v>171</v>
      </c>
      <c r="AU29" s="295">
        <f>'ごみ処理量内訳'!AJ29</f>
        <v>1022</v>
      </c>
      <c r="AV29" s="295">
        <f>'ごみ処理量内訳'!AK29</f>
        <v>0</v>
      </c>
      <c r="AW29" s="294">
        <f t="shared" si="9"/>
        <v>1193</v>
      </c>
    </row>
    <row r="30" spans="1:49" ht="13.5" customHeight="1">
      <c r="A30" s="415" t="s">
        <v>376</v>
      </c>
      <c r="B30" s="415">
        <v>22226</v>
      </c>
      <c r="C30" s="415" t="s">
        <v>425</v>
      </c>
      <c r="D30" s="294">
        <f t="shared" si="2"/>
        <v>50769</v>
      </c>
      <c r="E30" s="419">
        <v>50769</v>
      </c>
      <c r="F30" s="419"/>
      <c r="G30" s="295">
        <f>'ごみ搬入量内訳'!H30</f>
        <v>10956</v>
      </c>
      <c r="H30" s="295">
        <f>'ごみ搬入量内訳'!AG30</f>
        <v>6775</v>
      </c>
      <c r="I30" s="295">
        <f>'資源化量内訳'!DX30</f>
        <v>1848</v>
      </c>
      <c r="J30" s="294">
        <f t="shared" si="3"/>
        <v>19579</v>
      </c>
      <c r="K30" s="294">
        <f t="shared" si="4"/>
        <v>1056.5718428649561</v>
      </c>
      <c r="L30" s="295">
        <f>IF($D30&gt;0,('ごみ搬入量内訳'!E30+I30)/$D30/365*10^6,0)</f>
        <v>800.5100728872139</v>
      </c>
      <c r="M30" s="295">
        <f>IF($D30&gt;0,'ごみ搬入量内訳'!F30/$D30/365*10^6,0)</f>
        <v>256.06176997774236</v>
      </c>
      <c r="N30" s="295">
        <f>'ごみ搬入量内訳'!AH30</f>
        <v>0</v>
      </c>
      <c r="O30" s="295">
        <f>'ごみ処理量内訳'!E30</f>
        <v>14398</v>
      </c>
      <c r="P30" s="295">
        <f>'ごみ処理量内訳'!N30</f>
        <v>282</v>
      </c>
      <c r="Q30" s="295">
        <f>'ごみ処理量内訳'!F30</f>
        <v>2432</v>
      </c>
      <c r="R30" s="295">
        <f>'ごみ処理量内訳'!G30</f>
        <v>338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2094</v>
      </c>
      <c r="X30" s="295">
        <f>'ごみ処理量内訳'!M30</f>
        <v>0</v>
      </c>
      <c r="Y30" s="295">
        <f>'資源化量内訳'!R30</f>
        <v>619</v>
      </c>
      <c r="Z30" s="295">
        <f>'資源化量内訳'!S30</f>
        <v>179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58</v>
      </c>
      <c r="AD30" s="295">
        <f>'資源化量内訳'!W30</f>
        <v>360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22</v>
      </c>
      <c r="AI30" s="294">
        <f t="shared" si="5"/>
        <v>17731</v>
      </c>
      <c r="AJ30" s="296">
        <f t="shared" si="6"/>
        <v>98.40956516834922</v>
      </c>
      <c r="AK30" s="295">
        <f>'資源化量内訳'!AP30</f>
        <v>692</v>
      </c>
      <c r="AL30" s="295">
        <f>'資源化量内訳'!BC30</f>
        <v>292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2080</v>
      </c>
      <c r="AR30" s="294">
        <f t="shared" si="7"/>
        <v>3064</v>
      </c>
      <c r="AS30" s="296">
        <f t="shared" si="8"/>
        <v>28.249655242862246</v>
      </c>
      <c r="AT30" s="295">
        <f>'ごみ処理量内訳'!AI30</f>
        <v>282</v>
      </c>
      <c r="AU30" s="295">
        <f>'ごみ処理量内訳'!AJ30</f>
        <v>948</v>
      </c>
      <c r="AV30" s="295">
        <f>'ごみ処理量内訳'!AK30</f>
        <v>41</v>
      </c>
      <c r="AW30" s="294">
        <f t="shared" si="9"/>
        <v>1271</v>
      </c>
    </row>
    <row r="31" spans="1:49" ht="13.5" customHeight="1">
      <c r="A31" s="415" t="s">
        <v>376</v>
      </c>
      <c r="B31" s="415">
        <v>22301</v>
      </c>
      <c r="C31" s="415" t="s">
        <v>426</v>
      </c>
      <c r="D31" s="294">
        <f t="shared" si="2"/>
        <v>14824</v>
      </c>
      <c r="E31" s="419">
        <v>14824</v>
      </c>
      <c r="F31" s="419"/>
      <c r="G31" s="295">
        <f>'ごみ搬入量内訳'!H31</f>
        <v>8249</v>
      </c>
      <c r="H31" s="295">
        <f>'ごみ搬入量内訳'!AG31</f>
        <v>1517</v>
      </c>
      <c r="I31" s="295">
        <f>'資源化量内訳'!DX31</f>
        <v>68</v>
      </c>
      <c r="J31" s="294">
        <f t="shared" si="3"/>
        <v>9834</v>
      </c>
      <c r="K31" s="294">
        <f t="shared" si="4"/>
        <v>1817.489594807384</v>
      </c>
      <c r="L31" s="295">
        <f>IF($D31&gt;0,('ごみ搬入量内訳'!E31+I31)/$D31/365*10^6,0)</f>
        <v>1155.1057522418291</v>
      </c>
      <c r="M31" s="295">
        <f>IF($D31&gt;0,'ごみ搬入量内訳'!F31/$D31/365*10^6,0)</f>
        <v>662.3838425655546</v>
      </c>
      <c r="N31" s="295">
        <f>'ごみ搬入量内訳'!AH31</f>
        <v>0</v>
      </c>
      <c r="O31" s="295">
        <f>'ごみ処理量内訳'!E31</f>
        <v>8276</v>
      </c>
      <c r="P31" s="295">
        <f>'ごみ処理量内訳'!N31</f>
        <v>0</v>
      </c>
      <c r="Q31" s="295">
        <f>'ごみ処理量内訳'!F31</f>
        <v>1490</v>
      </c>
      <c r="R31" s="295">
        <f>'ごみ処理量内訳'!G31</f>
        <v>624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866</v>
      </c>
      <c r="X31" s="295">
        <f>'ごみ処理量内訳'!M31</f>
        <v>0</v>
      </c>
      <c r="Y31" s="295">
        <f>'資源化量内訳'!R31</f>
        <v>0</v>
      </c>
      <c r="Z31" s="295">
        <f>'資源化量内訳'!S31</f>
        <v>0</v>
      </c>
      <c r="AA31" s="295">
        <f>'資源化量内訳'!T31</f>
        <v>0</v>
      </c>
      <c r="AB31" s="295">
        <f>'資源化量内訳'!U31</f>
        <v>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9766</v>
      </c>
      <c r="AJ31" s="296">
        <f t="shared" si="6"/>
        <v>100</v>
      </c>
      <c r="AK31" s="295">
        <f>'資源化量内訳'!AP31</f>
        <v>0</v>
      </c>
      <c r="AL31" s="295">
        <f>'資源化量内訳'!BC31</f>
        <v>215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747</v>
      </c>
      <c r="AR31" s="294">
        <f t="shared" si="7"/>
        <v>962</v>
      </c>
      <c r="AS31" s="296">
        <f t="shared" si="8"/>
        <v>10.473866178564165</v>
      </c>
      <c r="AT31" s="295">
        <f>'ごみ処理量内訳'!AI31</f>
        <v>0</v>
      </c>
      <c r="AU31" s="295">
        <f>'ごみ処理量内訳'!AJ31</f>
        <v>1151</v>
      </c>
      <c r="AV31" s="295">
        <f>'ごみ処理量内訳'!AK31</f>
        <v>119</v>
      </c>
      <c r="AW31" s="294">
        <f t="shared" si="9"/>
        <v>1270</v>
      </c>
    </row>
    <row r="32" spans="1:49" ht="13.5" customHeight="1">
      <c r="A32" s="415" t="s">
        <v>376</v>
      </c>
      <c r="B32" s="415">
        <v>22302</v>
      </c>
      <c r="C32" s="415" t="s">
        <v>427</v>
      </c>
      <c r="D32" s="294">
        <f t="shared" si="2"/>
        <v>8425</v>
      </c>
      <c r="E32" s="419">
        <v>8425</v>
      </c>
      <c r="F32" s="419"/>
      <c r="G32" s="295">
        <f>'ごみ搬入量内訳'!H32</f>
        <v>3871</v>
      </c>
      <c r="H32" s="295">
        <f>'ごみ搬入量内訳'!AG32</f>
        <v>534</v>
      </c>
      <c r="I32" s="295">
        <f>'資源化量内訳'!DX32</f>
        <v>126</v>
      </c>
      <c r="J32" s="294">
        <f t="shared" si="3"/>
        <v>4531</v>
      </c>
      <c r="K32" s="294">
        <f t="shared" si="4"/>
        <v>1473.4360391853988</v>
      </c>
      <c r="L32" s="295">
        <f>IF($D32&gt;0,('ごみ搬入量内訳'!E32+I32)/$D32/365*10^6,0)</f>
        <v>875.7367586683469</v>
      </c>
      <c r="M32" s="295">
        <f>IF($D32&gt;0,'ごみ搬入量内訳'!F32/$D32/365*10^6,0)</f>
        <v>597.6992805170521</v>
      </c>
      <c r="N32" s="295">
        <f>'ごみ搬入量内訳'!AH32</f>
        <v>0</v>
      </c>
      <c r="O32" s="295">
        <f>'ごみ処理量内訳'!E32</f>
        <v>3812</v>
      </c>
      <c r="P32" s="295">
        <f>'ごみ処理量内訳'!N32</f>
        <v>0</v>
      </c>
      <c r="Q32" s="295">
        <f>'ごみ処理量内訳'!F32</f>
        <v>593</v>
      </c>
      <c r="R32" s="295">
        <f>'ごみ処理量内訳'!G32</f>
        <v>227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366</v>
      </c>
      <c r="X32" s="295">
        <f>'ごみ処理量内訳'!M32</f>
        <v>0</v>
      </c>
      <c r="Y32" s="295">
        <f>'資源化量内訳'!R32</f>
        <v>0</v>
      </c>
      <c r="Z32" s="295">
        <f>'資源化量内訳'!S32</f>
        <v>0</v>
      </c>
      <c r="AA32" s="295">
        <f>'資源化量内訳'!T32</f>
        <v>0</v>
      </c>
      <c r="AB32" s="295">
        <f>'資源化量内訳'!U32</f>
        <v>0</v>
      </c>
      <c r="AC32" s="295">
        <f>'資源化量内訳'!V32</f>
        <v>0</v>
      </c>
      <c r="AD32" s="295">
        <f>'資源化量内訳'!W32</f>
        <v>0</v>
      </c>
      <c r="AE32" s="295">
        <f>'資源化量内訳'!X32</f>
        <v>0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4405</v>
      </c>
      <c r="AJ32" s="296">
        <f t="shared" si="6"/>
        <v>100</v>
      </c>
      <c r="AK32" s="295">
        <f>'資源化量内訳'!AP32</f>
        <v>0</v>
      </c>
      <c r="AL32" s="295">
        <f>'資源化量内訳'!BC32</f>
        <v>91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335</v>
      </c>
      <c r="AR32" s="294">
        <f t="shared" si="7"/>
        <v>426</v>
      </c>
      <c r="AS32" s="296">
        <f t="shared" si="8"/>
        <v>12.18274111675127</v>
      </c>
      <c r="AT32" s="295">
        <f>'ごみ処理量内訳'!AI32</f>
        <v>0</v>
      </c>
      <c r="AU32" s="295">
        <f>'ごみ処理量内訳'!AJ32</f>
        <v>545</v>
      </c>
      <c r="AV32" s="295">
        <f>'ごみ処理量内訳'!AK32</f>
        <v>32</v>
      </c>
      <c r="AW32" s="294">
        <f t="shared" si="9"/>
        <v>577</v>
      </c>
    </row>
    <row r="33" spans="1:49" ht="13.5" customHeight="1">
      <c r="A33" s="415" t="s">
        <v>376</v>
      </c>
      <c r="B33" s="415">
        <v>22304</v>
      </c>
      <c r="C33" s="415" t="s">
        <v>428</v>
      </c>
      <c r="D33" s="294">
        <f t="shared" si="2"/>
        <v>10052</v>
      </c>
      <c r="E33" s="419">
        <v>10052</v>
      </c>
      <c r="F33" s="419"/>
      <c r="G33" s="295">
        <f>'ごみ搬入量内訳'!H33</f>
        <v>3551</v>
      </c>
      <c r="H33" s="295">
        <f>'ごみ搬入量内訳'!AG33</f>
        <v>873</v>
      </c>
      <c r="I33" s="295">
        <f>'資源化量内訳'!DX33</f>
        <v>0</v>
      </c>
      <c r="J33" s="294">
        <f t="shared" si="3"/>
        <v>4424</v>
      </c>
      <c r="K33" s="294">
        <f t="shared" si="4"/>
        <v>1205.7847140077079</v>
      </c>
      <c r="L33" s="295">
        <f>IF($D33&gt;0,('ごみ搬入量内訳'!E33+I33)/$D33/365*10^6,0)</f>
        <v>809.2167305354623</v>
      </c>
      <c r="M33" s="295">
        <f>IF($D33&gt;0,'ごみ搬入量内訳'!F33/$D33/365*10^6,0)</f>
        <v>396.56798347224566</v>
      </c>
      <c r="N33" s="295">
        <f>'ごみ搬入量内訳'!AH33</f>
        <v>0</v>
      </c>
      <c r="O33" s="295">
        <f>'ごみ処理量内訳'!E33</f>
        <v>3819</v>
      </c>
      <c r="P33" s="295">
        <f>'ごみ処理量内訳'!N33</f>
        <v>87</v>
      </c>
      <c r="Q33" s="295">
        <f>'ごみ処理量内訳'!F33</f>
        <v>128</v>
      </c>
      <c r="R33" s="295">
        <f>'ごみ処理量内訳'!G33</f>
        <v>128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0</v>
      </c>
      <c r="X33" s="295">
        <f>'ごみ処理量内訳'!M33</f>
        <v>0</v>
      </c>
      <c r="Y33" s="295">
        <f>'資源化量内訳'!R33</f>
        <v>390</v>
      </c>
      <c r="Z33" s="295">
        <f>'資源化量内訳'!S33</f>
        <v>200</v>
      </c>
      <c r="AA33" s="295">
        <f>'資源化量内訳'!T33</f>
        <v>95</v>
      </c>
      <c r="AB33" s="295">
        <f>'資源化量内訳'!U33</f>
        <v>70</v>
      </c>
      <c r="AC33" s="295">
        <f>'資源化量内訳'!V33</f>
        <v>21</v>
      </c>
      <c r="AD33" s="295">
        <f>'資源化量内訳'!W33</f>
        <v>0</v>
      </c>
      <c r="AE33" s="295">
        <f>'資源化量内訳'!X33</f>
        <v>0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4</v>
      </c>
      <c r="AI33" s="294">
        <f t="shared" si="5"/>
        <v>4424</v>
      </c>
      <c r="AJ33" s="296">
        <f t="shared" si="6"/>
        <v>98.03345388788426</v>
      </c>
      <c r="AK33" s="295">
        <f>'資源化量内訳'!AP33</f>
        <v>0</v>
      </c>
      <c r="AL33" s="295">
        <f>'資源化量内訳'!BC33</f>
        <v>26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0</v>
      </c>
      <c r="AR33" s="294">
        <f t="shared" si="7"/>
        <v>26</v>
      </c>
      <c r="AS33" s="296">
        <f t="shared" si="8"/>
        <v>9.403254972875226</v>
      </c>
      <c r="AT33" s="295">
        <f>'ごみ処理量内訳'!AI33</f>
        <v>87</v>
      </c>
      <c r="AU33" s="295">
        <f>'ごみ処理量内訳'!AJ33</f>
        <v>587</v>
      </c>
      <c r="AV33" s="295">
        <f>'ごみ処理量内訳'!AK33</f>
        <v>0</v>
      </c>
      <c r="AW33" s="294">
        <f t="shared" si="9"/>
        <v>674</v>
      </c>
    </row>
    <row r="34" spans="1:49" ht="13.5">
      <c r="A34" s="415" t="s">
        <v>376</v>
      </c>
      <c r="B34" s="415">
        <v>22305</v>
      </c>
      <c r="C34" s="415" t="s">
        <v>429</v>
      </c>
      <c r="D34" s="294">
        <f t="shared" si="2"/>
        <v>8473</v>
      </c>
      <c r="E34" s="419">
        <v>8473</v>
      </c>
      <c r="F34" s="419"/>
      <c r="G34" s="295">
        <f>'ごみ搬入量内訳'!H34</f>
        <v>3299</v>
      </c>
      <c r="H34" s="295">
        <f>'ごみ搬入量内訳'!AG34</f>
        <v>407</v>
      </c>
      <c r="I34" s="295">
        <f>'資源化量内訳'!DX34</f>
        <v>0</v>
      </c>
      <c r="J34" s="294">
        <f t="shared" si="3"/>
        <v>3706</v>
      </c>
      <c r="K34" s="294">
        <f t="shared" si="4"/>
        <v>1198.3269984107455</v>
      </c>
      <c r="L34" s="295">
        <f>IF($D34&gt;0,('ごみ搬入量内訳'!E34+I34)/$D34/365*10^6,0)</f>
        <v>1000.4381362878701</v>
      </c>
      <c r="M34" s="295">
        <f>IF($D34&gt;0,'ごみ搬入量内訳'!F34/$D34/365*10^6,0)</f>
        <v>197.8888621228754</v>
      </c>
      <c r="N34" s="295">
        <f>'ごみ搬入量内訳'!AH34</f>
        <v>0</v>
      </c>
      <c r="O34" s="295">
        <f>'ごみ処理量内訳'!E34</f>
        <v>3177</v>
      </c>
      <c r="P34" s="295">
        <f>'ごみ処理量内訳'!N34</f>
        <v>0</v>
      </c>
      <c r="Q34" s="295">
        <f>'ごみ処理量内訳'!F34</f>
        <v>350</v>
      </c>
      <c r="R34" s="295">
        <f>'ごみ処理量内訳'!G34</f>
        <v>145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205</v>
      </c>
      <c r="X34" s="295">
        <f>'ごみ処理量内訳'!M34</f>
        <v>0</v>
      </c>
      <c r="Y34" s="295">
        <f>'資源化量内訳'!R34</f>
        <v>179</v>
      </c>
      <c r="Z34" s="295">
        <f>'資源化量内訳'!S34</f>
        <v>179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3706</v>
      </c>
      <c r="AJ34" s="296">
        <f t="shared" si="6"/>
        <v>100</v>
      </c>
      <c r="AK34" s="295">
        <f>'資源化量内訳'!AP34</f>
        <v>0</v>
      </c>
      <c r="AL34" s="295">
        <f>'資源化量内訳'!BC34</f>
        <v>86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130</v>
      </c>
      <c r="AR34" s="294">
        <f t="shared" si="7"/>
        <v>216</v>
      </c>
      <c r="AS34" s="296">
        <f t="shared" si="8"/>
        <v>10.658391797085807</v>
      </c>
      <c r="AT34" s="295">
        <f>'ごみ処理量内訳'!AI34</f>
        <v>0</v>
      </c>
      <c r="AU34" s="295">
        <f>'ごみ処理量内訳'!AJ34</f>
        <v>530</v>
      </c>
      <c r="AV34" s="295">
        <f>'ごみ処理量内訳'!AK34</f>
        <v>75</v>
      </c>
      <c r="AW34" s="294">
        <f t="shared" si="9"/>
        <v>605</v>
      </c>
    </row>
    <row r="35" spans="1:49" ht="13.5">
      <c r="A35" s="415" t="s">
        <v>376</v>
      </c>
      <c r="B35" s="415">
        <v>22306</v>
      </c>
      <c r="C35" s="415" t="s">
        <v>430</v>
      </c>
      <c r="D35" s="294">
        <f t="shared" si="2"/>
        <v>10706</v>
      </c>
      <c r="E35" s="419">
        <v>10706</v>
      </c>
      <c r="F35" s="419"/>
      <c r="G35" s="295">
        <f>'ごみ搬入量内訳'!H35</f>
        <v>4358</v>
      </c>
      <c r="H35" s="295">
        <f>'ごみ搬入量内訳'!AG35</f>
        <v>1129</v>
      </c>
      <c r="I35" s="295">
        <f>'資源化量内訳'!DX35</f>
        <v>126</v>
      </c>
      <c r="J35" s="294">
        <f t="shared" si="3"/>
        <v>5613</v>
      </c>
      <c r="K35" s="294">
        <f t="shared" si="4"/>
        <v>1436.398486062098</v>
      </c>
      <c r="L35" s="295">
        <f>IF($D35&gt;0,('ごみ搬入量内訳'!E35+I35)/$D35/365*10^6,0)</f>
        <v>942.2446509318805</v>
      </c>
      <c r="M35" s="295">
        <f>IF($D35&gt;0,'ごみ搬入量内訳'!F35/$D35/365*10^6,0)</f>
        <v>494.1538351302176</v>
      </c>
      <c r="N35" s="295">
        <f>'ごみ搬入量内訳'!AH35</f>
        <v>0</v>
      </c>
      <c r="O35" s="295">
        <f>'ごみ処理量内訳'!E35</f>
        <v>4594</v>
      </c>
      <c r="P35" s="295">
        <f>'ごみ処理量内訳'!N35</f>
        <v>91</v>
      </c>
      <c r="Q35" s="295">
        <f>'ごみ処理量内訳'!F35</f>
        <v>349</v>
      </c>
      <c r="R35" s="295">
        <f>'ごみ処理量内訳'!G35</f>
        <v>165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184</v>
      </c>
      <c r="X35" s="295">
        <f>'ごみ処理量内訳'!M35</f>
        <v>0</v>
      </c>
      <c r="Y35" s="295">
        <f>'資源化量内訳'!R35</f>
        <v>453</v>
      </c>
      <c r="Z35" s="295">
        <f>'資源化量内訳'!S35</f>
        <v>453</v>
      </c>
      <c r="AA35" s="295">
        <f>'資源化量内訳'!T35</f>
        <v>0</v>
      </c>
      <c r="AB35" s="295">
        <f>'資源化量内訳'!U35</f>
        <v>0</v>
      </c>
      <c r="AC35" s="295">
        <f>'資源化量内訳'!V35</f>
        <v>0</v>
      </c>
      <c r="AD35" s="295">
        <f>'資源化量内訳'!W35</f>
        <v>0</v>
      </c>
      <c r="AE35" s="295">
        <f>'資源化量内訳'!X35</f>
        <v>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0</v>
      </c>
      <c r="AI35" s="294">
        <f t="shared" si="5"/>
        <v>5487</v>
      </c>
      <c r="AJ35" s="296">
        <f t="shared" si="6"/>
        <v>98.34153453617641</v>
      </c>
      <c r="AK35" s="295">
        <f>'資源化量内訳'!AP35</f>
        <v>0</v>
      </c>
      <c r="AL35" s="295">
        <f>'資源化量内訳'!BC35</f>
        <v>155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184</v>
      </c>
      <c r="AR35" s="294">
        <f t="shared" si="7"/>
        <v>339</v>
      </c>
      <c r="AS35" s="296">
        <f t="shared" si="8"/>
        <v>16.35489043292357</v>
      </c>
      <c r="AT35" s="295">
        <f>'ごみ処理量内訳'!AI35</f>
        <v>91</v>
      </c>
      <c r="AU35" s="295">
        <f>'ごみ処理量内訳'!AJ35</f>
        <v>510</v>
      </c>
      <c r="AV35" s="295">
        <f>'ごみ処理量内訳'!AK35</f>
        <v>0</v>
      </c>
      <c r="AW35" s="294">
        <f t="shared" si="9"/>
        <v>601</v>
      </c>
    </row>
    <row r="36" spans="1:49" ht="13.5">
      <c r="A36" s="415" t="s">
        <v>376</v>
      </c>
      <c r="B36" s="415">
        <v>22325</v>
      </c>
      <c r="C36" s="415" t="s">
        <v>431</v>
      </c>
      <c r="D36" s="294">
        <f t="shared" si="2"/>
        <v>39184</v>
      </c>
      <c r="E36" s="419">
        <v>39184</v>
      </c>
      <c r="F36" s="419"/>
      <c r="G36" s="295">
        <f>'ごみ搬入量内訳'!H36</f>
        <v>15280</v>
      </c>
      <c r="H36" s="295">
        <f>'ごみ搬入量内訳'!AG36</f>
        <v>1197</v>
      </c>
      <c r="I36" s="295">
        <f>'資源化量内訳'!DX36</f>
        <v>754</v>
      </c>
      <c r="J36" s="294">
        <f t="shared" si="3"/>
        <v>17231</v>
      </c>
      <c r="K36" s="294">
        <f t="shared" si="4"/>
        <v>1204.7830537485245</v>
      </c>
      <c r="L36" s="295">
        <f>IF($D36&gt;0,('ごみ搬入量内訳'!E36+I36)/$D36/365*10^6,0)</f>
        <v>921.1895266169586</v>
      </c>
      <c r="M36" s="295">
        <f>IF($D36&gt;0,'ごみ搬入量内訳'!F36/$D36/365*10^6,0)</f>
        <v>283.59352713156613</v>
      </c>
      <c r="N36" s="295">
        <f>'ごみ搬入量内訳'!AH36</f>
        <v>0</v>
      </c>
      <c r="O36" s="295">
        <f>'ごみ処理量内訳'!E36</f>
        <v>13879</v>
      </c>
      <c r="P36" s="295">
        <f>'ごみ処理量内訳'!N36</f>
        <v>0</v>
      </c>
      <c r="Q36" s="295">
        <f>'ごみ処理量内訳'!F36</f>
        <v>1224</v>
      </c>
      <c r="R36" s="295">
        <f>'ごみ処理量内訳'!G36</f>
        <v>1021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203</v>
      </c>
      <c r="X36" s="295">
        <f>'ごみ処理量内訳'!M36</f>
        <v>0</v>
      </c>
      <c r="Y36" s="295">
        <f>'資源化量内訳'!R36</f>
        <v>1374</v>
      </c>
      <c r="Z36" s="295">
        <f>'資源化量内訳'!S36</f>
        <v>1006</v>
      </c>
      <c r="AA36" s="295">
        <f>'資源化量内訳'!T36</f>
        <v>0</v>
      </c>
      <c r="AB36" s="295">
        <f>'資源化量内訳'!U36</f>
        <v>368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16477</v>
      </c>
      <c r="AJ36" s="296">
        <f t="shared" si="6"/>
        <v>100</v>
      </c>
      <c r="AK36" s="295">
        <f>'資源化量内訳'!AP36</f>
        <v>429</v>
      </c>
      <c r="AL36" s="295">
        <f>'資源化量内訳'!BC36</f>
        <v>310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181</v>
      </c>
      <c r="AR36" s="294">
        <f t="shared" si="7"/>
        <v>920</v>
      </c>
      <c r="AS36" s="296">
        <f t="shared" si="8"/>
        <v>17.689048807382044</v>
      </c>
      <c r="AT36" s="295">
        <f>'ごみ処理量内訳'!AI36</f>
        <v>0</v>
      </c>
      <c r="AU36" s="295">
        <f>'ごみ処理量内訳'!AJ36</f>
        <v>1432</v>
      </c>
      <c r="AV36" s="295">
        <f>'ごみ処理量内訳'!AK36</f>
        <v>294</v>
      </c>
      <c r="AW36" s="294">
        <f t="shared" si="9"/>
        <v>1726</v>
      </c>
    </row>
    <row r="37" spans="1:49" ht="13.5">
      <c r="A37" s="415" t="s">
        <v>376</v>
      </c>
      <c r="B37" s="415">
        <v>22341</v>
      </c>
      <c r="C37" s="415" t="s">
        <v>432</v>
      </c>
      <c r="D37" s="294">
        <f t="shared" si="2"/>
        <v>32635</v>
      </c>
      <c r="E37" s="419">
        <v>32635</v>
      </c>
      <c r="F37" s="419"/>
      <c r="G37" s="295">
        <f>'ごみ搬入量内訳'!H37</f>
        <v>8967</v>
      </c>
      <c r="H37" s="295">
        <f>'ごみ搬入量内訳'!AG37</f>
        <v>0</v>
      </c>
      <c r="I37" s="295">
        <f>'資源化量内訳'!DX37</f>
        <v>1048</v>
      </c>
      <c r="J37" s="294">
        <f t="shared" si="3"/>
        <v>10015</v>
      </c>
      <c r="K37" s="294">
        <f t="shared" si="4"/>
        <v>840.7647055119828</v>
      </c>
      <c r="L37" s="295">
        <f>IF($D37&gt;0,('ごみ搬入量内訳'!E37+I37)/$D37/365*10^6,0)</f>
        <v>720.5475254527557</v>
      </c>
      <c r="M37" s="295">
        <f>IF($D37&gt;0,'ごみ搬入量内訳'!F37/$D37/365*10^6,0)</f>
        <v>120.2171800592271</v>
      </c>
      <c r="N37" s="295">
        <f>'ごみ搬入量内訳'!AH37</f>
        <v>0</v>
      </c>
      <c r="O37" s="295">
        <f>'ごみ処理量内訳'!E37</f>
        <v>6709</v>
      </c>
      <c r="P37" s="295">
        <f>'ごみ処理量内訳'!N37</f>
        <v>213</v>
      </c>
      <c r="Q37" s="295">
        <f>'ごみ処理量内訳'!F37</f>
        <v>0</v>
      </c>
      <c r="R37" s="295">
        <f>'ごみ処理量内訳'!G37</f>
        <v>0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0</v>
      </c>
      <c r="X37" s="295">
        <f>'ごみ処理量内訳'!M37</f>
        <v>0</v>
      </c>
      <c r="Y37" s="295">
        <f>'資源化量内訳'!R37</f>
        <v>2045</v>
      </c>
      <c r="Z37" s="295">
        <f>'資源化量内訳'!S37</f>
        <v>0</v>
      </c>
      <c r="AA37" s="295">
        <f>'資源化量内訳'!T37</f>
        <v>147</v>
      </c>
      <c r="AB37" s="295">
        <f>'資源化量内訳'!U37</f>
        <v>235</v>
      </c>
      <c r="AC37" s="295">
        <f>'資源化量内訳'!V37</f>
        <v>71</v>
      </c>
      <c r="AD37" s="295">
        <f>'資源化量内訳'!W37</f>
        <v>582</v>
      </c>
      <c r="AE37" s="295">
        <f>'資源化量内訳'!X37</f>
        <v>43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967</v>
      </c>
      <c r="AI37" s="294">
        <f t="shared" si="5"/>
        <v>8967</v>
      </c>
      <c r="AJ37" s="296">
        <f t="shared" si="6"/>
        <v>97.62462361993978</v>
      </c>
      <c r="AK37" s="295">
        <f>'資源化量内訳'!AP37</f>
        <v>0</v>
      </c>
      <c r="AL37" s="295">
        <f>'資源化量内訳'!BC37</f>
        <v>0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0</v>
      </c>
      <c r="AR37" s="294">
        <f t="shared" si="7"/>
        <v>0</v>
      </c>
      <c r="AS37" s="296">
        <f t="shared" si="8"/>
        <v>30.883674488267598</v>
      </c>
      <c r="AT37" s="295">
        <f>'ごみ処理量内訳'!AI37</f>
        <v>213</v>
      </c>
      <c r="AU37" s="295">
        <f>'ごみ処理量内訳'!AJ37</f>
        <v>357</v>
      </c>
      <c r="AV37" s="295">
        <f>'ごみ処理量内訳'!AK37</f>
        <v>0</v>
      </c>
      <c r="AW37" s="294">
        <f t="shared" si="9"/>
        <v>570</v>
      </c>
    </row>
    <row r="38" spans="1:49" ht="13.5">
      <c r="A38" s="415" t="s">
        <v>376</v>
      </c>
      <c r="B38" s="415">
        <v>22342</v>
      </c>
      <c r="C38" s="415" t="s">
        <v>433</v>
      </c>
      <c r="D38" s="294">
        <f t="shared" si="2"/>
        <v>39657</v>
      </c>
      <c r="E38" s="419">
        <v>39657</v>
      </c>
      <c r="F38" s="419"/>
      <c r="G38" s="295">
        <f>'ごみ搬入量内訳'!H38</f>
        <v>11342</v>
      </c>
      <c r="H38" s="295">
        <f>'ごみ搬入量内訳'!AG38</f>
        <v>2318</v>
      </c>
      <c r="I38" s="295">
        <f>'資源化量内訳'!DX38</f>
        <v>0</v>
      </c>
      <c r="J38" s="294">
        <f t="shared" si="3"/>
        <v>13660</v>
      </c>
      <c r="K38" s="294">
        <f t="shared" si="4"/>
        <v>943.7087408085981</v>
      </c>
      <c r="L38" s="295">
        <f>IF($D38&gt;0,('ごみ搬入量内訳'!E38+I38)/$D38/365*10^6,0)</f>
        <v>793.1022214116183</v>
      </c>
      <c r="M38" s="295">
        <f>IF($D38&gt;0,'ごみ搬入量内訳'!F38/$D38/365*10^6,0)</f>
        <v>150.6065193969798</v>
      </c>
      <c r="N38" s="295">
        <f>'ごみ搬入量内訳'!AH38</f>
        <v>0</v>
      </c>
      <c r="O38" s="295">
        <f>'ごみ処理量内訳'!E38</f>
        <v>8655</v>
      </c>
      <c r="P38" s="295">
        <f>'ごみ処理量内訳'!N38</f>
        <v>1471</v>
      </c>
      <c r="Q38" s="295">
        <f>'ごみ処理量内訳'!F38</f>
        <v>1120</v>
      </c>
      <c r="R38" s="295">
        <f>'ごみ処理量内訳'!G38</f>
        <v>0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1120</v>
      </c>
      <c r="X38" s="295">
        <f>'ごみ処理量内訳'!M38</f>
        <v>0</v>
      </c>
      <c r="Y38" s="295">
        <f>'資源化量内訳'!R38</f>
        <v>2414</v>
      </c>
      <c r="Z38" s="295">
        <f>'資源化量内訳'!S38</f>
        <v>1708</v>
      </c>
      <c r="AA38" s="295">
        <f>'資源化量内訳'!T38</f>
        <v>230</v>
      </c>
      <c r="AB38" s="295">
        <f>'資源化量内訳'!U38</f>
        <v>234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149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93</v>
      </c>
      <c r="AI38" s="294">
        <f t="shared" si="5"/>
        <v>13660</v>
      </c>
      <c r="AJ38" s="296">
        <f t="shared" si="6"/>
        <v>89.23133235724744</v>
      </c>
      <c r="AK38" s="295">
        <f>'資源化量内訳'!AP38</f>
        <v>0</v>
      </c>
      <c r="AL38" s="295">
        <f>'資源化量内訳'!BC38</f>
        <v>0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1120</v>
      </c>
      <c r="AR38" s="294">
        <f t="shared" si="7"/>
        <v>1120</v>
      </c>
      <c r="AS38" s="296">
        <f t="shared" si="8"/>
        <v>25.871156661786237</v>
      </c>
      <c r="AT38" s="295">
        <f>'ごみ処理量内訳'!AI38</f>
        <v>1471</v>
      </c>
      <c r="AU38" s="295">
        <f>'ごみ処理量内訳'!AJ38</f>
        <v>936</v>
      </c>
      <c r="AV38" s="295">
        <f>'ごみ処理量内訳'!AK38</f>
        <v>0</v>
      </c>
      <c r="AW38" s="294">
        <f t="shared" si="9"/>
        <v>2407</v>
      </c>
    </row>
    <row r="39" spans="1:49" ht="13.5">
      <c r="A39" s="415" t="s">
        <v>376</v>
      </c>
      <c r="B39" s="415">
        <v>22344</v>
      </c>
      <c r="C39" s="415" t="s">
        <v>434</v>
      </c>
      <c r="D39" s="294">
        <f t="shared" si="2"/>
        <v>21116</v>
      </c>
      <c r="E39" s="419">
        <v>21116</v>
      </c>
      <c r="F39" s="419"/>
      <c r="G39" s="295">
        <f>'ごみ搬入量内訳'!H39</f>
        <v>7498</v>
      </c>
      <c r="H39" s="295">
        <f>'ごみ搬入量内訳'!AG39</f>
        <v>679</v>
      </c>
      <c r="I39" s="295">
        <f>'資源化量内訳'!DX39</f>
        <v>315</v>
      </c>
      <c r="J39" s="294">
        <f t="shared" si="3"/>
        <v>8492</v>
      </c>
      <c r="K39" s="294">
        <f t="shared" si="4"/>
        <v>1101.8068490555756</v>
      </c>
      <c r="L39" s="295">
        <f>IF($D39&gt;0,('ごみ搬入量内訳'!E39+I39)/$D39/365*10^6,0)</f>
        <v>814.8077027872133</v>
      </c>
      <c r="M39" s="295">
        <f>IF($D39&gt;0,'ごみ搬入量内訳'!F39/$D39/365*10^6,0)</f>
        <v>286.9991462683623</v>
      </c>
      <c r="N39" s="295">
        <f>'ごみ搬入量内訳'!AH39</f>
        <v>0</v>
      </c>
      <c r="O39" s="295">
        <f>'ごみ処理量内訳'!E39</f>
        <v>32</v>
      </c>
      <c r="P39" s="295">
        <f>'ごみ処理量内訳'!N39</f>
        <v>0</v>
      </c>
      <c r="Q39" s="295">
        <f>'ごみ処理量内訳'!F39</f>
        <v>7864</v>
      </c>
      <c r="R39" s="295">
        <f>'ごみ処理量内訳'!G39</f>
        <v>0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6369</v>
      </c>
      <c r="W39" s="295">
        <f>'ごみ処理量内訳'!L39</f>
        <v>1354</v>
      </c>
      <c r="X39" s="295">
        <f>'ごみ処理量内訳'!M39</f>
        <v>141</v>
      </c>
      <c r="Y39" s="295">
        <f>'資源化量内訳'!R39</f>
        <v>281</v>
      </c>
      <c r="Z39" s="295">
        <f>'資源化量内訳'!S39</f>
        <v>0</v>
      </c>
      <c r="AA39" s="295">
        <f>'資源化量内訳'!T39</f>
        <v>0</v>
      </c>
      <c r="AB39" s="295">
        <f>'資源化量内訳'!U39</f>
        <v>277</v>
      </c>
      <c r="AC39" s="295">
        <f>'資源化量内訳'!V39</f>
        <v>0</v>
      </c>
      <c r="AD39" s="295">
        <f>'資源化量内訳'!W39</f>
        <v>0</v>
      </c>
      <c r="AE39" s="295">
        <f>'資源化量内訳'!X39</f>
        <v>0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4</v>
      </c>
      <c r="AI39" s="294">
        <f t="shared" si="5"/>
        <v>8177</v>
      </c>
      <c r="AJ39" s="296">
        <f t="shared" si="6"/>
        <v>100</v>
      </c>
      <c r="AK39" s="295">
        <f>'資源化量内訳'!AP39</f>
        <v>0</v>
      </c>
      <c r="AL39" s="295">
        <f>'資源化量内訳'!BC39</f>
        <v>0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3871</v>
      </c>
      <c r="AQ39" s="295">
        <f>'資源化量内訳'!DL39</f>
        <v>1284</v>
      </c>
      <c r="AR39" s="294">
        <f t="shared" si="7"/>
        <v>5155</v>
      </c>
      <c r="AS39" s="296">
        <f t="shared" si="8"/>
        <v>67.72256241168158</v>
      </c>
      <c r="AT39" s="295">
        <f>'ごみ処理量内訳'!AI39</f>
        <v>0</v>
      </c>
      <c r="AU39" s="295">
        <f>'ごみ処理量内訳'!AJ39</f>
        <v>0</v>
      </c>
      <c r="AV39" s="295">
        <f>'ごみ処理量内訳'!AK39</f>
        <v>211</v>
      </c>
      <c r="AW39" s="294">
        <f t="shared" si="9"/>
        <v>211</v>
      </c>
    </row>
    <row r="40" spans="1:49" ht="13.5">
      <c r="A40" s="415" t="s">
        <v>376</v>
      </c>
      <c r="B40" s="415">
        <v>22361</v>
      </c>
      <c r="C40" s="415" t="s">
        <v>435</v>
      </c>
      <c r="D40" s="294">
        <f t="shared" si="2"/>
        <v>9988</v>
      </c>
      <c r="E40" s="419">
        <v>9988</v>
      </c>
      <c r="F40" s="419"/>
      <c r="G40" s="295">
        <f>'ごみ搬入量内訳'!H40</f>
        <v>2255</v>
      </c>
      <c r="H40" s="295">
        <f>'ごみ搬入量内訳'!AG40</f>
        <v>212</v>
      </c>
      <c r="I40" s="295">
        <f>'資源化量内訳'!DX40</f>
        <v>324</v>
      </c>
      <c r="J40" s="294">
        <f t="shared" si="3"/>
        <v>2791</v>
      </c>
      <c r="K40" s="294">
        <f t="shared" si="4"/>
        <v>765.5762257174363</v>
      </c>
      <c r="L40" s="295">
        <f>IF($D40&gt;0,('ごみ搬入量内訳'!E40+I40)/$D40/365*10^6,0)</f>
        <v>710.9901745107828</v>
      </c>
      <c r="M40" s="295">
        <f>IF($D40&gt;0,'ごみ搬入量内訳'!F40/$D40/365*10^6,0)</f>
        <v>54.586051206653465</v>
      </c>
      <c r="N40" s="295">
        <f>'ごみ搬入量内訳'!AH40</f>
        <v>0</v>
      </c>
      <c r="O40" s="295">
        <f>'ごみ処理量内訳'!E40</f>
        <v>2004</v>
      </c>
      <c r="P40" s="295">
        <f>'ごみ処理量内訳'!N40</f>
        <v>0</v>
      </c>
      <c r="Q40" s="295">
        <f>'ごみ処理量内訳'!F40</f>
        <v>231</v>
      </c>
      <c r="R40" s="295">
        <f>'ごみ処理量内訳'!G40</f>
        <v>231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0</v>
      </c>
      <c r="X40" s="295">
        <f>'ごみ処理量内訳'!M40</f>
        <v>0</v>
      </c>
      <c r="Y40" s="295">
        <f>'資源化量内訳'!R40</f>
        <v>232</v>
      </c>
      <c r="Z40" s="295">
        <f>'資源化量内訳'!S40</f>
        <v>115</v>
      </c>
      <c r="AA40" s="295">
        <f>'資源化量内訳'!T40</f>
        <v>0</v>
      </c>
      <c r="AB40" s="295">
        <f>'資源化量内訳'!U40</f>
        <v>83</v>
      </c>
      <c r="AC40" s="295">
        <f>'資源化量内訳'!V40</f>
        <v>25</v>
      </c>
      <c r="AD40" s="295">
        <f>'資源化量内訳'!W40</f>
        <v>2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7</v>
      </c>
      <c r="AI40" s="294">
        <f t="shared" si="5"/>
        <v>2467</v>
      </c>
      <c r="AJ40" s="296">
        <f t="shared" si="6"/>
        <v>100</v>
      </c>
      <c r="AK40" s="295">
        <f>'資源化量内訳'!AP40</f>
        <v>0</v>
      </c>
      <c r="AL40" s="295">
        <f>'資源化量内訳'!BC40</f>
        <v>100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0</v>
      </c>
      <c r="AR40" s="294">
        <f t="shared" si="7"/>
        <v>100</v>
      </c>
      <c r="AS40" s="296">
        <f t="shared" si="8"/>
        <v>23.50412038695808</v>
      </c>
      <c r="AT40" s="295">
        <f>'ごみ処理量内訳'!AI40</f>
        <v>0</v>
      </c>
      <c r="AU40" s="295">
        <f>'ごみ処理量内訳'!AJ40</f>
        <v>261</v>
      </c>
      <c r="AV40" s="295">
        <f>'ごみ処理量内訳'!AK40</f>
        <v>48</v>
      </c>
      <c r="AW40" s="294">
        <f t="shared" si="9"/>
        <v>309</v>
      </c>
    </row>
    <row r="41" spans="1:49" ht="13.5">
      <c r="A41" s="415" t="s">
        <v>376</v>
      </c>
      <c r="B41" s="415">
        <v>22381</v>
      </c>
      <c r="C41" s="415" t="s">
        <v>436</v>
      </c>
      <c r="D41" s="294">
        <f t="shared" si="2"/>
        <v>17059</v>
      </c>
      <c r="E41" s="419">
        <v>17059</v>
      </c>
      <c r="F41" s="419"/>
      <c r="G41" s="295">
        <f>'ごみ搬入量内訳'!H41</f>
        <v>4814</v>
      </c>
      <c r="H41" s="295">
        <f>'ごみ搬入量内訳'!AG41</f>
        <v>62</v>
      </c>
      <c r="I41" s="295">
        <f>'資源化量内訳'!DX41</f>
        <v>387</v>
      </c>
      <c r="J41" s="294">
        <f t="shared" si="3"/>
        <v>5263</v>
      </c>
      <c r="K41" s="294">
        <f t="shared" si="4"/>
        <v>845.2534194379379</v>
      </c>
      <c r="L41" s="295">
        <f>IF($D41&gt;0,('ごみ搬入量内訳'!E41+I41)/$D41/365*10^6,0)</f>
        <v>717.5740600510558</v>
      </c>
      <c r="M41" s="295">
        <f>IF($D41&gt;0,'ごみ搬入量内訳'!F41/$D41/365*10^6,0)</f>
        <v>127.67935938688211</v>
      </c>
      <c r="N41" s="295">
        <f>'ごみ搬入量内訳'!AH41</f>
        <v>0</v>
      </c>
      <c r="O41" s="295">
        <f>'ごみ処理量内訳'!E41</f>
        <v>3940</v>
      </c>
      <c r="P41" s="295">
        <f>'ごみ処理量内訳'!N41</f>
        <v>107</v>
      </c>
      <c r="Q41" s="295">
        <f>'ごみ処理量内訳'!F41</f>
        <v>825</v>
      </c>
      <c r="R41" s="295">
        <f>'ごみ処理量内訳'!G41</f>
        <v>0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825</v>
      </c>
      <c r="X41" s="295">
        <f>'ごみ処理量内訳'!M41</f>
        <v>0</v>
      </c>
      <c r="Y41" s="295">
        <f>'資源化量内訳'!R41</f>
        <v>4</v>
      </c>
      <c r="Z41" s="295">
        <f>'資源化量内訳'!S41</f>
        <v>4</v>
      </c>
      <c r="AA41" s="295">
        <f>'資源化量内訳'!T41</f>
        <v>0</v>
      </c>
      <c r="AB41" s="295">
        <f>'資源化量内訳'!U41</f>
        <v>0</v>
      </c>
      <c r="AC41" s="295">
        <f>'資源化量内訳'!V41</f>
        <v>0</v>
      </c>
      <c r="AD41" s="295">
        <f>'資源化量内訳'!W41</f>
        <v>0</v>
      </c>
      <c r="AE41" s="295">
        <f>'資源化量内訳'!X41</f>
        <v>0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0</v>
      </c>
      <c r="AI41" s="294">
        <f t="shared" si="5"/>
        <v>4876</v>
      </c>
      <c r="AJ41" s="296">
        <f t="shared" si="6"/>
        <v>97.80557834290403</v>
      </c>
      <c r="AK41" s="295">
        <f>'資源化量内訳'!AP41</f>
        <v>0</v>
      </c>
      <c r="AL41" s="295">
        <f>'資源化量内訳'!BC41</f>
        <v>0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825</v>
      </c>
      <c r="AR41" s="294">
        <f t="shared" si="7"/>
        <v>825</v>
      </c>
      <c r="AS41" s="296">
        <f t="shared" si="8"/>
        <v>23.104693140794225</v>
      </c>
      <c r="AT41" s="295">
        <f>'ごみ処理量内訳'!AI41</f>
        <v>107</v>
      </c>
      <c r="AU41" s="295">
        <f>'ごみ処理量内訳'!AJ41</f>
        <v>287</v>
      </c>
      <c r="AV41" s="295">
        <f>'ごみ処理量内訳'!AK41</f>
        <v>0</v>
      </c>
      <c r="AW41" s="294">
        <f t="shared" si="9"/>
        <v>394</v>
      </c>
    </row>
    <row r="42" spans="1:49" ht="13.5">
      <c r="A42" s="415" t="s">
        <v>376</v>
      </c>
      <c r="B42" s="415">
        <v>22383</v>
      </c>
      <c r="C42" s="415" t="s">
        <v>437</v>
      </c>
      <c r="D42" s="294">
        <f t="shared" si="2"/>
        <v>9762</v>
      </c>
      <c r="E42" s="419">
        <v>9762</v>
      </c>
      <c r="F42" s="419"/>
      <c r="G42" s="295">
        <f>'ごみ搬入量内訳'!H42</f>
        <v>2206</v>
      </c>
      <c r="H42" s="295">
        <f>'ごみ搬入量内訳'!AG42</f>
        <v>107</v>
      </c>
      <c r="I42" s="295">
        <f>'資源化量内訳'!DX42</f>
        <v>305</v>
      </c>
      <c r="J42" s="294">
        <f t="shared" si="3"/>
        <v>2618</v>
      </c>
      <c r="K42" s="294">
        <f t="shared" si="4"/>
        <v>734.747258730386</v>
      </c>
      <c r="L42" s="295">
        <f>IF($D42&gt;0,('ごみ搬入量内訳'!E42+I42)/$D42/365*10^6,0)</f>
        <v>704.7174815401066</v>
      </c>
      <c r="M42" s="295">
        <f>IF($D42&gt;0,'ごみ搬入量内訳'!F42/$D42/365*10^6,0)</f>
        <v>30.029777190279333</v>
      </c>
      <c r="N42" s="295">
        <f>'ごみ搬入量内訳'!AH42</f>
        <v>0</v>
      </c>
      <c r="O42" s="295">
        <f>'ごみ処理量内訳'!E42</f>
        <v>1710</v>
      </c>
      <c r="P42" s="295">
        <f>'ごみ処理量内訳'!N42</f>
        <v>29</v>
      </c>
      <c r="Q42" s="295">
        <f>'ごみ処理量内訳'!F42</f>
        <v>574</v>
      </c>
      <c r="R42" s="295">
        <f>'ごみ処理量内訳'!G42</f>
        <v>0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569</v>
      </c>
      <c r="X42" s="295">
        <f>'ごみ処理量内訳'!M42</f>
        <v>5</v>
      </c>
      <c r="Y42" s="295">
        <f>'資源化量内訳'!R42</f>
        <v>0</v>
      </c>
      <c r="Z42" s="295">
        <f>'資源化量内訳'!S42</f>
        <v>0</v>
      </c>
      <c r="AA42" s="295">
        <f>'資源化量内訳'!T42</f>
        <v>0</v>
      </c>
      <c r="AB42" s="295">
        <f>'資源化量内訳'!U42</f>
        <v>0</v>
      </c>
      <c r="AC42" s="295">
        <f>'資源化量内訳'!V42</f>
        <v>0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2313</v>
      </c>
      <c r="AJ42" s="296">
        <f t="shared" si="6"/>
        <v>98.74621703415478</v>
      </c>
      <c r="AK42" s="295">
        <f>'資源化量内訳'!AP42</f>
        <v>0</v>
      </c>
      <c r="AL42" s="295">
        <f>'資源化量内訳'!BC42</f>
        <v>0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569</v>
      </c>
      <c r="AR42" s="294">
        <f t="shared" si="7"/>
        <v>569</v>
      </c>
      <c r="AS42" s="296">
        <f t="shared" si="8"/>
        <v>33.3842627960275</v>
      </c>
      <c r="AT42" s="295">
        <f>'ごみ処理量内訳'!AI42</f>
        <v>29</v>
      </c>
      <c r="AU42" s="295">
        <f>'ごみ処理量内訳'!AJ42</f>
        <v>107</v>
      </c>
      <c r="AV42" s="295">
        <f>'ごみ処理量内訳'!AK42</f>
        <v>5</v>
      </c>
      <c r="AW42" s="294">
        <f t="shared" si="9"/>
        <v>141</v>
      </c>
    </row>
    <row r="43" spans="1:49" ht="13.5">
      <c r="A43" s="415" t="s">
        <v>376</v>
      </c>
      <c r="B43" s="415">
        <v>22401</v>
      </c>
      <c r="C43" s="415" t="s">
        <v>438</v>
      </c>
      <c r="D43" s="294">
        <f t="shared" si="2"/>
        <v>12725</v>
      </c>
      <c r="E43" s="419">
        <v>12725</v>
      </c>
      <c r="F43" s="419"/>
      <c r="G43" s="295">
        <f>'ごみ搬入量内訳'!H43</f>
        <v>3967</v>
      </c>
      <c r="H43" s="295">
        <f>'ごみ搬入量内訳'!AG43</f>
        <v>86</v>
      </c>
      <c r="I43" s="295">
        <f>'資源化量内訳'!DX43</f>
        <v>54</v>
      </c>
      <c r="J43" s="294">
        <f t="shared" si="3"/>
        <v>4107</v>
      </c>
      <c r="K43" s="294">
        <f t="shared" si="4"/>
        <v>884.2479209839331</v>
      </c>
      <c r="L43" s="295">
        <f>IF($D43&gt;0,('ごみ搬入量内訳'!E43+I43)/$D43/365*10^6,0)</f>
        <v>744.7318136555696</v>
      </c>
      <c r="M43" s="295">
        <f>IF($D43&gt;0,'ごみ搬入量内訳'!F43/$D43/365*10^6,0)</f>
        <v>139.51610732836343</v>
      </c>
      <c r="N43" s="295">
        <f>'ごみ搬入量内訳'!AH43</f>
        <v>0</v>
      </c>
      <c r="O43" s="295">
        <f>'ごみ処理量内訳'!E43</f>
        <v>2804</v>
      </c>
      <c r="P43" s="295">
        <f>'ごみ処理量内訳'!N43</f>
        <v>38</v>
      </c>
      <c r="Q43" s="295">
        <f>'ごみ処理量内訳'!F43</f>
        <v>1211</v>
      </c>
      <c r="R43" s="295">
        <f>'ごみ処理量内訳'!G43</f>
        <v>0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1211</v>
      </c>
      <c r="X43" s="295">
        <f>'ごみ処理量内訳'!M43</f>
        <v>0</v>
      </c>
      <c r="Y43" s="295">
        <f>'資源化量内訳'!R43</f>
        <v>0</v>
      </c>
      <c r="Z43" s="295">
        <f>'資源化量内訳'!S43</f>
        <v>0</v>
      </c>
      <c r="AA43" s="295">
        <f>'資源化量内訳'!T43</f>
        <v>0</v>
      </c>
      <c r="AB43" s="295">
        <f>'資源化量内訳'!U43</f>
        <v>0</v>
      </c>
      <c r="AC43" s="295">
        <f>'資源化量内訳'!V43</f>
        <v>0</v>
      </c>
      <c r="AD43" s="295">
        <f>'資源化量内訳'!W43</f>
        <v>0</v>
      </c>
      <c r="AE43" s="295">
        <f>'資源化量内訳'!X43</f>
        <v>0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0</v>
      </c>
      <c r="AI43" s="294">
        <f t="shared" si="5"/>
        <v>4053</v>
      </c>
      <c r="AJ43" s="296">
        <f t="shared" si="6"/>
        <v>99.06242289661978</v>
      </c>
      <c r="AK43" s="295">
        <f>'資源化量内訳'!AP43</f>
        <v>29</v>
      </c>
      <c r="AL43" s="295">
        <f>'資源化量内訳'!BC43</f>
        <v>0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1211</v>
      </c>
      <c r="AR43" s="294">
        <f t="shared" si="7"/>
        <v>1240</v>
      </c>
      <c r="AS43" s="296">
        <f t="shared" si="8"/>
        <v>31.50718285853421</v>
      </c>
      <c r="AT43" s="295">
        <f>'ごみ処理量内訳'!AI43</f>
        <v>38</v>
      </c>
      <c r="AU43" s="295">
        <f>'ごみ処理量内訳'!AJ43</f>
        <v>260</v>
      </c>
      <c r="AV43" s="295">
        <f>'ごみ処理量内訳'!AK43</f>
        <v>0</v>
      </c>
      <c r="AW43" s="294">
        <f t="shared" si="9"/>
        <v>298</v>
      </c>
    </row>
    <row r="44" spans="1:49" ht="13.5">
      <c r="A44" s="415" t="s">
        <v>376</v>
      </c>
      <c r="B44" s="415">
        <v>22402</v>
      </c>
      <c r="C44" s="415" t="s">
        <v>439</v>
      </c>
      <c r="D44" s="294">
        <f t="shared" si="2"/>
        <v>23360</v>
      </c>
      <c r="E44" s="419">
        <v>23360</v>
      </c>
      <c r="F44" s="419"/>
      <c r="G44" s="295">
        <f>'ごみ搬入量内訳'!H44</f>
        <v>7007</v>
      </c>
      <c r="H44" s="295">
        <f>'ごみ搬入量内訳'!AG44</f>
        <v>319</v>
      </c>
      <c r="I44" s="295">
        <f>'資源化量内訳'!DX44</f>
        <v>243</v>
      </c>
      <c r="J44" s="294">
        <f t="shared" si="3"/>
        <v>7569</v>
      </c>
      <c r="K44" s="294">
        <f t="shared" si="4"/>
        <v>887.7134546819291</v>
      </c>
      <c r="L44" s="295">
        <f>IF($D44&gt;0,('ごみ搬入量内訳'!E44+I44)/$D44/365*10^6,0)</f>
        <v>506.42709701632566</v>
      </c>
      <c r="M44" s="295">
        <f>IF($D44&gt;0,'ごみ搬入量内訳'!F44/$D44/365*10^6,0)</f>
        <v>381.2863576656033</v>
      </c>
      <c r="N44" s="295">
        <f>'ごみ搬入量内訳'!AH44</f>
        <v>0</v>
      </c>
      <c r="O44" s="295">
        <f>'ごみ処理量内訳'!E44</f>
        <v>5568</v>
      </c>
      <c r="P44" s="295">
        <f>'ごみ処理量内訳'!N44</f>
        <v>59</v>
      </c>
      <c r="Q44" s="295">
        <f>'ごみ処理量内訳'!F44</f>
        <v>1699</v>
      </c>
      <c r="R44" s="295">
        <f>'ごみ処理量内訳'!G44</f>
        <v>0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1699</v>
      </c>
      <c r="X44" s="295">
        <f>'ごみ処理量内訳'!M44</f>
        <v>0</v>
      </c>
      <c r="Y44" s="295">
        <f>'資源化量内訳'!R44</f>
        <v>0</v>
      </c>
      <c r="Z44" s="295">
        <f>'資源化量内訳'!S44</f>
        <v>0</v>
      </c>
      <c r="AA44" s="295">
        <f>'資源化量内訳'!T44</f>
        <v>0</v>
      </c>
      <c r="AB44" s="295">
        <f>'資源化量内訳'!U44</f>
        <v>0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0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7326</v>
      </c>
      <c r="AJ44" s="296">
        <f t="shared" si="6"/>
        <v>99.1946491946492</v>
      </c>
      <c r="AK44" s="295">
        <f>'資源化量内訳'!AP44</f>
        <v>57</v>
      </c>
      <c r="AL44" s="295">
        <f>'資源化量内訳'!BC44</f>
        <v>0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1698</v>
      </c>
      <c r="AR44" s="294">
        <f t="shared" si="7"/>
        <v>1755</v>
      </c>
      <c r="AS44" s="296">
        <f t="shared" si="8"/>
        <v>26.397146254458974</v>
      </c>
      <c r="AT44" s="295">
        <f>'ごみ処理量内訳'!AI44</f>
        <v>59</v>
      </c>
      <c r="AU44" s="295">
        <f>'ごみ処理量内訳'!AJ44</f>
        <v>515</v>
      </c>
      <c r="AV44" s="295">
        <f>'ごみ処理量内訳'!AK44</f>
        <v>0</v>
      </c>
      <c r="AW44" s="294">
        <f t="shared" si="9"/>
        <v>574</v>
      </c>
    </row>
    <row r="45" spans="1:49" ht="13.5">
      <c r="A45" s="415" t="s">
        <v>376</v>
      </c>
      <c r="B45" s="415">
        <v>22424</v>
      </c>
      <c r="C45" s="415" t="s">
        <v>440</v>
      </c>
      <c r="D45" s="294">
        <f t="shared" si="2"/>
        <v>28627</v>
      </c>
      <c r="E45" s="419">
        <v>28627</v>
      </c>
      <c r="F45" s="419"/>
      <c r="G45" s="295">
        <f>'ごみ搬入量内訳'!H45</f>
        <v>5857</v>
      </c>
      <c r="H45" s="295">
        <f>'ごみ搬入量内訳'!AG45</f>
        <v>5751</v>
      </c>
      <c r="I45" s="295">
        <f>'資源化量内訳'!DX45</f>
        <v>9</v>
      </c>
      <c r="J45" s="294">
        <f t="shared" si="3"/>
        <v>11617</v>
      </c>
      <c r="K45" s="294">
        <f t="shared" si="4"/>
        <v>1111.796459994899</v>
      </c>
      <c r="L45" s="295">
        <f>IF($D45&gt;0,('ごみ搬入量内訳'!E45+I45)/$D45/365*10^6,0)</f>
        <v>732.998974528788</v>
      </c>
      <c r="M45" s="295">
        <f>IF($D45&gt;0,'ごみ搬入量内訳'!F45/$D45/365*10^6,0)</f>
        <v>378.7974854661109</v>
      </c>
      <c r="N45" s="295">
        <f>'ごみ搬入量内訳'!AH45</f>
        <v>0</v>
      </c>
      <c r="O45" s="295">
        <f>'ごみ処理量内訳'!E45</f>
        <v>10049</v>
      </c>
      <c r="P45" s="295">
        <f>'ごみ処理量内訳'!N45</f>
        <v>14</v>
      </c>
      <c r="Q45" s="295">
        <f>'ごみ処理量内訳'!F45</f>
        <v>849</v>
      </c>
      <c r="R45" s="295">
        <f>'ごみ処理量内訳'!G45</f>
        <v>0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849</v>
      </c>
      <c r="X45" s="295">
        <f>'ごみ処理量内訳'!M45</f>
        <v>0</v>
      </c>
      <c r="Y45" s="295">
        <f>'資源化量内訳'!R45</f>
        <v>696</v>
      </c>
      <c r="Z45" s="295">
        <f>'資源化量内訳'!S45</f>
        <v>188</v>
      </c>
      <c r="AA45" s="295">
        <f>'資源化量内訳'!T45</f>
        <v>0</v>
      </c>
      <c r="AB45" s="295">
        <f>'資源化量内訳'!U45</f>
        <v>0</v>
      </c>
      <c r="AC45" s="295">
        <f>'資源化量内訳'!V45</f>
        <v>60</v>
      </c>
      <c r="AD45" s="295">
        <f>'資源化量内訳'!W45</f>
        <v>440</v>
      </c>
      <c r="AE45" s="295">
        <f>'資源化量内訳'!X45</f>
        <v>0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8</v>
      </c>
      <c r="AI45" s="294">
        <f t="shared" si="5"/>
        <v>11608</v>
      </c>
      <c r="AJ45" s="296">
        <f t="shared" si="6"/>
        <v>99.87939352170918</v>
      </c>
      <c r="AK45" s="295">
        <f>'資源化量内訳'!AP45</f>
        <v>0</v>
      </c>
      <c r="AL45" s="295">
        <f>'資源化量内訳'!BC45</f>
        <v>0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849</v>
      </c>
      <c r="AR45" s="294">
        <f t="shared" si="7"/>
        <v>849</v>
      </c>
      <c r="AS45" s="296">
        <f t="shared" si="8"/>
        <v>13.376947576827064</v>
      </c>
      <c r="AT45" s="295">
        <f>'ごみ処理量内訳'!AI45</f>
        <v>14</v>
      </c>
      <c r="AU45" s="295">
        <f>'ごみ処理量内訳'!AJ45</f>
        <v>968</v>
      </c>
      <c r="AV45" s="295">
        <f>'ごみ処理量内訳'!AK45</f>
        <v>0</v>
      </c>
      <c r="AW45" s="294">
        <f t="shared" si="9"/>
        <v>982</v>
      </c>
    </row>
    <row r="46" spans="1:49" ht="13.5">
      <c r="A46" s="415" t="s">
        <v>376</v>
      </c>
      <c r="B46" s="415">
        <v>22426</v>
      </c>
      <c r="C46" s="415" t="s">
        <v>441</v>
      </c>
      <c r="D46" s="294">
        <f t="shared" si="2"/>
        <v>6194</v>
      </c>
      <c r="E46" s="419">
        <v>6194</v>
      </c>
      <c r="F46" s="419"/>
      <c r="G46" s="295">
        <f>'ごみ搬入量内訳'!H46</f>
        <v>1397</v>
      </c>
      <c r="H46" s="295">
        <f>'ごみ搬入量内訳'!AG46</f>
        <v>0</v>
      </c>
      <c r="I46" s="295">
        <f>'資源化量内訳'!DX46</f>
        <v>357</v>
      </c>
      <c r="J46" s="294">
        <f t="shared" si="3"/>
        <v>1754</v>
      </c>
      <c r="K46" s="294">
        <f t="shared" si="4"/>
        <v>775.8281323950266</v>
      </c>
      <c r="L46" s="295">
        <f>IF($D46&gt;0,('ごみ搬入量内訳'!E46+I46)/$D46/365*10^6,0)</f>
        <v>746.6350555774259</v>
      </c>
      <c r="M46" s="295">
        <f>IF($D46&gt;0,'ごみ搬入量内訳'!F46/$D46/365*10^6,0)</f>
        <v>29.193076817600772</v>
      </c>
      <c r="N46" s="295">
        <f>'ごみ搬入量内訳'!AH46</f>
        <v>0</v>
      </c>
      <c r="O46" s="295">
        <f>'ごみ処理量内訳'!E46</f>
        <v>1213</v>
      </c>
      <c r="P46" s="295">
        <f>'ごみ処理量内訳'!N46</f>
        <v>0</v>
      </c>
      <c r="Q46" s="295">
        <f>'ごみ処理量内訳'!F46</f>
        <v>137</v>
      </c>
      <c r="R46" s="295">
        <f>'ごみ処理量内訳'!G46</f>
        <v>137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0</v>
      </c>
      <c r="X46" s="295">
        <f>'ごみ処理量内訳'!M46</f>
        <v>0</v>
      </c>
      <c r="Y46" s="295">
        <f>'資源化量内訳'!R46</f>
        <v>47</v>
      </c>
      <c r="Z46" s="295">
        <f>'資源化量内訳'!S46</f>
        <v>0</v>
      </c>
      <c r="AA46" s="295">
        <f>'資源化量内訳'!T46</f>
        <v>0</v>
      </c>
      <c r="AB46" s="295">
        <f>'資源化量内訳'!U46</f>
        <v>37</v>
      </c>
      <c r="AC46" s="295">
        <f>'資源化量内訳'!V46</f>
        <v>9</v>
      </c>
      <c r="AD46" s="295">
        <f>'資源化量内訳'!W46</f>
        <v>1</v>
      </c>
      <c r="AE46" s="295">
        <f>'資源化量内訳'!X46</f>
        <v>0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1397</v>
      </c>
      <c r="AJ46" s="296">
        <f t="shared" si="6"/>
        <v>100</v>
      </c>
      <c r="AK46" s="295">
        <f>'資源化量内訳'!AP46</f>
        <v>85</v>
      </c>
      <c r="AL46" s="295">
        <f>'資源化量内訳'!BC46</f>
        <v>137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0</v>
      </c>
      <c r="AR46" s="294">
        <f t="shared" si="7"/>
        <v>222</v>
      </c>
      <c r="AS46" s="296">
        <f t="shared" si="8"/>
        <v>35.689851767388824</v>
      </c>
      <c r="AT46" s="295">
        <f>'ごみ処理量内訳'!AI46</f>
        <v>0</v>
      </c>
      <c r="AU46" s="295">
        <f>'ごみ処理量内訳'!AJ46</f>
        <v>77</v>
      </c>
      <c r="AV46" s="295">
        <f>'ごみ処理量内訳'!AK46</f>
        <v>0</v>
      </c>
      <c r="AW46" s="294">
        <f t="shared" si="9"/>
        <v>77</v>
      </c>
    </row>
    <row r="47" spans="1:49" ht="13.5">
      <c r="A47" s="415" t="s">
        <v>376</v>
      </c>
      <c r="B47" s="415">
        <v>22429</v>
      </c>
      <c r="C47" s="415" t="s">
        <v>442</v>
      </c>
      <c r="D47" s="294">
        <f t="shared" si="2"/>
        <v>9165</v>
      </c>
      <c r="E47" s="419">
        <v>9165</v>
      </c>
      <c r="F47" s="419"/>
      <c r="G47" s="295">
        <f>'ごみ搬入量内訳'!H47</f>
        <v>2105</v>
      </c>
      <c r="H47" s="295">
        <f>'ごみ搬入量内訳'!AG47</f>
        <v>81</v>
      </c>
      <c r="I47" s="295">
        <f>'資源化量内訳'!DX47</f>
        <v>201</v>
      </c>
      <c r="J47" s="294">
        <f t="shared" si="3"/>
        <v>2387</v>
      </c>
      <c r="K47" s="294">
        <f t="shared" si="4"/>
        <v>713.5543946969187</v>
      </c>
      <c r="L47" s="295">
        <f>IF($D47&gt;0,('ごみ搬入量内訳'!E47+I47)/$D47/365*10^6,0)</f>
        <v>689.3407767788416</v>
      </c>
      <c r="M47" s="295">
        <f>IF($D47&gt;0,'ごみ搬入量内訳'!F47/$D47/365*10^6,0)</f>
        <v>24.213617918077258</v>
      </c>
      <c r="N47" s="295">
        <f>'ごみ搬入量内訳'!AH47</f>
        <v>0</v>
      </c>
      <c r="O47" s="295">
        <f>'ごみ処理量内訳'!E47</f>
        <v>1484</v>
      </c>
      <c r="P47" s="295">
        <f>'ごみ処理量内訳'!N47</f>
        <v>109</v>
      </c>
      <c r="Q47" s="295">
        <f>'ごみ処理量内訳'!F47</f>
        <v>125</v>
      </c>
      <c r="R47" s="295">
        <f>'ごみ処理量内訳'!G47</f>
        <v>0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125</v>
      </c>
      <c r="X47" s="295">
        <f>'ごみ処理量内訳'!M47</f>
        <v>0</v>
      </c>
      <c r="Y47" s="295">
        <f>'資源化量内訳'!R47</f>
        <v>468</v>
      </c>
      <c r="Z47" s="295">
        <f>'資源化量内訳'!S47</f>
        <v>390</v>
      </c>
      <c r="AA47" s="295">
        <f>'資源化量内訳'!T47</f>
        <v>7</v>
      </c>
      <c r="AB47" s="295">
        <f>'資源化量内訳'!U47</f>
        <v>47</v>
      </c>
      <c r="AC47" s="295">
        <f>'資源化量内訳'!V47</f>
        <v>18</v>
      </c>
      <c r="AD47" s="295">
        <f>'資源化量内訳'!W47</f>
        <v>3</v>
      </c>
      <c r="AE47" s="295">
        <f>'資源化量内訳'!X47</f>
        <v>0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3</v>
      </c>
      <c r="AI47" s="294">
        <f t="shared" si="5"/>
        <v>2186</v>
      </c>
      <c r="AJ47" s="296">
        <f t="shared" si="6"/>
        <v>95.01372369624886</v>
      </c>
      <c r="AK47" s="295">
        <f>'資源化量内訳'!AP47</f>
        <v>104</v>
      </c>
      <c r="AL47" s="295">
        <f>'資源化量内訳'!BC47</f>
        <v>0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125</v>
      </c>
      <c r="AR47" s="294">
        <f t="shared" si="7"/>
        <v>229</v>
      </c>
      <c r="AS47" s="296">
        <f t="shared" si="8"/>
        <v>37.620444072056976</v>
      </c>
      <c r="AT47" s="295">
        <f>'ごみ処理量内訳'!AI47</f>
        <v>109</v>
      </c>
      <c r="AU47" s="295">
        <f>'ごみ処理量内訳'!AJ47</f>
        <v>92</v>
      </c>
      <c r="AV47" s="295">
        <f>'ごみ処理量内訳'!AK47</f>
        <v>0</v>
      </c>
      <c r="AW47" s="294">
        <f t="shared" si="9"/>
        <v>201</v>
      </c>
    </row>
    <row r="48" spans="1:49" ht="13.5">
      <c r="A48" s="415" t="s">
        <v>376</v>
      </c>
      <c r="B48" s="415">
        <v>22461</v>
      </c>
      <c r="C48" s="415" t="s">
        <v>443</v>
      </c>
      <c r="D48" s="294">
        <f t="shared" si="2"/>
        <v>20725</v>
      </c>
      <c r="E48" s="419">
        <v>20725</v>
      </c>
      <c r="F48" s="419"/>
      <c r="G48" s="295">
        <f>'ごみ搬入量内訳'!H48</f>
        <v>2516</v>
      </c>
      <c r="H48" s="295">
        <f>'ごみ搬入量内訳'!AG48</f>
        <v>1039</v>
      </c>
      <c r="I48" s="295">
        <f>'資源化量内訳'!DX48</f>
        <v>947</v>
      </c>
      <c r="J48" s="294">
        <f t="shared" si="3"/>
        <v>4502</v>
      </c>
      <c r="K48" s="294">
        <f t="shared" si="4"/>
        <v>595.138556108201</v>
      </c>
      <c r="L48" s="295">
        <f>IF($D48&gt;0,('ごみ搬入量内訳'!E48+I48)/$D48/365*10^6,0)</f>
        <v>486.210486309632</v>
      </c>
      <c r="M48" s="295">
        <f>IF($D48&gt;0,'ごみ搬入量内訳'!F48/$D48/365*10^6,0)</f>
        <v>108.928069798569</v>
      </c>
      <c r="N48" s="295">
        <f>'ごみ搬入量内訳'!AH48</f>
        <v>0</v>
      </c>
      <c r="O48" s="295">
        <f>'ごみ処理量内訳'!E48</f>
        <v>2958</v>
      </c>
      <c r="P48" s="295">
        <f>'ごみ処理量内訳'!N48</f>
        <v>0</v>
      </c>
      <c r="Q48" s="295">
        <f>'ごみ処理量内訳'!F48</f>
        <v>445</v>
      </c>
      <c r="R48" s="295">
        <f>'ごみ処理量内訳'!G48</f>
        <v>202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243</v>
      </c>
      <c r="X48" s="295">
        <f>'ごみ処理量内訳'!M48</f>
        <v>0</v>
      </c>
      <c r="Y48" s="295">
        <f>'資源化量内訳'!R48</f>
        <v>152</v>
      </c>
      <c r="Z48" s="295">
        <f>'資源化量内訳'!S48</f>
        <v>0</v>
      </c>
      <c r="AA48" s="295">
        <f>'資源化量内訳'!T48</f>
        <v>0</v>
      </c>
      <c r="AB48" s="295">
        <f>'資源化量内訳'!U48</f>
        <v>152</v>
      </c>
      <c r="AC48" s="295">
        <f>'資源化量内訳'!V48</f>
        <v>0</v>
      </c>
      <c r="AD48" s="295">
        <f>'資源化量内訳'!W48</f>
        <v>0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0</v>
      </c>
      <c r="AI48" s="294">
        <f t="shared" si="5"/>
        <v>3555</v>
      </c>
      <c r="AJ48" s="296">
        <f t="shared" si="6"/>
        <v>100</v>
      </c>
      <c r="AK48" s="295">
        <f>'資源化量内訳'!AP48</f>
        <v>0</v>
      </c>
      <c r="AL48" s="295">
        <f>'資源化量内訳'!BC48</f>
        <v>117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243</v>
      </c>
      <c r="AR48" s="294">
        <f t="shared" si="7"/>
        <v>360</v>
      </c>
      <c r="AS48" s="296">
        <f t="shared" si="8"/>
        <v>32.40781874722345</v>
      </c>
      <c r="AT48" s="295">
        <f>'ごみ処理量内訳'!AI48</f>
        <v>0</v>
      </c>
      <c r="AU48" s="295">
        <f>'ごみ処理量内訳'!AJ48</f>
        <v>356</v>
      </c>
      <c r="AV48" s="295">
        <f>'ごみ処理量内訳'!AK48</f>
        <v>85</v>
      </c>
      <c r="AW48" s="294">
        <f t="shared" si="9"/>
        <v>441</v>
      </c>
    </row>
    <row r="49" spans="1:49" ht="13.5">
      <c r="A49" s="415" t="s">
        <v>376</v>
      </c>
      <c r="B49" s="415">
        <v>22503</v>
      </c>
      <c r="C49" s="415" t="s">
        <v>444</v>
      </c>
      <c r="D49" s="294">
        <f t="shared" si="2"/>
        <v>16608</v>
      </c>
      <c r="E49" s="419">
        <v>16608</v>
      </c>
      <c r="F49" s="419"/>
      <c r="G49" s="295">
        <f>'ごみ搬入量内訳'!H49</f>
        <v>5470</v>
      </c>
      <c r="H49" s="295">
        <f>'ごみ搬入量内訳'!AG49</f>
        <v>1164</v>
      </c>
      <c r="I49" s="295">
        <f>'資源化量内訳'!DX49</f>
        <v>767</v>
      </c>
      <c r="J49" s="294">
        <f t="shared" si="3"/>
        <v>7401</v>
      </c>
      <c r="K49" s="294">
        <f t="shared" si="4"/>
        <v>1220.9003088130494</v>
      </c>
      <c r="L49" s="295">
        <f>IF($D49&gt;0,('ごみ搬入量内訳'!E49+I49)/$D49/365*10^6,0)</f>
        <v>814.2634676802069</v>
      </c>
      <c r="M49" s="295">
        <f>IF($D49&gt;0,'ごみ搬入量内訳'!F49/$D49/365*10^6,0)</f>
        <v>406.6368411328424</v>
      </c>
      <c r="N49" s="295">
        <f>'ごみ搬入量内訳'!AH49</f>
        <v>0</v>
      </c>
      <c r="O49" s="295">
        <f>'ごみ処理量内訳'!E49</f>
        <v>5386</v>
      </c>
      <c r="P49" s="295">
        <f>'ごみ処理量内訳'!N49</f>
        <v>448</v>
      </c>
      <c r="Q49" s="295">
        <f>'ごみ処理量内訳'!F49</f>
        <v>165</v>
      </c>
      <c r="R49" s="295">
        <f>'ごみ処理量内訳'!G49</f>
        <v>165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0</v>
      </c>
      <c r="X49" s="295">
        <f>'ごみ処理量内訳'!M49</f>
        <v>0</v>
      </c>
      <c r="Y49" s="295">
        <f>'資源化量内訳'!R49</f>
        <v>635</v>
      </c>
      <c r="Z49" s="295">
        <f>'資源化量内訳'!S49</f>
        <v>140</v>
      </c>
      <c r="AA49" s="295">
        <f>'資源化量内訳'!T49</f>
        <v>89</v>
      </c>
      <c r="AB49" s="295">
        <f>'資源化量内訳'!U49</f>
        <v>125</v>
      </c>
      <c r="AC49" s="295">
        <f>'資源化量内訳'!V49</f>
        <v>65</v>
      </c>
      <c r="AD49" s="295">
        <f>'資源化量内訳'!W49</f>
        <v>3</v>
      </c>
      <c r="AE49" s="295">
        <f>'資源化量内訳'!X49</f>
        <v>5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208</v>
      </c>
      <c r="AI49" s="294">
        <f t="shared" si="5"/>
        <v>6634</v>
      </c>
      <c r="AJ49" s="296">
        <f t="shared" si="6"/>
        <v>93.2469098583057</v>
      </c>
      <c r="AK49" s="295">
        <f>'資源化量内訳'!AP49</f>
        <v>0</v>
      </c>
      <c r="AL49" s="295">
        <f>'資源化量内訳'!BC49</f>
        <v>89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0</v>
      </c>
      <c r="AR49" s="294">
        <f t="shared" si="7"/>
        <v>89</v>
      </c>
      <c r="AS49" s="296">
        <f t="shared" si="8"/>
        <v>20.14592622618565</v>
      </c>
      <c r="AT49" s="295">
        <f>'ごみ処理量内訳'!AI49</f>
        <v>448</v>
      </c>
      <c r="AU49" s="295">
        <f>'ごみ処理量内訳'!AJ49</f>
        <v>687</v>
      </c>
      <c r="AV49" s="295">
        <f>'ごみ処理量内訳'!AK49</f>
        <v>16</v>
      </c>
      <c r="AW49" s="294">
        <f t="shared" si="9"/>
        <v>1151</v>
      </c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静岡県</v>
      </c>
      <c r="B7" s="280">
        <f>INT(B8/1000)*1000</f>
        <v>22000</v>
      </c>
      <c r="C7" s="280" t="s">
        <v>354</v>
      </c>
      <c r="D7" s="278">
        <f>SUM(D8:D200)</f>
        <v>1429641</v>
      </c>
      <c r="E7" s="278">
        <f>SUM(E8:E200)</f>
        <v>1012058</v>
      </c>
      <c r="F7" s="278">
        <f aca="true" t="shared" si="0" ref="F7:BQ7">SUM(F8:F200)</f>
        <v>417583</v>
      </c>
      <c r="G7" s="278">
        <f t="shared" si="0"/>
        <v>1429641</v>
      </c>
      <c r="H7" s="278">
        <f t="shared" si="0"/>
        <v>1286305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1072260</v>
      </c>
      <c r="N7" s="278">
        <f t="shared" si="0"/>
        <v>353747</v>
      </c>
      <c r="O7" s="278">
        <f t="shared" si="0"/>
        <v>398731</v>
      </c>
      <c r="P7" s="278">
        <f t="shared" si="0"/>
        <v>319782</v>
      </c>
      <c r="Q7" s="278">
        <f t="shared" si="0"/>
        <v>33612</v>
      </c>
      <c r="R7" s="278">
        <f t="shared" si="0"/>
        <v>13761</v>
      </c>
      <c r="S7" s="278">
        <f t="shared" si="0"/>
        <v>14482</v>
      </c>
      <c r="T7" s="278">
        <f t="shared" si="0"/>
        <v>5369</v>
      </c>
      <c r="U7" s="278">
        <f t="shared" si="0"/>
        <v>166846</v>
      </c>
      <c r="V7" s="278">
        <f t="shared" si="0"/>
        <v>33810</v>
      </c>
      <c r="W7" s="278">
        <f t="shared" si="0"/>
        <v>120084</v>
      </c>
      <c r="X7" s="278">
        <f t="shared" si="0"/>
        <v>12952</v>
      </c>
      <c r="Y7" s="278">
        <f t="shared" si="0"/>
        <v>1689</v>
      </c>
      <c r="Z7" s="278">
        <f t="shared" si="0"/>
        <v>157</v>
      </c>
      <c r="AA7" s="278">
        <f t="shared" si="0"/>
        <v>579</v>
      </c>
      <c r="AB7" s="278">
        <f t="shared" si="0"/>
        <v>953</v>
      </c>
      <c r="AC7" s="278">
        <f t="shared" si="0"/>
        <v>11898</v>
      </c>
      <c r="AD7" s="278">
        <f t="shared" si="0"/>
        <v>6081</v>
      </c>
      <c r="AE7" s="278">
        <f t="shared" si="0"/>
        <v>2578</v>
      </c>
      <c r="AF7" s="278">
        <f t="shared" si="0"/>
        <v>3239</v>
      </c>
      <c r="AG7" s="278">
        <f t="shared" si="0"/>
        <v>143336</v>
      </c>
      <c r="AH7" s="278">
        <f t="shared" si="0"/>
        <v>0</v>
      </c>
      <c r="AI7" s="278">
        <f t="shared" si="0"/>
        <v>276</v>
      </c>
      <c r="AJ7" s="278">
        <f t="shared" si="0"/>
        <v>13</v>
      </c>
      <c r="AK7" s="278">
        <f t="shared" si="0"/>
        <v>9</v>
      </c>
      <c r="AL7" s="278">
        <f t="shared" si="0"/>
        <v>254</v>
      </c>
      <c r="AM7" s="278">
        <f t="shared" si="0"/>
        <v>1429641</v>
      </c>
      <c r="AN7" s="278">
        <f t="shared" si="0"/>
        <v>1136508</v>
      </c>
      <c r="AO7" s="278">
        <f t="shared" si="0"/>
        <v>0</v>
      </c>
      <c r="AP7" s="278">
        <f t="shared" si="0"/>
        <v>1042155</v>
      </c>
      <c r="AQ7" s="278">
        <f t="shared" si="0"/>
        <v>0</v>
      </c>
      <c r="AR7" s="278">
        <f t="shared" si="0"/>
        <v>170</v>
      </c>
      <c r="AS7" s="278">
        <f t="shared" si="0"/>
        <v>60</v>
      </c>
      <c r="AT7" s="278">
        <f t="shared" si="0"/>
        <v>2429</v>
      </c>
      <c r="AU7" s="278">
        <f t="shared" si="0"/>
        <v>91694</v>
      </c>
      <c r="AV7" s="278">
        <f t="shared" si="0"/>
        <v>56548</v>
      </c>
      <c r="AW7" s="278">
        <f t="shared" si="0"/>
        <v>0</v>
      </c>
      <c r="AX7" s="278">
        <f t="shared" si="0"/>
        <v>730</v>
      </c>
      <c r="AY7" s="278">
        <f t="shared" si="0"/>
        <v>20135</v>
      </c>
      <c r="AZ7" s="278">
        <f t="shared" si="0"/>
        <v>4399</v>
      </c>
      <c r="BA7" s="278">
        <f t="shared" si="0"/>
        <v>10</v>
      </c>
      <c r="BB7" s="278">
        <f t="shared" si="0"/>
        <v>8542</v>
      </c>
      <c r="BC7" s="278">
        <f t="shared" si="0"/>
        <v>22732</v>
      </c>
      <c r="BD7" s="278">
        <f t="shared" si="0"/>
        <v>313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16</v>
      </c>
      <c r="BI7" s="278">
        <f t="shared" si="0"/>
        <v>0</v>
      </c>
      <c r="BJ7" s="278">
        <f t="shared" si="0"/>
        <v>0</v>
      </c>
      <c r="BK7" s="278">
        <f t="shared" si="0"/>
        <v>297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30700</v>
      </c>
      <c r="CC7" s="278">
        <f t="shared" si="1"/>
        <v>0</v>
      </c>
      <c r="CD7" s="278">
        <f t="shared" si="1"/>
        <v>29268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1432</v>
      </c>
      <c r="CJ7" s="278">
        <f t="shared" si="1"/>
        <v>83162</v>
      </c>
      <c r="CK7" s="278">
        <f t="shared" si="1"/>
        <v>0</v>
      </c>
      <c r="CL7" s="278">
        <f t="shared" si="1"/>
        <v>107</v>
      </c>
      <c r="CM7" s="278">
        <f t="shared" si="1"/>
        <v>3799</v>
      </c>
      <c r="CN7" s="278">
        <f t="shared" si="1"/>
        <v>68747</v>
      </c>
      <c r="CO7" s="278">
        <f t="shared" si="1"/>
        <v>510</v>
      </c>
      <c r="CP7" s="278">
        <f t="shared" si="1"/>
        <v>216</v>
      </c>
      <c r="CQ7" s="278">
        <f t="shared" si="1"/>
        <v>9783</v>
      </c>
      <c r="CR7" s="278">
        <f t="shared" si="1"/>
        <v>2507</v>
      </c>
      <c r="CS7" s="278">
        <f t="shared" si="1"/>
        <v>0</v>
      </c>
      <c r="CT7" s="278">
        <f t="shared" si="1"/>
        <v>0</v>
      </c>
      <c r="CU7" s="278">
        <f t="shared" si="1"/>
        <v>2429</v>
      </c>
      <c r="CV7" s="278">
        <f t="shared" si="1"/>
        <v>0</v>
      </c>
      <c r="CW7" s="278">
        <f t="shared" si="1"/>
        <v>5</v>
      </c>
      <c r="CX7" s="278">
        <f t="shared" si="1"/>
        <v>0</v>
      </c>
      <c r="CY7" s="278">
        <f t="shared" si="1"/>
        <v>73</v>
      </c>
      <c r="CZ7" s="278">
        <f t="shared" si="1"/>
        <v>97348</v>
      </c>
      <c r="DA7" s="278">
        <f t="shared" si="1"/>
        <v>93514</v>
      </c>
      <c r="DB7" s="278">
        <f t="shared" si="1"/>
        <v>132</v>
      </c>
      <c r="DC7" s="278">
        <f t="shared" si="1"/>
        <v>3702</v>
      </c>
      <c r="DD7" s="278">
        <f t="shared" si="1"/>
        <v>22555</v>
      </c>
      <c r="DE7" s="278">
        <f t="shared" si="1"/>
        <v>0</v>
      </c>
      <c r="DF7" s="278">
        <f t="shared" si="1"/>
        <v>0</v>
      </c>
      <c r="DG7" s="278">
        <f t="shared" si="1"/>
        <v>7249</v>
      </c>
      <c r="DH7" s="278">
        <f t="shared" si="1"/>
        <v>0</v>
      </c>
      <c r="DI7" s="278">
        <f t="shared" si="1"/>
        <v>972</v>
      </c>
      <c r="DJ7" s="278">
        <f t="shared" si="1"/>
        <v>711</v>
      </c>
      <c r="DK7" s="278">
        <f t="shared" si="1"/>
        <v>13623</v>
      </c>
    </row>
    <row r="8" spans="1:115" s="267" customFormat="1" ht="13.5">
      <c r="A8" s="415" t="s">
        <v>376</v>
      </c>
      <c r="B8" s="415">
        <v>22100</v>
      </c>
      <c r="C8" s="415" t="s">
        <v>402</v>
      </c>
      <c r="D8" s="297">
        <f aca="true" t="shared" si="2" ref="D8:D49">SUM(E8:F8)</f>
        <v>300188</v>
      </c>
      <c r="E8" s="416">
        <v>217798</v>
      </c>
      <c r="F8" s="416">
        <v>82390</v>
      </c>
      <c r="G8" s="297">
        <f aca="true" t="shared" si="3" ref="G8:G49">SUM(H8,AG8)</f>
        <v>300188</v>
      </c>
      <c r="H8" s="297">
        <f aca="true" t="shared" si="4" ref="H8:H49">SUM(I8,M8,Q8,U8,Y8,AC8)</f>
        <v>256456</v>
      </c>
      <c r="I8" s="297">
        <f aca="true" t="shared" si="5" ref="I8:I49">SUM(J8:L8)</f>
        <v>0</v>
      </c>
      <c r="J8" s="416"/>
      <c r="K8" s="416"/>
      <c r="L8" s="416"/>
      <c r="M8" s="297">
        <f aca="true" t="shared" si="6" ref="M8:M49">SUM(N8:P8)</f>
        <v>230262</v>
      </c>
      <c r="N8" s="416">
        <v>96876</v>
      </c>
      <c r="O8" s="416">
        <v>68677</v>
      </c>
      <c r="P8" s="416">
        <v>64709</v>
      </c>
      <c r="Q8" s="297">
        <f aca="true" t="shared" si="7" ref="Q8:Q49">SUM(R8:T8)</f>
        <v>3493</v>
      </c>
      <c r="R8" s="416">
        <v>3173</v>
      </c>
      <c r="S8" s="416">
        <v>125</v>
      </c>
      <c r="T8" s="416">
        <v>195</v>
      </c>
      <c r="U8" s="297">
        <f aca="true" t="shared" si="8" ref="U8:U49">SUM(V8:X8)</f>
        <v>19076</v>
      </c>
      <c r="V8" s="416">
        <v>551</v>
      </c>
      <c r="W8" s="416">
        <v>18525</v>
      </c>
      <c r="X8" s="416"/>
      <c r="Y8" s="297">
        <f aca="true" t="shared" si="9" ref="Y8:Y49">SUM(Z8:AB8)</f>
        <v>4</v>
      </c>
      <c r="Z8" s="416">
        <v>4</v>
      </c>
      <c r="AA8" s="416"/>
      <c r="AB8" s="416"/>
      <c r="AC8" s="297">
        <f aca="true" t="shared" si="10" ref="AC8:AC49">SUM(AD8:AF8)</f>
        <v>3621</v>
      </c>
      <c r="AD8" s="416">
        <v>3174</v>
      </c>
      <c r="AE8" s="416">
        <v>253</v>
      </c>
      <c r="AF8" s="416">
        <v>194</v>
      </c>
      <c r="AG8" s="416">
        <v>43732</v>
      </c>
      <c r="AH8" s="416"/>
      <c r="AI8" s="297">
        <f aca="true" t="shared" si="11" ref="AI8:AI49">SUM(AJ8:AL8)</f>
        <v>4</v>
      </c>
      <c r="AJ8" s="416">
        <v>4</v>
      </c>
      <c r="AK8" s="416"/>
      <c r="AL8" s="416"/>
      <c r="AM8" s="297">
        <f aca="true" t="shared" si="12" ref="AM8:AM49">SUM(AN8,AV8,BD8,BL8,BT8,CB8,CJ8,CR8,CZ8,DD8)</f>
        <v>300188</v>
      </c>
      <c r="AN8" s="297">
        <f aca="true" t="shared" si="13" ref="AN8:AN49">SUM(AO8:AU8)</f>
        <v>255272</v>
      </c>
      <c r="AO8" s="416"/>
      <c r="AP8" s="416">
        <v>230262</v>
      </c>
      <c r="AQ8" s="416"/>
      <c r="AR8" s="416"/>
      <c r="AS8" s="416"/>
      <c r="AT8" s="416"/>
      <c r="AU8" s="416">
        <v>25010</v>
      </c>
      <c r="AV8" s="297">
        <f aca="true" t="shared" si="14" ref="AV8:AV49">SUM(AW8:BC8)</f>
        <v>21503</v>
      </c>
      <c r="AW8" s="416"/>
      <c r="AX8" s="416"/>
      <c r="AY8" s="416">
        <v>3398</v>
      </c>
      <c r="AZ8" s="416"/>
      <c r="BA8" s="416"/>
      <c r="BB8" s="416">
        <v>3621</v>
      </c>
      <c r="BC8" s="416">
        <v>14484</v>
      </c>
      <c r="BD8" s="297">
        <f aca="true" t="shared" si="15" ref="BD8:BD49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49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49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49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49">SUM(CK8:CQ8)</f>
        <v>804</v>
      </c>
      <c r="CK8" s="416"/>
      <c r="CL8" s="416"/>
      <c r="CM8" s="416">
        <v>45</v>
      </c>
      <c r="CN8" s="416">
        <v>759</v>
      </c>
      <c r="CO8" s="416"/>
      <c r="CP8" s="416"/>
      <c r="CQ8" s="416"/>
      <c r="CR8" s="297">
        <f aca="true" t="shared" si="20" ref="CR8:CR49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49">SUM(DA8:DC8)</f>
        <v>18545</v>
      </c>
      <c r="DA8" s="416">
        <v>18317</v>
      </c>
      <c r="DB8" s="416">
        <v>4</v>
      </c>
      <c r="DC8" s="416">
        <v>224</v>
      </c>
      <c r="DD8" s="297">
        <f aca="true" t="shared" si="22" ref="DD8:DD49">SUM(DE8:DK8)</f>
        <v>4064</v>
      </c>
      <c r="DE8" s="416"/>
      <c r="DF8" s="416"/>
      <c r="DG8" s="416">
        <v>50</v>
      </c>
      <c r="DH8" s="416"/>
      <c r="DI8" s="416"/>
      <c r="DJ8" s="416"/>
      <c r="DK8" s="416">
        <v>4014</v>
      </c>
    </row>
    <row r="9" spans="1:115" s="267" customFormat="1" ht="13.5">
      <c r="A9" s="415" t="s">
        <v>376</v>
      </c>
      <c r="B9" s="415">
        <v>22130</v>
      </c>
      <c r="C9" s="415" t="s">
        <v>404</v>
      </c>
      <c r="D9" s="297">
        <f t="shared" si="2"/>
        <v>292240</v>
      </c>
      <c r="E9" s="416">
        <v>177529</v>
      </c>
      <c r="F9" s="416">
        <v>114711</v>
      </c>
      <c r="G9" s="297">
        <f t="shared" si="3"/>
        <v>292240</v>
      </c>
      <c r="H9" s="297">
        <f t="shared" si="4"/>
        <v>284359</v>
      </c>
      <c r="I9" s="297">
        <f t="shared" si="5"/>
        <v>0</v>
      </c>
      <c r="J9" s="416"/>
      <c r="K9" s="416"/>
      <c r="L9" s="416"/>
      <c r="M9" s="297">
        <f t="shared" si="6"/>
        <v>238131</v>
      </c>
      <c r="N9" s="416">
        <v>109625</v>
      </c>
      <c r="O9" s="416">
        <v>37312</v>
      </c>
      <c r="P9" s="416">
        <v>91194</v>
      </c>
      <c r="Q9" s="297">
        <f t="shared" si="7"/>
        <v>13972</v>
      </c>
      <c r="R9" s="416">
        <v>7136</v>
      </c>
      <c r="S9" s="416">
        <v>2754</v>
      </c>
      <c r="T9" s="416">
        <v>4082</v>
      </c>
      <c r="U9" s="297">
        <f t="shared" si="8"/>
        <v>28115</v>
      </c>
      <c r="V9" s="416">
        <v>2300</v>
      </c>
      <c r="W9" s="416">
        <v>16515</v>
      </c>
      <c r="X9" s="416">
        <v>9300</v>
      </c>
      <c r="Y9" s="297">
        <f t="shared" si="9"/>
        <v>953</v>
      </c>
      <c r="Z9" s="416"/>
      <c r="AA9" s="416"/>
      <c r="AB9" s="416">
        <v>953</v>
      </c>
      <c r="AC9" s="297">
        <f t="shared" si="10"/>
        <v>3188</v>
      </c>
      <c r="AD9" s="416">
        <v>1588</v>
      </c>
      <c r="AE9" s="416">
        <v>299</v>
      </c>
      <c r="AF9" s="416">
        <v>1301</v>
      </c>
      <c r="AG9" s="416">
        <v>7881</v>
      </c>
      <c r="AH9" s="416"/>
      <c r="AI9" s="297">
        <f t="shared" si="11"/>
        <v>0</v>
      </c>
      <c r="AJ9" s="416"/>
      <c r="AK9" s="416"/>
      <c r="AL9" s="416"/>
      <c r="AM9" s="297">
        <f t="shared" si="12"/>
        <v>292240</v>
      </c>
      <c r="AN9" s="297">
        <f t="shared" si="13"/>
        <v>242574</v>
      </c>
      <c r="AO9" s="416"/>
      <c r="AP9" s="416">
        <v>238131</v>
      </c>
      <c r="AQ9" s="416"/>
      <c r="AR9" s="416"/>
      <c r="AS9" s="416"/>
      <c r="AT9" s="416">
        <v>356</v>
      </c>
      <c r="AU9" s="416">
        <v>4087</v>
      </c>
      <c r="AV9" s="297">
        <f t="shared" si="14"/>
        <v>15364</v>
      </c>
      <c r="AW9" s="416"/>
      <c r="AX9" s="416"/>
      <c r="AY9" s="416">
        <v>11038</v>
      </c>
      <c r="AZ9" s="416"/>
      <c r="BA9" s="416"/>
      <c r="BB9" s="416">
        <v>2184</v>
      </c>
      <c r="BC9" s="416">
        <v>2142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17466</v>
      </c>
      <c r="CK9" s="416"/>
      <c r="CL9" s="416"/>
      <c r="CM9" s="416"/>
      <c r="CN9" s="416">
        <v>17059</v>
      </c>
      <c r="CO9" s="416"/>
      <c r="CP9" s="416"/>
      <c r="CQ9" s="416">
        <v>407</v>
      </c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11056</v>
      </c>
      <c r="DA9" s="416">
        <v>11056</v>
      </c>
      <c r="DB9" s="416"/>
      <c r="DC9" s="416"/>
      <c r="DD9" s="297">
        <f t="shared" si="22"/>
        <v>5780</v>
      </c>
      <c r="DE9" s="416"/>
      <c r="DF9" s="416"/>
      <c r="DG9" s="416">
        <v>2934</v>
      </c>
      <c r="DH9" s="416"/>
      <c r="DI9" s="416">
        <v>953</v>
      </c>
      <c r="DJ9" s="416">
        <v>648</v>
      </c>
      <c r="DK9" s="416">
        <v>1245</v>
      </c>
    </row>
    <row r="10" spans="1:115" s="267" customFormat="1" ht="13.5">
      <c r="A10" s="415" t="s">
        <v>376</v>
      </c>
      <c r="B10" s="415">
        <v>22203</v>
      </c>
      <c r="C10" s="415" t="s">
        <v>405</v>
      </c>
      <c r="D10" s="297">
        <f t="shared" si="2"/>
        <v>76764</v>
      </c>
      <c r="E10" s="416">
        <v>53308</v>
      </c>
      <c r="F10" s="416">
        <v>23456</v>
      </c>
      <c r="G10" s="297">
        <f t="shared" si="3"/>
        <v>76764</v>
      </c>
      <c r="H10" s="297">
        <f t="shared" si="4"/>
        <v>73900</v>
      </c>
      <c r="I10" s="297">
        <f t="shared" si="5"/>
        <v>0</v>
      </c>
      <c r="J10" s="416"/>
      <c r="K10" s="416"/>
      <c r="L10" s="416"/>
      <c r="M10" s="297">
        <f t="shared" si="6"/>
        <v>54902</v>
      </c>
      <c r="N10" s="416">
        <v>7061</v>
      </c>
      <c r="O10" s="416">
        <v>28895</v>
      </c>
      <c r="P10" s="416">
        <v>18946</v>
      </c>
      <c r="Q10" s="297">
        <f t="shared" si="7"/>
        <v>1586</v>
      </c>
      <c r="R10" s="416">
        <v>1230</v>
      </c>
      <c r="S10" s="416">
        <v>15</v>
      </c>
      <c r="T10" s="416">
        <v>341</v>
      </c>
      <c r="U10" s="297">
        <f t="shared" si="8"/>
        <v>17412</v>
      </c>
      <c r="V10" s="416">
        <v>12257</v>
      </c>
      <c r="W10" s="416">
        <v>3850</v>
      </c>
      <c r="X10" s="416">
        <v>1305</v>
      </c>
      <c r="Y10" s="297">
        <f t="shared" si="9"/>
        <v>0</v>
      </c>
      <c r="Z10" s="416"/>
      <c r="AA10" s="416"/>
      <c r="AB10" s="416"/>
      <c r="AC10" s="297">
        <f t="shared" si="10"/>
        <v>0</v>
      </c>
      <c r="AD10" s="416"/>
      <c r="AE10" s="416"/>
      <c r="AF10" s="416"/>
      <c r="AG10" s="416">
        <v>2864</v>
      </c>
      <c r="AH10" s="416"/>
      <c r="AI10" s="297">
        <f t="shared" si="11"/>
        <v>0</v>
      </c>
      <c r="AJ10" s="416"/>
      <c r="AK10" s="416"/>
      <c r="AL10" s="416"/>
      <c r="AM10" s="297">
        <f t="shared" si="12"/>
        <v>76764</v>
      </c>
      <c r="AN10" s="297">
        <f t="shared" si="13"/>
        <v>57383</v>
      </c>
      <c r="AO10" s="416"/>
      <c r="AP10" s="416">
        <v>54902</v>
      </c>
      <c r="AQ10" s="416"/>
      <c r="AR10" s="416"/>
      <c r="AS10" s="416"/>
      <c r="AT10" s="416"/>
      <c r="AU10" s="416">
        <v>2481</v>
      </c>
      <c r="AV10" s="297">
        <f t="shared" si="14"/>
        <v>101</v>
      </c>
      <c r="AW10" s="416"/>
      <c r="AX10" s="416"/>
      <c r="AY10" s="416"/>
      <c r="AZ10" s="416">
        <v>101</v>
      </c>
      <c r="BA10" s="416"/>
      <c r="BB10" s="416"/>
      <c r="BC10" s="416"/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6536</v>
      </c>
      <c r="CK10" s="416"/>
      <c r="CL10" s="416"/>
      <c r="CM10" s="416"/>
      <c r="CN10" s="416">
        <v>6429</v>
      </c>
      <c r="CO10" s="416"/>
      <c r="CP10" s="416"/>
      <c r="CQ10" s="416">
        <v>107</v>
      </c>
      <c r="CR10" s="297">
        <f t="shared" si="20"/>
        <v>1587</v>
      </c>
      <c r="CS10" s="416"/>
      <c r="CT10" s="416"/>
      <c r="CU10" s="416">
        <v>1514</v>
      </c>
      <c r="CV10" s="416"/>
      <c r="CW10" s="416"/>
      <c r="CX10" s="416"/>
      <c r="CY10" s="416">
        <v>73</v>
      </c>
      <c r="CZ10" s="297">
        <f t="shared" si="21"/>
        <v>10882</v>
      </c>
      <c r="DA10" s="416">
        <v>10882</v>
      </c>
      <c r="DB10" s="416"/>
      <c r="DC10" s="416"/>
      <c r="DD10" s="297">
        <f t="shared" si="22"/>
        <v>275</v>
      </c>
      <c r="DE10" s="416"/>
      <c r="DF10" s="416"/>
      <c r="DG10" s="416">
        <v>72</v>
      </c>
      <c r="DH10" s="416"/>
      <c r="DI10" s="416"/>
      <c r="DJ10" s="416"/>
      <c r="DK10" s="416">
        <v>203</v>
      </c>
    </row>
    <row r="11" spans="1:115" s="267" customFormat="1" ht="13.5">
      <c r="A11" s="415" t="s">
        <v>376</v>
      </c>
      <c r="B11" s="415">
        <v>22205</v>
      </c>
      <c r="C11" s="415" t="s">
        <v>406</v>
      </c>
      <c r="D11" s="297">
        <f t="shared" si="2"/>
        <v>29605</v>
      </c>
      <c r="E11" s="416">
        <v>19602</v>
      </c>
      <c r="F11" s="416">
        <v>10003</v>
      </c>
      <c r="G11" s="297">
        <f t="shared" si="3"/>
        <v>29605</v>
      </c>
      <c r="H11" s="297">
        <f t="shared" si="4"/>
        <v>25246</v>
      </c>
      <c r="I11" s="297">
        <f t="shared" si="5"/>
        <v>0</v>
      </c>
      <c r="J11" s="416"/>
      <c r="K11" s="416"/>
      <c r="L11" s="416"/>
      <c r="M11" s="297">
        <f t="shared" si="6"/>
        <v>21526</v>
      </c>
      <c r="N11" s="416">
        <v>2485</v>
      </c>
      <c r="O11" s="416">
        <v>11475</v>
      </c>
      <c r="P11" s="416">
        <v>7566</v>
      </c>
      <c r="Q11" s="297">
        <f t="shared" si="7"/>
        <v>318</v>
      </c>
      <c r="R11" s="416"/>
      <c r="S11" s="416">
        <v>318</v>
      </c>
      <c r="T11" s="416"/>
      <c r="U11" s="297">
        <f t="shared" si="8"/>
        <v>3326</v>
      </c>
      <c r="V11" s="416">
        <v>188</v>
      </c>
      <c r="W11" s="416">
        <v>2984</v>
      </c>
      <c r="X11" s="416">
        <v>154</v>
      </c>
      <c r="Y11" s="297">
        <f t="shared" si="9"/>
        <v>6</v>
      </c>
      <c r="Z11" s="416"/>
      <c r="AA11" s="416">
        <v>6</v>
      </c>
      <c r="AB11" s="416"/>
      <c r="AC11" s="297">
        <f t="shared" si="10"/>
        <v>70</v>
      </c>
      <c r="AD11" s="416">
        <v>70</v>
      </c>
      <c r="AE11" s="416"/>
      <c r="AF11" s="416"/>
      <c r="AG11" s="416">
        <v>4359</v>
      </c>
      <c r="AH11" s="416"/>
      <c r="AI11" s="297">
        <f t="shared" si="11"/>
        <v>0</v>
      </c>
      <c r="AJ11" s="416"/>
      <c r="AK11" s="416"/>
      <c r="AL11" s="416"/>
      <c r="AM11" s="297">
        <f t="shared" si="12"/>
        <v>29605</v>
      </c>
      <c r="AN11" s="297">
        <f t="shared" si="13"/>
        <v>25485</v>
      </c>
      <c r="AO11" s="416"/>
      <c r="AP11" s="416">
        <v>21526</v>
      </c>
      <c r="AQ11" s="416"/>
      <c r="AR11" s="416"/>
      <c r="AS11" s="416"/>
      <c r="AT11" s="416"/>
      <c r="AU11" s="416">
        <v>3959</v>
      </c>
      <c r="AV11" s="297">
        <f t="shared" si="14"/>
        <v>685</v>
      </c>
      <c r="AW11" s="416"/>
      <c r="AX11" s="416"/>
      <c r="AY11" s="416"/>
      <c r="AZ11" s="416">
        <v>293</v>
      </c>
      <c r="BA11" s="416"/>
      <c r="BB11" s="416">
        <v>70</v>
      </c>
      <c r="BC11" s="416">
        <v>322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423</v>
      </c>
      <c r="CK11" s="416"/>
      <c r="CL11" s="416"/>
      <c r="CM11" s="416"/>
      <c r="CN11" s="416">
        <v>349</v>
      </c>
      <c r="CO11" s="416"/>
      <c r="CP11" s="416"/>
      <c r="CQ11" s="416">
        <v>74</v>
      </c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2694</v>
      </c>
      <c r="DA11" s="416">
        <v>2684</v>
      </c>
      <c r="DB11" s="416">
        <v>6</v>
      </c>
      <c r="DC11" s="416">
        <v>4</v>
      </c>
      <c r="DD11" s="297">
        <f t="shared" si="22"/>
        <v>318</v>
      </c>
      <c r="DE11" s="416"/>
      <c r="DF11" s="416"/>
      <c r="DG11" s="416">
        <v>318</v>
      </c>
      <c r="DH11" s="416"/>
      <c r="DI11" s="416"/>
      <c r="DJ11" s="416"/>
      <c r="DK11" s="416"/>
    </row>
    <row r="12" spans="1:115" s="267" customFormat="1" ht="13.5">
      <c r="A12" s="415" t="s">
        <v>376</v>
      </c>
      <c r="B12" s="415">
        <v>22206</v>
      </c>
      <c r="C12" s="415" t="s">
        <v>407</v>
      </c>
      <c r="D12" s="297">
        <f t="shared" si="2"/>
        <v>47743</v>
      </c>
      <c r="E12" s="416">
        <v>36800</v>
      </c>
      <c r="F12" s="416">
        <v>10943</v>
      </c>
      <c r="G12" s="297">
        <f t="shared" si="3"/>
        <v>47743</v>
      </c>
      <c r="H12" s="297">
        <f t="shared" si="4"/>
        <v>44736</v>
      </c>
      <c r="I12" s="297">
        <f t="shared" si="5"/>
        <v>0</v>
      </c>
      <c r="J12" s="416"/>
      <c r="K12" s="416"/>
      <c r="L12" s="416"/>
      <c r="M12" s="297">
        <f t="shared" si="6"/>
        <v>38811</v>
      </c>
      <c r="N12" s="416">
        <v>85</v>
      </c>
      <c r="O12" s="416">
        <v>28309</v>
      </c>
      <c r="P12" s="416">
        <v>10417</v>
      </c>
      <c r="Q12" s="297">
        <f t="shared" si="7"/>
        <v>0</v>
      </c>
      <c r="R12" s="416"/>
      <c r="S12" s="416"/>
      <c r="T12" s="416"/>
      <c r="U12" s="297">
        <f t="shared" si="8"/>
        <v>5815</v>
      </c>
      <c r="V12" s="416">
        <v>98</v>
      </c>
      <c r="W12" s="416">
        <v>5648</v>
      </c>
      <c r="X12" s="416">
        <v>69</v>
      </c>
      <c r="Y12" s="297">
        <f t="shared" si="9"/>
        <v>85</v>
      </c>
      <c r="Z12" s="416">
        <v>45</v>
      </c>
      <c r="AA12" s="416">
        <v>40</v>
      </c>
      <c r="AB12" s="416"/>
      <c r="AC12" s="297">
        <f t="shared" si="10"/>
        <v>25</v>
      </c>
      <c r="AD12" s="416">
        <v>25</v>
      </c>
      <c r="AE12" s="416"/>
      <c r="AF12" s="416"/>
      <c r="AG12" s="416">
        <v>3007</v>
      </c>
      <c r="AH12" s="416"/>
      <c r="AI12" s="297">
        <f t="shared" si="11"/>
        <v>1</v>
      </c>
      <c r="AJ12" s="416">
        <v>1</v>
      </c>
      <c r="AK12" s="416"/>
      <c r="AL12" s="416"/>
      <c r="AM12" s="297">
        <f t="shared" si="12"/>
        <v>47743</v>
      </c>
      <c r="AN12" s="297">
        <f t="shared" si="13"/>
        <v>40794</v>
      </c>
      <c r="AO12" s="416"/>
      <c r="AP12" s="416">
        <v>38081</v>
      </c>
      <c r="AQ12" s="416"/>
      <c r="AR12" s="416">
        <v>170</v>
      </c>
      <c r="AS12" s="416"/>
      <c r="AT12" s="416"/>
      <c r="AU12" s="416">
        <v>2543</v>
      </c>
      <c r="AV12" s="297">
        <f t="shared" si="14"/>
        <v>2212</v>
      </c>
      <c r="AW12" s="416"/>
      <c r="AX12" s="416">
        <v>730</v>
      </c>
      <c r="AY12" s="416"/>
      <c r="AZ12" s="416">
        <v>993</v>
      </c>
      <c r="BA12" s="416"/>
      <c r="BB12" s="416">
        <v>25</v>
      </c>
      <c r="BC12" s="416">
        <v>464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0</v>
      </c>
      <c r="CK12" s="416"/>
      <c r="CL12" s="416"/>
      <c r="CM12" s="416"/>
      <c r="CN12" s="416"/>
      <c r="CO12" s="416"/>
      <c r="CP12" s="416"/>
      <c r="CQ12" s="416"/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4737</v>
      </c>
      <c r="DA12" s="416">
        <v>4652</v>
      </c>
      <c r="DB12" s="416">
        <v>85</v>
      </c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376</v>
      </c>
      <c r="B13" s="415">
        <v>22207</v>
      </c>
      <c r="C13" s="415" t="s">
        <v>408</v>
      </c>
      <c r="D13" s="297">
        <f t="shared" si="2"/>
        <v>43485</v>
      </c>
      <c r="E13" s="416">
        <v>32986</v>
      </c>
      <c r="F13" s="416">
        <v>10499</v>
      </c>
      <c r="G13" s="297">
        <f t="shared" si="3"/>
        <v>43485</v>
      </c>
      <c r="H13" s="297">
        <f t="shared" si="4"/>
        <v>41065</v>
      </c>
      <c r="I13" s="297">
        <f t="shared" si="5"/>
        <v>0</v>
      </c>
      <c r="J13" s="416"/>
      <c r="K13" s="416"/>
      <c r="L13" s="416"/>
      <c r="M13" s="297">
        <f t="shared" si="6"/>
        <v>37437</v>
      </c>
      <c r="N13" s="416"/>
      <c r="O13" s="416">
        <v>28066</v>
      </c>
      <c r="P13" s="416">
        <v>9371</v>
      </c>
      <c r="Q13" s="297">
        <f t="shared" si="7"/>
        <v>1815</v>
      </c>
      <c r="R13" s="416"/>
      <c r="S13" s="416">
        <v>1661</v>
      </c>
      <c r="T13" s="416">
        <v>154</v>
      </c>
      <c r="U13" s="297">
        <f t="shared" si="8"/>
        <v>1588</v>
      </c>
      <c r="V13" s="416"/>
      <c r="W13" s="416">
        <v>1588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225</v>
      </c>
      <c r="AD13" s="416"/>
      <c r="AE13" s="416">
        <v>225</v>
      </c>
      <c r="AF13" s="416"/>
      <c r="AG13" s="416">
        <v>2420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43485</v>
      </c>
      <c r="AN13" s="297">
        <f t="shared" si="13"/>
        <v>38820</v>
      </c>
      <c r="AO13" s="416"/>
      <c r="AP13" s="416">
        <v>37437</v>
      </c>
      <c r="AQ13" s="416"/>
      <c r="AR13" s="416"/>
      <c r="AS13" s="416"/>
      <c r="AT13" s="416"/>
      <c r="AU13" s="416">
        <v>1383</v>
      </c>
      <c r="AV13" s="297">
        <f t="shared" si="14"/>
        <v>2856</v>
      </c>
      <c r="AW13" s="416"/>
      <c r="AX13" s="416"/>
      <c r="AY13" s="416">
        <v>1815</v>
      </c>
      <c r="AZ13" s="416"/>
      <c r="BA13" s="416"/>
      <c r="BB13" s="416">
        <v>225</v>
      </c>
      <c r="BC13" s="416">
        <v>816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0</v>
      </c>
      <c r="CK13" s="416"/>
      <c r="CL13" s="416"/>
      <c r="CM13" s="416"/>
      <c r="CN13" s="416"/>
      <c r="CO13" s="416"/>
      <c r="CP13" s="416"/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1588</v>
      </c>
      <c r="DA13" s="416">
        <v>1588</v>
      </c>
      <c r="DB13" s="416"/>
      <c r="DC13" s="416"/>
      <c r="DD13" s="297">
        <f t="shared" si="22"/>
        <v>221</v>
      </c>
      <c r="DE13" s="416"/>
      <c r="DF13" s="416"/>
      <c r="DG13" s="416"/>
      <c r="DH13" s="416"/>
      <c r="DI13" s="416"/>
      <c r="DJ13" s="416"/>
      <c r="DK13" s="416">
        <v>221</v>
      </c>
    </row>
    <row r="14" spans="1:115" s="267" customFormat="1" ht="13.5">
      <c r="A14" s="415" t="s">
        <v>376</v>
      </c>
      <c r="B14" s="415">
        <v>22208</v>
      </c>
      <c r="C14" s="415" t="s">
        <v>409</v>
      </c>
      <c r="D14" s="297">
        <f t="shared" si="2"/>
        <v>43482</v>
      </c>
      <c r="E14" s="416">
        <v>23635</v>
      </c>
      <c r="F14" s="416">
        <v>19847</v>
      </c>
      <c r="G14" s="297">
        <f t="shared" si="3"/>
        <v>43482</v>
      </c>
      <c r="H14" s="297">
        <f t="shared" si="4"/>
        <v>39171</v>
      </c>
      <c r="I14" s="297">
        <f t="shared" si="5"/>
        <v>0</v>
      </c>
      <c r="J14" s="416"/>
      <c r="K14" s="416"/>
      <c r="L14" s="416"/>
      <c r="M14" s="297">
        <f t="shared" si="6"/>
        <v>33912</v>
      </c>
      <c r="N14" s="416">
        <v>19414</v>
      </c>
      <c r="O14" s="416">
        <v>395</v>
      </c>
      <c r="P14" s="416">
        <v>14103</v>
      </c>
      <c r="Q14" s="297">
        <f t="shared" si="7"/>
        <v>882</v>
      </c>
      <c r="R14" s="416">
        <v>615</v>
      </c>
      <c r="S14" s="416">
        <v>13</v>
      </c>
      <c r="T14" s="416">
        <v>254</v>
      </c>
      <c r="U14" s="297">
        <f t="shared" si="8"/>
        <v>3036</v>
      </c>
      <c r="V14" s="416">
        <v>2440</v>
      </c>
      <c r="W14" s="416">
        <v>50</v>
      </c>
      <c r="X14" s="416">
        <v>546</v>
      </c>
      <c r="Y14" s="297">
        <f t="shared" si="9"/>
        <v>60</v>
      </c>
      <c r="Z14" s="416">
        <v>60</v>
      </c>
      <c r="AA14" s="416"/>
      <c r="AB14" s="416"/>
      <c r="AC14" s="297">
        <f t="shared" si="10"/>
        <v>1281</v>
      </c>
      <c r="AD14" s="416">
        <v>173</v>
      </c>
      <c r="AE14" s="416"/>
      <c r="AF14" s="416">
        <v>1108</v>
      </c>
      <c r="AG14" s="416">
        <v>4311</v>
      </c>
      <c r="AH14" s="416"/>
      <c r="AI14" s="297">
        <f t="shared" si="11"/>
        <v>3</v>
      </c>
      <c r="AJ14" s="416">
        <v>3</v>
      </c>
      <c r="AK14" s="416"/>
      <c r="AL14" s="416"/>
      <c r="AM14" s="297">
        <f t="shared" si="12"/>
        <v>43482</v>
      </c>
      <c r="AN14" s="297">
        <f t="shared" si="13"/>
        <v>38936</v>
      </c>
      <c r="AO14" s="416"/>
      <c r="AP14" s="416">
        <v>33912</v>
      </c>
      <c r="AQ14" s="416"/>
      <c r="AR14" s="416"/>
      <c r="AS14" s="416">
        <v>60</v>
      </c>
      <c r="AT14" s="416">
        <v>1210</v>
      </c>
      <c r="AU14" s="416">
        <v>3754</v>
      </c>
      <c r="AV14" s="297">
        <f t="shared" si="14"/>
        <v>0</v>
      </c>
      <c r="AW14" s="416"/>
      <c r="AX14" s="416"/>
      <c r="AY14" s="416"/>
      <c r="AZ14" s="416"/>
      <c r="BA14" s="416"/>
      <c r="BB14" s="416"/>
      <c r="BC14" s="416"/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1211</v>
      </c>
      <c r="CK14" s="416"/>
      <c r="CL14" s="416"/>
      <c r="CM14" s="416">
        <v>413</v>
      </c>
      <c r="CN14" s="416">
        <v>325</v>
      </c>
      <c r="CO14" s="416"/>
      <c r="CP14" s="416">
        <v>71</v>
      </c>
      <c r="CQ14" s="416">
        <v>402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2760</v>
      </c>
      <c r="DA14" s="416">
        <v>2711</v>
      </c>
      <c r="DB14" s="416"/>
      <c r="DC14" s="416">
        <v>49</v>
      </c>
      <c r="DD14" s="297">
        <f t="shared" si="22"/>
        <v>575</v>
      </c>
      <c r="DE14" s="416"/>
      <c r="DF14" s="416"/>
      <c r="DG14" s="416">
        <v>469</v>
      </c>
      <c r="DH14" s="416"/>
      <c r="DI14" s="416"/>
      <c r="DJ14" s="416"/>
      <c r="DK14" s="416">
        <v>106</v>
      </c>
    </row>
    <row r="15" spans="1:115" s="267" customFormat="1" ht="13.5">
      <c r="A15" s="415" t="s">
        <v>376</v>
      </c>
      <c r="B15" s="415">
        <v>22209</v>
      </c>
      <c r="C15" s="415" t="s">
        <v>410</v>
      </c>
      <c r="D15" s="297">
        <f t="shared" si="2"/>
        <v>35407</v>
      </c>
      <c r="E15" s="416">
        <v>29930</v>
      </c>
      <c r="F15" s="416">
        <v>5477</v>
      </c>
      <c r="G15" s="297">
        <f t="shared" si="3"/>
        <v>35407</v>
      </c>
      <c r="H15" s="297">
        <f t="shared" si="4"/>
        <v>30220</v>
      </c>
      <c r="I15" s="297">
        <f t="shared" si="5"/>
        <v>0</v>
      </c>
      <c r="J15" s="416"/>
      <c r="K15" s="416"/>
      <c r="L15" s="416"/>
      <c r="M15" s="297">
        <f t="shared" si="6"/>
        <v>24836</v>
      </c>
      <c r="N15" s="416">
        <v>17272</v>
      </c>
      <c r="O15" s="416">
        <v>4312</v>
      </c>
      <c r="P15" s="416">
        <v>3252</v>
      </c>
      <c r="Q15" s="297">
        <f t="shared" si="7"/>
        <v>0</v>
      </c>
      <c r="R15" s="416"/>
      <c r="S15" s="416"/>
      <c r="T15" s="416"/>
      <c r="U15" s="297">
        <f t="shared" si="8"/>
        <v>5056</v>
      </c>
      <c r="V15" s="416">
        <v>1027</v>
      </c>
      <c r="W15" s="416">
        <v>4029</v>
      </c>
      <c r="X15" s="416"/>
      <c r="Y15" s="297">
        <f t="shared" si="9"/>
        <v>0</v>
      </c>
      <c r="Z15" s="416"/>
      <c r="AA15" s="416"/>
      <c r="AB15" s="416"/>
      <c r="AC15" s="297">
        <f t="shared" si="10"/>
        <v>328</v>
      </c>
      <c r="AD15" s="416">
        <v>328</v>
      </c>
      <c r="AE15" s="416"/>
      <c r="AF15" s="416"/>
      <c r="AG15" s="416">
        <v>5187</v>
      </c>
      <c r="AH15" s="416"/>
      <c r="AI15" s="297">
        <f t="shared" si="11"/>
        <v>0</v>
      </c>
      <c r="AJ15" s="416"/>
      <c r="AK15" s="416"/>
      <c r="AL15" s="416"/>
      <c r="AM15" s="297">
        <f t="shared" si="12"/>
        <v>35407</v>
      </c>
      <c r="AN15" s="297">
        <f t="shared" si="13"/>
        <v>27343</v>
      </c>
      <c r="AO15" s="416"/>
      <c r="AP15" s="416">
        <v>24836</v>
      </c>
      <c r="AQ15" s="416"/>
      <c r="AR15" s="416"/>
      <c r="AS15" s="416"/>
      <c r="AT15" s="416">
        <v>137</v>
      </c>
      <c r="AU15" s="416">
        <v>2370</v>
      </c>
      <c r="AV15" s="297">
        <f t="shared" si="14"/>
        <v>1304</v>
      </c>
      <c r="AW15" s="416"/>
      <c r="AX15" s="416"/>
      <c r="AY15" s="416"/>
      <c r="AZ15" s="416">
        <v>990</v>
      </c>
      <c r="BA15" s="416"/>
      <c r="BB15" s="416">
        <v>191</v>
      </c>
      <c r="BC15" s="416">
        <v>123</v>
      </c>
      <c r="BD15" s="297">
        <f t="shared" si="15"/>
        <v>297</v>
      </c>
      <c r="BE15" s="416"/>
      <c r="BF15" s="416"/>
      <c r="BG15" s="416"/>
      <c r="BH15" s="416"/>
      <c r="BI15" s="416"/>
      <c r="BJ15" s="416"/>
      <c r="BK15" s="416">
        <v>297</v>
      </c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1076</v>
      </c>
      <c r="CK15" s="416"/>
      <c r="CL15" s="416"/>
      <c r="CM15" s="416"/>
      <c r="CN15" s="416">
        <v>1076</v>
      </c>
      <c r="CO15" s="416"/>
      <c r="CP15" s="416"/>
      <c r="CQ15" s="416"/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2990</v>
      </c>
      <c r="DA15" s="416">
        <v>2990</v>
      </c>
      <c r="DB15" s="416"/>
      <c r="DC15" s="416"/>
      <c r="DD15" s="297">
        <f t="shared" si="22"/>
        <v>2397</v>
      </c>
      <c r="DE15" s="416"/>
      <c r="DF15" s="416"/>
      <c r="DG15" s="416"/>
      <c r="DH15" s="416"/>
      <c r="DI15" s="416"/>
      <c r="DJ15" s="416"/>
      <c r="DK15" s="416">
        <v>2397</v>
      </c>
    </row>
    <row r="16" spans="1:115" s="267" customFormat="1" ht="13.5">
      <c r="A16" s="415" t="s">
        <v>376</v>
      </c>
      <c r="B16" s="415">
        <v>22210</v>
      </c>
      <c r="C16" s="415" t="s">
        <v>411</v>
      </c>
      <c r="D16" s="297">
        <f t="shared" si="2"/>
        <v>89849</v>
      </c>
      <c r="E16" s="416">
        <v>67727</v>
      </c>
      <c r="F16" s="416">
        <v>22122</v>
      </c>
      <c r="G16" s="297">
        <f t="shared" si="3"/>
        <v>89849</v>
      </c>
      <c r="H16" s="297">
        <f t="shared" si="4"/>
        <v>85132</v>
      </c>
      <c r="I16" s="297">
        <f t="shared" si="5"/>
        <v>0</v>
      </c>
      <c r="J16" s="416"/>
      <c r="K16" s="416"/>
      <c r="L16" s="416"/>
      <c r="M16" s="297">
        <f t="shared" si="6"/>
        <v>69675</v>
      </c>
      <c r="N16" s="416">
        <v>52270</v>
      </c>
      <c r="O16" s="416"/>
      <c r="P16" s="416">
        <v>17405</v>
      </c>
      <c r="Q16" s="297">
        <f t="shared" si="7"/>
        <v>1959</v>
      </c>
      <c r="R16" s="416"/>
      <c r="S16" s="416">
        <v>1959</v>
      </c>
      <c r="T16" s="416"/>
      <c r="U16" s="297">
        <f t="shared" si="8"/>
        <v>13498</v>
      </c>
      <c r="V16" s="416"/>
      <c r="W16" s="416">
        <v>13498</v>
      </c>
      <c r="X16" s="416"/>
      <c r="Y16" s="297">
        <f t="shared" si="9"/>
        <v>0</v>
      </c>
      <c r="Z16" s="416"/>
      <c r="AA16" s="416"/>
      <c r="AB16" s="416"/>
      <c r="AC16" s="297">
        <f t="shared" si="10"/>
        <v>0</v>
      </c>
      <c r="AD16" s="416"/>
      <c r="AE16" s="416"/>
      <c r="AF16" s="416"/>
      <c r="AG16" s="416">
        <v>4717</v>
      </c>
      <c r="AH16" s="416"/>
      <c r="AI16" s="297">
        <f t="shared" si="11"/>
        <v>0</v>
      </c>
      <c r="AJ16" s="416"/>
      <c r="AK16" s="416"/>
      <c r="AL16" s="416"/>
      <c r="AM16" s="297">
        <f t="shared" si="12"/>
        <v>89849</v>
      </c>
      <c r="AN16" s="297">
        <f t="shared" si="13"/>
        <v>72346</v>
      </c>
      <c r="AO16" s="416"/>
      <c r="AP16" s="416">
        <v>69675</v>
      </c>
      <c r="AQ16" s="416"/>
      <c r="AR16" s="416"/>
      <c r="AS16" s="416"/>
      <c r="AT16" s="416"/>
      <c r="AU16" s="416">
        <v>2671</v>
      </c>
      <c r="AV16" s="297">
        <f t="shared" si="14"/>
        <v>2365</v>
      </c>
      <c r="AW16" s="416"/>
      <c r="AX16" s="416"/>
      <c r="AY16" s="416">
        <v>1928</v>
      </c>
      <c r="AZ16" s="416"/>
      <c r="BA16" s="416"/>
      <c r="BB16" s="416"/>
      <c r="BC16" s="416">
        <v>437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6333</v>
      </c>
      <c r="CK16" s="416"/>
      <c r="CL16" s="416"/>
      <c r="CM16" s="416"/>
      <c r="CN16" s="416">
        <v>4731</v>
      </c>
      <c r="CO16" s="416"/>
      <c r="CP16" s="416"/>
      <c r="CQ16" s="416">
        <v>1602</v>
      </c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8774</v>
      </c>
      <c r="DA16" s="416">
        <v>8767</v>
      </c>
      <c r="DB16" s="416"/>
      <c r="DC16" s="416">
        <v>7</v>
      </c>
      <c r="DD16" s="297">
        <f t="shared" si="22"/>
        <v>31</v>
      </c>
      <c r="DE16" s="416"/>
      <c r="DF16" s="416"/>
      <c r="DG16" s="416">
        <v>31</v>
      </c>
      <c r="DH16" s="416"/>
      <c r="DI16" s="416"/>
      <c r="DJ16" s="416"/>
      <c r="DK16" s="416"/>
    </row>
    <row r="17" spans="1:115" s="267" customFormat="1" ht="13.5">
      <c r="A17" s="415" t="s">
        <v>376</v>
      </c>
      <c r="B17" s="415">
        <v>22211</v>
      </c>
      <c r="C17" s="415" t="s">
        <v>412</v>
      </c>
      <c r="D17" s="297">
        <f t="shared" si="2"/>
        <v>50925</v>
      </c>
      <c r="E17" s="416">
        <v>40279</v>
      </c>
      <c r="F17" s="416">
        <v>10646</v>
      </c>
      <c r="G17" s="297">
        <f t="shared" si="3"/>
        <v>50925</v>
      </c>
      <c r="H17" s="297">
        <f t="shared" si="4"/>
        <v>42614</v>
      </c>
      <c r="I17" s="297">
        <f t="shared" si="5"/>
        <v>0</v>
      </c>
      <c r="J17" s="416"/>
      <c r="K17" s="416"/>
      <c r="L17" s="416"/>
      <c r="M17" s="297">
        <f t="shared" si="6"/>
        <v>33762</v>
      </c>
      <c r="N17" s="416">
        <v>7420</v>
      </c>
      <c r="O17" s="416">
        <v>15696</v>
      </c>
      <c r="P17" s="416">
        <v>10646</v>
      </c>
      <c r="Q17" s="297">
        <f t="shared" si="7"/>
        <v>1493</v>
      </c>
      <c r="R17" s="416"/>
      <c r="S17" s="416">
        <v>1493</v>
      </c>
      <c r="T17" s="416"/>
      <c r="U17" s="297">
        <f t="shared" si="8"/>
        <v>7359</v>
      </c>
      <c r="V17" s="416">
        <v>1402</v>
      </c>
      <c r="W17" s="416">
        <v>5957</v>
      </c>
      <c r="X17" s="416"/>
      <c r="Y17" s="297">
        <f t="shared" si="9"/>
        <v>0</v>
      </c>
      <c r="Z17" s="416"/>
      <c r="AA17" s="416"/>
      <c r="AB17" s="416"/>
      <c r="AC17" s="297">
        <f t="shared" si="10"/>
        <v>0</v>
      </c>
      <c r="AD17" s="416"/>
      <c r="AE17" s="416"/>
      <c r="AF17" s="416"/>
      <c r="AG17" s="416">
        <v>8311</v>
      </c>
      <c r="AH17" s="416"/>
      <c r="AI17" s="297">
        <f t="shared" si="11"/>
        <v>5</v>
      </c>
      <c r="AJ17" s="416">
        <v>5</v>
      </c>
      <c r="AK17" s="416"/>
      <c r="AL17" s="416"/>
      <c r="AM17" s="297">
        <f t="shared" si="12"/>
        <v>50925</v>
      </c>
      <c r="AN17" s="297">
        <f t="shared" si="13"/>
        <v>39489</v>
      </c>
      <c r="AO17" s="416"/>
      <c r="AP17" s="416">
        <v>33762</v>
      </c>
      <c r="AQ17" s="416"/>
      <c r="AR17" s="416"/>
      <c r="AS17" s="416"/>
      <c r="AT17" s="416"/>
      <c r="AU17" s="416">
        <v>5727</v>
      </c>
      <c r="AV17" s="297">
        <f t="shared" si="14"/>
        <v>1234</v>
      </c>
      <c r="AW17" s="416"/>
      <c r="AX17" s="416"/>
      <c r="AY17" s="416"/>
      <c r="AZ17" s="416">
        <v>870</v>
      </c>
      <c r="BA17" s="416"/>
      <c r="BB17" s="416"/>
      <c r="BC17" s="416">
        <v>364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3666</v>
      </c>
      <c r="CK17" s="416"/>
      <c r="CL17" s="416"/>
      <c r="CM17" s="416"/>
      <c r="CN17" s="416">
        <v>3664</v>
      </c>
      <c r="CO17" s="416"/>
      <c r="CP17" s="416"/>
      <c r="CQ17" s="416">
        <v>2</v>
      </c>
      <c r="CR17" s="297">
        <f t="shared" si="20"/>
        <v>774</v>
      </c>
      <c r="CS17" s="416"/>
      <c r="CT17" s="416"/>
      <c r="CU17" s="416">
        <v>774</v>
      </c>
      <c r="CV17" s="416"/>
      <c r="CW17" s="416"/>
      <c r="CX17" s="416"/>
      <c r="CY17" s="416"/>
      <c r="CZ17" s="297">
        <f t="shared" si="21"/>
        <v>2825</v>
      </c>
      <c r="DA17" s="416">
        <v>2825</v>
      </c>
      <c r="DB17" s="416"/>
      <c r="DC17" s="416"/>
      <c r="DD17" s="297">
        <f t="shared" si="22"/>
        <v>2937</v>
      </c>
      <c r="DE17" s="416"/>
      <c r="DF17" s="416"/>
      <c r="DG17" s="416">
        <v>719</v>
      </c>
      <c r="DH17" s="416"/>
      <c r="DI17" s="416"/>
      <c r="DJ17" s="416"/>
      <c r="DK17" s="416">
        <v>2218</v>
      </c>
    </row>
    <row r="18" spans="1:115" s="267" customFormat="1" ht="13.5">
      <c r="A18" s="415" t="s">
        <v>376</v>
      </c>
      <c r="B18" s="415">
        <v>22212</v>
      </c>
      <c r="C18" s="415" t="s">
        <v>413</v>
      </c>
      <c r="D18" s="297">
        <f t="shared" si="2"/>
        <v>39283</v>
      </c>
      <c r="E18" s="416">
        <v>31524</v>
      </c>
      <c r="F18" s="416">
        <v>7759</v>
      </c>
      <c r="G18" s="297">
        <f t="shared" si="3"/>
        <v>39283</v>
      </c>
      <c r="H18" s="297">
        <f t="shared" si="4"/>
        <v>37056</v>
      </c>
      <c r="I18" s="297">
        <f t="shared" si="5"/>
        <v>0</v>
      </c>
      <c r="J18" s="416"/>
      <c r="K18" s="416"/>
      <c r="L18" s="416"/>
      <c r="M18" s="297">
        <f t="shared" si="6"/>
        <v>31051</v>
      </c>
      <c r="N18" s="416">
        <v>16188</v>
      </c>
      <c r="O18" s="416">
        <v>9519</v>
      </c>
      <c r="P18" s="416">
        <v>5344</v>
      </c>
      <c r="Q18" s="297">
        <f t="shared" si="7"/>
        <v>302</v>
      </c>
      <c r="R18" s="416">
        <v>289</v>
      </c>
      <c r="S18" s="416"/>
      <c r="T18" s="416">
        <v>13</v>
      </c>
      <c r="U18" s="297">
        <f t="shared" si="8"/>
        <v>5703</v>
      </c>
      <c r="V18" s="416">
        <v>5528</v>
      </c>
      <c r="W18" s="416"/>
      <c r="X18" s="416">
        <v>175</v>
      </c>
      <c r="Y18" s="297">
        <f t="shared" si="9"/>
        <v>0</v>
      </c>
      <c r="Z18" s="416"/>
      <c r="AA18" s="416"/>
      <c r="AB18" s="416"/>
      <c r="AC18" s="297">
        <f t="shared" si="10"/>
        <v>0</v>
      </c>
      <c r="AD18" s="416"/>
      <c r="AE18" s="416"/>
      <c r="AF18" s="416"/>
      <c r="AG18" s="416">
        <v>2227</v>
      </c>
      <c r="AH18" s="416"/>
      <c r="AI18" s="297">
        <f t="shared" si="11"/>
        <v>254</v>
      </c>
      <c r="AJ18" s="416"/>
      <c r="AK18" s="416"/>
      <c r="AL18" s="416">
        <v>254</v>
      </c>
      <c r="AM18" s="297">
        <f t="shared" si="12"/>
        <v>39283</v>
      </c>
      <c r="AN18" s="297">
        <f t="shared" si="13"/>
        <v>32870</v>
      </c>
      <c r="AO18" s="416"/>
      <c r="AP18" s="416">
        <v>31051</v>
      </c>
      <c r="AQ18" s="416"/>
      <c r="AR18" s="416"/>
      <c r="AS18" s="416"/>
      <c r="AT18" s="416"/>
      <c r="AU18" s="416">
        <v>1819</v>
      </c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6393</v>
      </c>
      <c r="CK18" s="416"/>
      <c r="CL18" s="416"/>
      <c r="CM18" s="416">
        <v>302</v>
      </c>
      <c r="CN18" s="416">
        <v>5683</v>
      </c>
      <c r="CO18" s="416"/>
      <c r="CP18" s="416"/>
      <c r="CQ18" s="416">
        <v>408</v>
      </c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20</v>
      </c>
      <c r="DA18" s="416">
        <v>20</v>
      </c>
      <c r="DB18" s="416"/>
      <c r="DC18" s="416"/>
      <c r="DD18" s="297">
        <f t="shared" si="22"/>
        <v>0</v>
      </c>
      <c r="DE18" s="416"/>
      <c r="DF18" s="416"/>
      <c r="DG18" s="416"/>
      <c r="DH18" s="416"/>
      <c r="DI18" s="416"/>
      <c r="DJ18" s="416"/>
      <c r="DK18" s="416"/>
    </row>
    <row r="19" spans="1:115" s="267" customFormat="1" ht="13.5">
      <c r="A19" s="415" t="s">
        <v>376</v>
      </c>
      <c r="B19" s="415">
        <v>22213</v>
      </c>
      <c r="C19" s="415" t="s">
        <v>414</v>
      </c>
      <c r="D19" s="297">
        <f t="shared" si="2"/>
        <v>32021</v>
      </c>
      <c r="E19" s="416">
        <v>26660</v>
      </c>
      <c r="F19" s="416">
        <v>5361</v>
      </c>
      <c r="G19" s="297">
        <f t="shared" si="3"/>
        <v>32021</v>
      </c>
      <c r="H19" s="297">
        <f t="shared" si="4"/>
        <v>28133</v>
      </c>
      <c r="I19" s="297">
        <f t="shared" si="5"/>
        <v>0</v>
      </c>
      <c r="J19" s="416"/>
      <c r="K19" s="416"/>
      <c r="L19" s="416"/>
      <c r="M19" s="297">
        <f t="shared" si="6"/>
        <v>22419</v>
      </c>
      <c r="N19" s="416"/>
      <c r="O19" s="416">
        <v>17971</v>
      </c>
      <c r="P19" s="416">
        <v>4448</v>
      </c>
      <c r="Q19" s="297">
        <f t="shared" si="7"/>
        <v>685</v>
      </c>
      <c r="R19" s="416"/>
      <c r="S19" s="416">
        <v>685</v>
      </c>
      <c r="T19" s="416"/>
      <c r="U19" s="297">
        <f t="shared" si="8"/>
        <v>5029</v>
      </c>
      <c r="V19" s="416"/>
      <c r="W19" s="416">
        <v>5029</v>
      </c>
      <c r="X19" s="416"/>
      <c r="Y19" s="297">
        <f t="shared" si="9"/>
        <v>0</v>
      </c>
      <c r="Z19" s="416"/>
      <c r="AA19" s="416"/>
      <c r="AB19" s="416"/>
      <c r="AC19" s="297">
        <f t="shared" si="10"/>
        <v>0</v>
      </c>
      <c r="AD19" s="416"/>
      <c r="AE19" s="416"/>
      <c r="AF19" s="416"/>
      <c r="AG19" s="416">
        <v>3888</v>
      </c>
      <c r="AH19" s="416"/>
      <c r="AI19" s="297">
        <f t="shared" si="11"/>
        <v>0</v>
      </c>
      <c r="AJ19" s="416"/>
      <c r="AK19" s="416"/>
      <c r="AL19" s="416"/>
      <c r="AM19" s="297">
        <f t="shared" si="12"/>
        <v>32021</v>
      </c>
      <c r="AN19" s="297">
        <f t="shared" si="13"/>
        <v>23959</v>
      </c>
      <c r="AO19" s="416"/>
      <c r="AP19" s="416">
        <v>22419</v>
      </c>
      <c r="AQ19" s="416"/>
      <c r="AR19" s="416"/>
      <c r="AS19" s="416"/>
      <c r="AT19" s="416"/>
      <c r="AU19" s="416">
        <v>1540</v>
      </c>
      <c r="AV19" s="297">
        <f t="shared" si="14"/>
        <v>0</v>
      </c>
      <c r="AW19" s="416"/>
      <c r="AX19" s="416"/>
      <c r="AY19" s="416"/>
      <c r="AZ19" s="416"/>
      <c r="BA19" s="416"/>
      <c r="BB19" s="416"/>
      <c r="BC19" s="416"/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2591</v>
      </c>
      <c r="CK19" s="416"/>
      <c r="CL19" s="416"/>
      <c r="CM19" s="416">
        <v>685</v>
      </c>
      <c r="CN19" s="416"/>
      <c r="CO19" s="416"/>
      <c r="CP19" s="416"/>
      <c r="CQ19" s="416">
        <v>1906</v>
      </c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5029</v>
      </c>
      <c r="DA19" s="416">
        <v>5029</v>
      </c>
      <c r="DB19" s="416"/>
      <c r="DC19" s="416"/>
      <c r="DD19" s="297">
        <f t="shared" si="22"/>
        <v>442</v>
      </c>
      <c r="DE19" s="416"/>
      <c r="DF19" s="416"/>
      <c r="DG19" s="416"/>
      <c r="DH19" s="416"/>
      <c r="DI19" s="416"/>
      <c r="DJ19" s="416"/>
      <c r="DK19" s="416">
        <v>442</v>
      </c>
    </row>
    <row r="20" spans="1:115" s="267" customFormat="1" ht="13.5">
      <c r="A20" s="415" t="s">
        <v>376</v>
      </c>
      <c r="B20" s="415">
        <v>22214</v>
      </c>
      <c r="C20" s="415" t="s">
        <v>415</v>
      </c>
      <c r="D20" s="297">
        <f t="shared" si="2"/>
        <v>43949</v>
      </c>
      <c r="E20" s="416">
        <v>37217</v>
      </c>
      <c r="F20" s="416">
        <v>6732</v>
      </c>
      <c r="G20" s="297">
        <f t="shared" si="3"/>
        <v>43949</v>
      </c>
      <c r="H20" s="297">
        <f t="shared" si="4"/>
        <v>42188</v>
      </c>
      <c r="I20" s="297">
        <f t="shared" si="5"/>
        <v>0</v>
      </c>
      <c r="J20" s="416"/>
      <c r="K20" s="416"/>
      <c r="L20" s="416"/>
      <c r="M20" s="297">
        <f t="shared" si="6"/>
        <v>29988</v>
      </c>
      <c r="N20" s="416">
        <v>1484</v>
      </c>
      <c r="O20" s="416">
        <v>23662</v>
      </c>
      <c r="P20" s="416">
        <v>4842</v>
      </c>
      <c r="Q20" s="297">
        <f t="shared" si="7"/>
        <v>324</v>
      </c>
      <c r="R20" s="416">
        <v>316</v>
      </c>
      <c r="S20" s="416"/>
      <c r="T20" s="416">
        <v>8</v>
      </c>
      <c r="U20" s="297">
        <f t="shared" si="8"/>
        <v>11876</v>
      </c>
      <c r="V20" s="416">
        <v>6913</v>
      </c>
      <c r="W20" s="416">
        <v>4842</v>
      </c>
      <c r="X20" s="416">
        <v>121</v>
      </c>
      <c r="Y20" s="297">
        <f t="shared" si="9"/>
        <v>0</v>
      </c>
      <c r="Z20" s="416"/>
      <c r="AA20" s="416"/>
      <c r="AB20" s="416"/>
      <c r="AC20" s="297">
        <f t="shared" si="10"/>
        <v>0</v>
      </c>
      <c r="AD20" s="416"/>
      <c r="AE20" s="416"/>
      <c r="AF20" s="416"/>
      <c r="AG20" s="416">
        <v>1761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43949</v>
      </c>
      <c r="AN20" s="297">
        <f t="shared" si="13"/>
        <v>31412</v>
      </c>
      <c r="AO20" s="416"/>
      <c r="AP20" s="416">
        <v>29988</v>
      </c>
      <c r="AQ20" s="416"/>
      <c r="AR20" s="416"/>
      <c r="AS20" s="416"/>
      <c r="AT20" s="416"/>
      <c r="AU20" s="416">
        <v>1424</v>
      </c>
      <c r="AV20" s="297">
        <f t="shared" si="14"/>
        <v>0</v>
      </c>
      <c r="AW20" s="416"/>
      <c r="AX20" s="416"/>
      <c r="AY20" s="416"/>
      <c r="AZ20" s="416"/>
      <c r="BA20" s="416"/>
      <c r="BB20" s="416"/>
      <c r="BC20" s="416"/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12196</v>
      </c>
      <c r="CK20" s="416"/>
      <c r="CL20" s="416"/>
      <c r="CM20" s="416"/>
      <c r="CN20" s="416">
        <v>11876</v>
      </c>
      <c r="CO20" s="416"/>
      <c r="CP20" s="416"/>
      <c r="CQ20" s="416">
        <v>320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0</v>
      </c>
      <c r="DA20" s="416"/>
      <c r="DB20" s="416"/>
      <c r="DC20" s="416"/>
      <c r="DD20" s="297">
        <f t="shared" si="22"/>
        <v>341</v>
      </c>
      <c r="DE20" s="416"/>
      <c r="DF20" s="416"/>
      <c r="DG20" s="416">
        <v>324</v>
      </c>
      <c r="DH20" s="416"/>
      <c r="DI20" s="416"/>
      <c r="DJ20" s="416"/>
      <c r="DK20" s="416">
        <v>17</v>
      </c>
    </row>
    <row r="21" spans="1:115" s="267" customFormat="1" ht="13.5">
      <c r="A21" s="415" t="s">
        <v>376</v>
      </c>
      <c r="B21" s="415">
        <v>22215</v>
      </c>
      <c r="C21" s="415" t="s">
        <v>416</v>
      </c>
      <c r="D21" s="297">
        <f t="shared" si="2"/>
        <v>31345</v>
      </c>
      <c r="E21" s="416">
        <v>21023</v>
      </c>
      <c r="F21" s="416">
        <v>10322</v>
      </c>
      <c r="G21" s="297">
        <f t="shared" si="3"/>
        <v>31345</v>
      </c>
      <c r="H21" s="297">
        <f t="shared" si="4"/>
        <v>29657</v>
      </c>
      <c r="I21" s="297">
        <f t="shared" si="5"/>
        <v>0</v>
      </c>
      <c r="J21" s="416"/>
      <c r="K21" s="416"/>
      <c r="L21" s="416"/>
      <c r="M21" s="297">
        <f t="shared" si="6"/>
        <v>23578</v>
      </c>
      <c r="N21" s="416">
        <v>564</v>
      </c>
      <c r="O21" s="416">
        <v>13335</v>
      </c>
      <c r="P21" s="416">
        <v>9679</v>
      </c>
      <c r="Q21" s="297">
        <f t="shared" si="7"/>
        <v>831</v>
      </c>
      <c r="R21" s="416">
        <v>823</v>
      </c>
      <c r="S21" s="416"/>
      <c r="T21" s="416">
        <v>8</v>
      </c>
      <c r="U21" s="297">
        <f t="shared" si="8"/>
        <v>5178</v>
      </c>
      <c r="V21" s="416"/>
      <c r="W21" s="416">
        <v>5178</v>
      </c>
      <c r="X21" s="416"/>
      <c r="Y21" s="297">
        <f t="shared" si="9"/>
        <v>33</v>
      </c>
      <c r="Z21" s="416">
        <v>33</v>
      </c>
      <c r="AA21" s="416"/>
      <c r="AB21" s="416"/>
      <c r="AC21" s="297">
        <f t="shared" si="10"/>
        <v>37</v>
      </c>
      <c r="AD21" s="416">
        <v>37</v>
      </c>
      <c r="AE21" s="416"/>
      <c r="AF21" s="416"/>
      <c r="AG21" s="416">
        <v>1688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31345</v>
      </c>
      <c r="AN21" s="297">
        <f t="shared" si="13"/>
        <v>0</v>
      </c>
      <c r="AO21" s="416"/>
      <c r="AP21" s="416"/>
      <c r="AQ21" s="416"/>
      <c r="AR21" s="416"/>
      <c r="AS21" s="416"/>
      <c r="AT21" s="416"/>
      <c r="AU21" s="416"/>
      <c r="AV21" s="297">
        <f t="shared" si="14"/>
        <v>972</v>
      </c>
      <c r="AW21" s="416"/>
      <c r="AX21" s="416"/>
      <c r="AY21" s="416"/>
      <c r="AZ21" s="416"/>
      <c r="BA21" s="416"/>
      <c r="BB21" s="416">
        <v>37</v>
      </c>
      <c r="BC21" s="416">
        <v>935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24331</v>
      </c>
      <c r="CC21" s="416"/>
      <c r="CD21" s="416">
        <v>23578</v>
      </c>
      <c r="CE21" s="416"/>
      <c r="CF21" s="416"/>
      <c r="CG21" s="416"/>
      <c r="CH21" s="416"/>
      <c r="CI21" s="416">
        <v>753</v>
      </c>
      <c r="CJ21" s="297">
        <f t="shared" si="19"/>
        <v>2006</v>
      </c>
      <c r="CK21" s="416"/>
      <c r="CL21" s="416"/>
      <c r="CM21" s="416">
        <v>732</v>
      </c>
      <c r="CN21" s="416">
        <v>1274</v>
      </c>
      <c r="CO21" s="416"/>
      <c r="CP21" s="416"/>
      <c r="CQ21" s="416"/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3937</v>
      </c>
      <c r="DA21" s="416">
        <v>3904</v>
      </c>
      <c r="DB21" s="416">
        <v>33</v>
      </c>
      <c r="DC21" s="416"/>
      <c r="DD21" s="297">
        <f t="shared" si="22"/>
        <v>99</v>
      </c>
      <c r="DE21" s="416"/>
      <c r="DF21" s="416"/>
      <c r="DG21" s="416">
        <v>99</v>
      </c>
      <c r="DH21" s="416"/>
      <c r="DI21" s="416"/>
      <c r="DJ21" s="416"/>
      <c r="DK21" s="416"/>
    </row>
    <row r="22" spans="1:115" s="267" customFormat="1" ht="13.5">
      <c r="A22" s="415" t="s">
        <v>376</v>
      </c>
      <c r="B22" s="415">
        <v>22216</v>
      </c>
      <c r="C22" s="415" t="s">
        <v>417</v>
      </c>
      <c r="D22" s="297">
        <f t="shared" si="2"/>
        <v>28082</v>
      </c>
      <c r="E22" s="416">
        <v>21413</v>
      </c>
      <c r="F22" s="416">
        <v>6669</v>
      </c>
      <c r="G22" s="297">
        <f t="shared" si="3"/>
        <v>28082</v>
      </c>
      <c r="H22" s="297">
        <f t="shared" si="4"/>
        <v>23843</v>
      </c>
      <c r="I22" s="297">
        <f t="shared" si="5"/>
        <v>0</v>
      </c>
      <c r="J22" s="416"/>
      <c r="K22" s="416"/>
      <c r="L22" s="416"/>
      <c r="M22" s="297">
        <f t="shared" si="6"/>
        <v>18960</v>
      </c>
      <c r="N22" s="416"/>
      <c r="O22" s="416">
        <v>12291</v>
      </c>
      <c r="P22" s="416">
        <v>6669</v>
      </c>
      <c r="Q22" s="297">
        <f t="shared" si="7"/>
        <v>1288</v>
      </c>
      <c r="R22" s="416"/>
      <c r="S22" s="416">
        <v>1288</v>
      </c>
      <c r="T22" s="416"/>
      <c r="U22" s="297">
        <f t="shared" si="8"/>
        <v>3595</v>
      </c>
      <c r="V22" s="416"/>
      <c r="W22" s="416">
        <v>3595</v>
      </c>
      <c r="X22" s="416"/>
      <c r="Y22" s="297">
        <f t="shared" si="9"/>
        <v>0</v>
      </c>
      <c r="Z22" s="416"/>
      <c r="AA22" s="416"/>
      <c r="AB22" s="416"/>
      <c r="AC22" s="297">
        <f t="shared" si="10"/>
        <v>0</v>
      </c>
      <c r="AD22" s="416"/>
      <c r="AE22" s="416"/>
      <c r="AF22" s="416"/>
      <c r="AG22" s="416">
        <v>4239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28082</v>
      </c>
      <c r="AN22" s="297">
        <f t="shared" si="13"/>
        <v>22888</v>
      </c>
      <c r="AO22" s="416"/>
      <c r="AP22" s="416">
        <v>18960</v>
      </c>
      <c r="AQ22" s="416"/>
      <c r="AR22" s="416"/>
      <c r="AS22" s="416"/>
      <c r="AT22" s="416"/>
      <c r="AU22" s="416">
        <v>3928</v>
      </c>
      <c r="AV22" s="297">
        <f t="shared" si="14"/>
        <v>1555</v>
      </c>
      <c r="AW22" s="416"/>
      <c r="AX22" s="416"/>
      <c r="AY22" s="416">
        <v>835</v>
      </c>
      <c r="AZ22" s="416">
        <v>462</v>
      </c>
      <c r="BA22" s="416"/>
      <c r="BB22" s="416"/>
      <c r="BC22" s="416">
        <v>258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1702</v>
      </c>
      <c r="CK22" s="416"/>
      <c r="CL22" s="416"/>
      <c r="CM22" s="416"/>
      <c r="CN22" s="416">
        <v>1649</v>
      </c>
      <c r="CO22" s="416"/>
      <c r="CP22" s="416"/>
      <c r="CQ22" s="416">
        <v>53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1484</v>
      </c>
      <c r="DA22" s="416">
        <v>1484</v>
      </c>
      <c r="DB22" s="416"/>
      <c r="DC22" s="416"/>
      <c r="DD22" s="297">
        <f t="shared" si="22"/>
        <v>453</v>
      </c>
      <c r="DE22" s="416"/>
      <c r="DF22" s="416"/>
      <c r="DG22" s="416">
        <v>453</v>
      </c>
      <c r="DH22" s="416"/>
      <c r="DI22" s="416"/>
      <c r="DJ22" s="416"/>
      <c r="DK22" s="416"/>
    </row>
    <row r="23" spans="1:115" s="267" customFormat="1" ht="13.5">
      <c r="A23" s="415" t="s">
        <v>376</v>
      </c>
      <c r="B23" s="415">
        <v>22219</v>
      </c>
      <c r="C23" s="415" t="s">
        <v>418</v>
      </c>
      <c r="D23" s="297">
        <f t="shared" si="2"/>
        <v>14695</v>
      </c>
      <c r="E23" s="416">
        <v>7047</v>
      </c>
      <c r="F23" s="416">
        <v>7648</v>
      </c>
      <c r="G23" s="297">
        <f t="shared" si="3"/>
        <v>14695</v>
      </c>
      <c r="H23" s="297">
        <f t="shared" si="4"/>
        <v>11882</v>
      </c>
      <c r="I23" s="297">
        <f t="shared" si="5"/>
        <v>0</v>
      </c>
      <c r="J23" s="416"/>
      <c r="K23" s="416"/>
      <c r="L23" s="416"/>
      <c r="M23" s="297">
        <f t="shared" si="6"/>
        <v>10922</v>
      </c>
      <c r="N23" s="416">
        <v>6362</v>
      </c>
      <c r="O23" s="416"/>
      <c r="P23" s="416">
        <v>4560</v>
      </c>
      <c r="Q23" s="297">
        <f t="shared" si="7"/>
        <v>76</v>
      </c>
      <c r="R23" s="416"/>
      <c r="S23" s="416">
        <v>76</v>
      </c>
      <c r="T23" s="416"/>
      <c r="U23" s="297">
        <f t="shared" si="8"/>
        <v>486</v>
      </c>
      <c r="V23" s="416"/>
      <c r="W23" s="416">
        <v>486</v>
      </c>
      <c r="X23" s="416"/>
      <c r="Y23" s="297">
        <f t="shared" si="9"/>
        <v>0</v>
      </c>
      <c r="Z23" s="416"/>
      <c r="AA23" s="416"/>
      <c r="AB23" s="416"/>
      <c r="AC23" s="297">
        <f t="shared" si="10"/>
        <v>398</v>
      </c>
      <c r="AD23" s="416"/>
      <c r="AE23" s="416">
        <v>123</v>
      </c>
      <c r="AF23" s="416">
        <v>275</v>
      </c>
      <c r="AG23" s="416">
        <v>2813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14695</v>
      </c>
      <c r="AN23" s="297">
        <f t="shared" si="13"/>
        <v>12903</v>
      </c>
      <c r="AO23" s="416"/>
      <c r="AP23" s="416">
        <v>10922</v>
      </c>
      <c r="AQ23" s="416"/>
      <c r="AR23" s="416"/>
      <c r="AS23" s="416"/>
      <c r="AT23" s="416"/>
      <c r="AU23" s="416">
        <v>1981</v>
      </c>
      <c r="AV23" s="297">
        <f t="shared" si="14"/>
        <v>428</v>
      </c>
      <c r="AW23" s="416"/>
      <c r="AX23" s="416"/>
      <c r="AY23" s="416"/>
      <c r="AZ23" s="416"/>
      <c r="BA23" s="416"/>
      <c r="BB23" s="416">
        <v>398</v>
      </c>
      <c r="BC23" s="416">
        <v>30</v>
      </c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279</v>
      </c>
      <c r="CK23" s="416"/>
      <c r="CL23" s="416"/>
      <c r="CM23" s="416"/>
      <c r="CN23" s="416">
        <v>93</v>
      </c>
      <c r="CO23" s="416"/>
      <c r="CP23" s="416"/>
      <c r="CQ23" s="416">
        <v>186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912</v>
      </c>
      <c r="DA23" s="416">
        <v>393</v>
      </c>
      <c r="DB23" s="416"/>
      <c r="DC23" s="416">
        <v>519</v>
      </c>
      <c r="DD23" s="297">
        <f t="shared" si="22"/>
        <v>173</v>
      </c>
      <c r="DE23" s="416"/>
      <c r="DF23" s="416"/>
      <c r="DG23" s="416">
        <v>76</v>
      </c>
      <c r="DH23" s="416"/>
      <c r="DI23" s="416"/>
      <c r="DJ23" s="416"/>
      <c r="DK23" s="416">
        <v>97</v>
      </c>
    </row>
    <row r="24" spans="1:115" s="267" customFormat="1" ht="13.5">
      <c r="A24" s="415" t="s">
        <v>376</v>
      </c>
      <c r="B24" s="415">
        <v>22220</v>
      </c>
      <c r="C24" s="415" t="s">
        <v>419</v>
      </c>
      <c r="D24" s="297">
        <f t="shared" si="2"/>
        <v>18769</v>
      </c>
      <c r="E24" s="416">
        <v>14001</v>
      </c>
      <c r="F24" s="416">
        <v>4768</v>
      </c>
      <c r="G24" s="297">
        <f t="shared" si="3"/>
        <v>18769</v>
      </c>
      <c r="H24" s="297">
        <f t="shared" si="4"/>
        <v>16578</v>
      </c>
      <c r="I24" s="297">
        <f t="shared" si="5"/>
        <v>0</v>
      </c>
      <c r="J24" s="416"/>
      <c r="K24" s="416"/>
      <c r="L24" s="416"/>
      <c r="M24" s="297">
        <f t="shared" si="6"/>
        <v>13385</v>
      </c>
      <c r="N24" s="416"/>
      <c r="O24" s="416">
        <v>9840</v>
      </c>
      <c r="P24" s="416">
        <v>3545</v>
      </c>
      <c r="Q24" s="297">
        <f t="shared" si="7"/>
        <v>144</v>
      </c>
      <c r="R24" s="416"/>
      <c r="S24" s="416">
        <v>144</v>
      </c>
      <c r="T24" s="416"/>
      <c r="U24" s="297">
        <f t="shared" si="8"/>
        <v>2900</v>
      </c>
      <c r="V24" s="416"/>
      <c r="W24" s="416">
        <v>2900</v>
      </c>
      <c r="X24" s="416"/>
      <c r="Y24" s="297">
        <f t="shared" si="9"/>
        <v>0</v>
      </c>
      <c r="Z24" s="416"/>
      <c r="AA24" s="416"/>
      <c r="AB24" s="416"/>
      <c r="AC24" s="297">
        <f t="shared" si="10"/>
        <v>149</v>
      </c>
      <c r="AD24" s="416"/>
      <c r="AE24" s="416">
        <v>149</v>
      </c>
      <c r="AF24" s="416"/>
      <c r="AG24" s="416">
        <v>2191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18769</v>
      </c>
      <c r="AN24" s="297">
        <f t="shared" si="13"/>
        <v>15492</v>
      </c>
      <c r="AO24" s="416"/>
      <c r="AP24" s="416">
        <v>13385</v>
      </c>
      <c r="AQ24" s="416"/>
      <c r="AR24" s="416"/>
      <c r="AS24" s="416"/>
      <c r="AT24" s="416"/>
      <c r="AU24" s="416">
        <v>2107</v>
      </c>
      <c r="AV24" s="297">
        <f t="shared" si="14"/>
        <v>366</v>
      </c>
      <c r="AW24" s="416"/>
      <c r="AX24" s="416"/>
      <c r="AY24" s="416"/>
      <c r="AZ24" s="416">
        <v>217</v>
      </c>
      <c r="BA24" s="416"/>
      <c r="BB24" s="416">
        <v>149</v>
      </c>
      <c r="BC24" s="416"/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614</v>
      </c>
      <c r="CK24" s="416"/>
      <c r="CL24" s="416"/>
      <c r="CM24" s="416"/>
      <c r="CN24" s="416">
        <v>614</v>
      </c>
      <c r="CO24" s="416"/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2069</v>
      </c>
      <c r="DA24" s="416">
        <v>2069</v>
      </c>
      <c r="DB24" s="416"/>
      <c r="DC24" s="416"/>
      <c r="DD24" s="297">
        <f t="shared" si="22"/>
        <v>228</v>
      </c>
      <c r="DE24" s="416"/>
      <c r="DF24" s="416"/>
      <c r="DG24" s="416">
        <v>144</v>
      </c>
      <c r="DH24" s="416"/>
      <c r="DI24" s="416"/>
      <c r="DJ24" s="416"/>
      <c r="DK24" s="416">
        <v>84</v>
      </c>
    </row>
    <row r="25" spans="1:115" s="267" customFormat="1" ht="13.5">
      <c r="A25" s="415" t="s">
        <v>376</v>
      </c>
      <c r="B25" s="415">
        <v>22221</v>
      </c>
      <c r="C25" s="415" t="s">
        <v>420</v>
      </c>
      <c r="D25" s="297">
        <f t="shared" si="2"/>
        <v>16686</v>
      </c>
      <c r="E25" s="416">
        <v>11687</v>
      </c>
      <c r="F25" s="416">
        <v>4999</v>
      </c>
      <c r="G25" s="297">
        <f t="shared" si="3"/>
        <v>16686</v>
      </c>
      <c r="H25" s="297">
        <f t="shared" si="4"/>
        <v>13148</v>
      </c>
      <c r="I25" s="297">
        <f t="shared" si="5"/>
        <v>0</v>
      </c>
      <c r="J25" s="416"/>
      <c r="K25" s="416"/>
      <c r="L25" s="416"/>
      <c r="M25" s="297">
        <f t="shared" si="6"/>
        <v>10429</v>
      </c>
      <c r="N25" s="416"/>
      <c r="O25" s="416">
        <v>7674</v>
      </c>
      <c r="P25" s="416">
        <v>2755</v>
      </c>
      <c r="Q25" s="297">
        <f t="shared" si="7"/>
        <v>1370</v>
      </c>
      <c r="R25" s="416"/>
      <c r="S25" s="416">
        <v>1294</v>
      </c>
      <c r="T25" s="416">
        <v>76</v>
      </c>
      <c r="U25" s="297">
        <f t="shared" si="8"/>
        <v>1094</v>
      </c>
      <c r="V25" s="416"/>
      <c r="W25" s="416">
        <v>976</v>
      </c>
      <c r="X25" s="416">
        <v>118</v>
      </c>
      <c r="Y25" s="297">
        <f t="shared" si="9"/>
        <v>0</v>
      </c>
      <c r="Z25" s="416"/>
      <c r="AA25" s="416"/>
      <c r="AB25" s="416"/>
      <c r="AC25" s="297">
        <f t="shared" si="10"/>
        <v>255</v>
      </c>
      <c r="AD25" s="416"/>
      <c r="AE25" s="416">
        <v>53</v>
      </c>
      <c r="AF25" s="416">
        <v>202</v>
      </c>
      <c r="AG25" s="416">
        <v>3538</v>
      </c>
      <c r="AH25" s="416"/>
      <c r="AI25" s="297">
        <f t="shared" si="11"/>
        <v>5</v>
      </c>
      <c r="AJ25" s="416"/>
      <c r="AK25" s="416">
        <v>5</v>
      </c>
      <c r="AL25" s="416"/>
      <c r="AM25" s="297">
        <f t="shared" si="12"/>
        <v>16686</v>
      </c>
      <c r="AN25" s="297">
        <f t="shared" si="13"/>
        <v>11899</v>
      </c>
      <c r="AO25" s="416"/>
      <c r="AP25" s="416">
        <v>10429</v>
      </c>
      <c r="AQ25" s="416"/>
      <c r="AR25" s="416"/>
      <c r="AS25" s="416"/>
      <c r="AT25" s="416"/>
      <c r="AU25" s="416">
        <v>1470</v>
      </c>
      <c r="AV25" s="297">
        <f t="shared" si="14"/>
        <v>830</v>
      </c>
      <c r="AW25" s="416"/>
      <c r="AX25" s="416"/>
      <c r="AY25" s="416"/>
      <c r="AZ25" s="416"/>
      <c r="BA25" s="416"/>
      <c r="BB25" s="416">
        <v>255</v>
      </c>
      <c r="BC25" s="416">
        <v>575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3482</v>
      </c>
      <c r="CK25" s="416"/>
      <c r="CL25" s="416"/>
      <c r="CM25" s="416">
        <v>1370</v>
      </c>
      <c r="CN25" s="416">
        <v>1082</v>
      </c>
      <c r="CO25" s="416"/>
      <c r="CP25" s="416"/>
      <c r="CQ25" s="416">
        <v>1030</v>
      </c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288</v>
      </c>
      <c r="DA25" s="416">
        <v>12</v>
      </c>
      <c r="DB25" s="416"/>
      <c r="DC25" s="416">
        <v>276</v>
      </c>
      <c r="DD25" s="297">
        <f t="shared" si="22"/>
        <v>187</v>
      </c>
      <c r="DE25" s="416"/>
      <c r="DF25" s="416"/>
      <c r="DG25" s="416"/>
      <c r="DH25" s="416"/>
      <c r="DI25" s="416"/>
      <c r="DJ25" s="416"/>
      <c r="DK25" s="416">
        <v>187</v>
      </c>
    </row>
    <row r="26" spans="1:115" s="267" customFormat="1" ht="13.5">
      <c r="A26" s="415" t="s">
        <v>376</v>
      </c>
      <c r="B26" s="415">
        <v>22222</v>
      </c>
      <c r="C26" s="415" t="s">
        <v>421</v>
      </c>
      <c r="D26" s="297">
        <f t="shared" si="2"/>
        <v>13529</v>
      </c>
      <c r="E26" s="416">
        <v>7956</v>
      </c>
      <c r="F26" s="416">
        <v>5573</v>
      </c>
      <c r="G26" s="297">
        <f t="shared" si="3"/>
        <v>13529</v>
      </c>
      <c r="H26" s="297">
        <f t="shared" si="4"/>
        <v>11904</v>
      </c>
      <c r="I26" s="297">
        <f t="shared" si="5"/>
        <v>0</v>
      </c>
      <c r="J26" s="416"/>
      <c r="K26" s="416"/>
      <c r="L26" s="416"/>
      <c r="M26" s="297">
        <f t="shared" si="6"/>
        <v>9372</v>
      </c>
      <c r="N26" s="416">
        <v>4412</v>
      </c>
      <c r="O26" s="416">
        <v>1089</v>
      </c>
      <c r="P26" s="416">
        <v>3871</v>
      </c>
      <c r="Q26" s="297">
        <f t="shared" si="7"/>
        <v>109</v>
      </c>
      <c r="R26" s="416"/>
      <c r="S26" s="416">
        <v>75</v>
      </c>
      <c r="T26" s="416">
        <v>34</v>
      </c>
      <c r="U26" s="297">
        <f t="shared" si="8"/>
        <v>2321</v>
      </c>
      <c r="V26" s="416"/>
      <c r="W26" s="416">
        <v>1568</v>
      </c>
      <c r="X26" s="416">
        <v>753</v>
      </c>
      <c r="Y26" s="297">
        <f t="shared" si="9"/>
        <v>0</v>
      </c>
      <c r="Z26" s="416"/>
      <c r="AA26" s="416"/>
      <c r="AB26" s="416"/>
      <c r="AC26" s="297">
        <f t="shared" si="10"/>
        <v>102</v>
      </c>
      <c r="AD26" s="416"/>
      <c r="AE26" s="416"/>
      <c r="AF26" s="416">
        <v>102</v>
      </c>
      <c r="AG26" s="416">
        <v>1625</v>
      </c>
      <c r="AH26" s="416"/>
      <c r="AI26" s="297">
        <f t="shared" si="11"/>
        <v>0</v>
      </c>
      <c r="AJ26" s="416"/>
      <c r="AK26" s="416"/>
      <c r="AL26" s="416"/>
      <c r="AM26" s="297">
        <f t="shared" si="12"/>
        <v>13529</v>
      </c>
      <c r="AN26" s="297">
        <f t="shared" si="13"/>
        <v>10706</v>
      </c>
      <c r="AO26" s="416"/>
      <c r="AP26" s="416">
        <v>9372</v>
      </c>
      <c r="AQ26" s="416"/>
      <c r="AR26" s="416"/>
      <c r="AS26" s="416"/>
      <c r="AT26" s="416"/>
      <c r="AU26" s="416">
        <v>1334</v>
      </c>
      <c r="AV26" s="297">
        <f t="shared" si="14"/>
        <v>120</v>
      </c>
      <c r="AW26" s="416"/>
      <c r="AX26" s="416"/>
      <c r="AY26" s="416"/>
      <c r="AZ26" s="416"/>
      <c r="BA26" s="416"/>
      <c r="BB26" s="416">
        <v>90</v>
      </c>
      <c r="BC26" s="416">
        <v>30</v>
      </c>
      <c r="BD26" s="297">
        <f t="shared" si="15"/>
        <v>16</v>
      </c>
      <c r="BE26" s="416"/>
      <c r="BF26" s="416"/>
      <c r="BG26" s="416"/>
      <c r="BH26" s="416">
        <v>16</v>
      </c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927</v>
      </c>
      <c r="CK26" s="416"/>
      <c r="CL26" s="416"/>
      <c r="CM26" s="416"/>
      <c r="CN26" s="416">
        <v>818</v>
      </c>
      <c r="CO26" s="416"/>
      <c r="CP26" s="416">
        <v>12</v>
      </c>
      <c r="CQ26" s="416">
        <v>97</v>
      </c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1640</v>
      </c>
      <c r="DA26" s="416">
        <v>1487</v>
      </c>
      <c r="DB26" s="416"/>
      <c r="DC26" s="416">
        <v>153</v>
      </c>
      <c r="DD26" s="297">
        <f t="shared" si="22"/>
        <v>120</v>
      </c>
      <c r="DE26" s="416"/>
      <c r="DF26" s="416"/>
      <c r="DG26" s="416">
        <v>109</v>
      </c>
      <c r="DH26" s="416"/>
      <c r="DI26" s="416"/>
      <c r="DJ26" s="416"/>
      <c r="DK26" s="416">
        <v>11</v>
      </c>
    </row>
    <row r="27" spans="1:115" s="267" customFormat="1" ht="13.5">
      <c r="A27" s="415" t="s">
        <v>376</v>
      </c>
      <c r="B27" s="415">
        <v>22223</v>
      </c>
      <c r="C27" s="415" t="s">
        <v>422</v>
      </c>
      <c r="D27" s="297">
        <f t="shared" si="2"/>
        <v>12996</v>
      </c>
      <c r="E27" s="416">
        <v>8499</v>
      </c>
      <c r="F27" s="416">
        <v>4497</v>
      </c>
      <c r="G27" s="297">
        <f t="shared" si="3"/>
        <v>12996</v>
      </c>
      <c r="H27" s="297">
        <f t="shared" si="4"/>
        <v>9121</v>
      </c>
      <c r="I27" s="297">
        <f t="shared" si="5"/>
        <v>0</v>
      </c>
      <c r="J27" s="416"/>
      <c r="K27" s="416"/>
      <c r="L27" s="416"/>
      <c r="M27" s="297">
        <f t="shared" si="6"/>
        <v>7910</v>
      </c>
      <c r="N27" s="416"/>
      <c r="O27" s="416">
        <v>5579</v>
      </c>
      <c r="P27" s="416">
        <v>2331</v>
      </c>
      <c r="Q27" s="297">
        <f t="shared" si="7"/>
        <v>0</v>
      </c>
      <c r="R27" s="416"/>
      <c r="S27" s="416"/>
      <c r="T27" s="416"/>
      <c r="U27" s="297">
        <f t="shared" si="8"/>
        <v>1211</v>
      </c>
      <c r="V27" s="416"/>
      <c r="W27" s="416">
        <v>1146</v>
      </c>
      <c r="X27" s="416">
        <v>65</v>
      </c>
      <c r="Y27" s="297">
        <f t="shared" si="9"/>
        <v>0</v>
      </c>
      <c r="Z27" s="416"/>
      <c r="AA27" s="416"/>
      <c r="AB27" s="416"/>
      <c r="AC27" s="297">
        <f t="shared" si="10"/>
        <v>0</v>
      </c>
      <c r="AD27" s="416"/>
      <c r="AE27" s="416"/>
      <c r="AF27" s="416"/>
      <c r="AG27" s="416">
        <v>3875</v>
      </c>
      <c r="AH27" s="416"/>
      <c r="AI27" s="297">
        <f t="shared" si="11"/>
        <v>0</v>
      </c>
      <c r="AJ27" s="416"/>
      <c r="AK27" s="416"/>
      <c r="AL27" s="416"/>
      <c r="AM27" s="297">
        <f t="shared" si="12"/>
        <v>12996</v>
      </c>
      <c r="AN27" s="297">
        <f t="shared" si="13"/>
        <v>9952</v>
      </c>
      <c r="AO27" s="416"/>
      <c r="AP27" s="416">
        <v>7910</v>
      </c>
      <c r="AQ27" s="416"/>
      <c r="AR27" s="416"/>
      <c r="AS27" s="416"/>
      <c r="AT27" s="416"/>
      <c r="AU27" s="416">
        <v>2042</v>
      </c>
      <c r="AV27" s="297">
        <f t="shared" si="14"/>
        <v>429</v>
      </c>
      <c r="AW27" s="416"/>
      <c r="AX27" s="416"/>
      <c r="AY27" s="416"/>
      <c r="AZ27" s="416">
        <v>241</v>
      </c>
      <c r="BA27" s="416"/>
      <c r="BB27" s="416"/>
      <c r="BC27" s="416">
        <v>188</v>
      </c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1796</v>
      </c>
      <c r="CK27" s="416"/>
      <c r="CL27" s="416"/>
      <c r="CM27" s="416"/>
      <c r="CN27" s="416">
        <v>946</v>
      </c>
      <c r="CO27" s="416"/>
      <c r="CP27" s="416"/>
      <c r="CQ27" s="416">
        <v>850</v>
      </c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24</v>
      </c>
      <c r="DA27" s="416">
        <v>24</v>
      </c>
      <c r="DB27" s="416"/>
      <c r="DC27" s="416"/>
      <c r="DD27" s="297">
        <f t="shared" si="22"/>
        <v>795</v>
      </c>
      <c r="DE27" s="416"/>
      <c r="DF27" s="416"/>
      <c r="DG27" s="416"/>
      <c r="DH27" s="416"/>
      <c r="DI27" s="416"/>
      <c r="DJ27" s="416"/>
      <c r="DK27" s="416">
        <v>795</v>
      </c>
    </row>
    <row r="28" spans="1:115" s="267" customFormat="1" ht="13.5">
      <c r="A28" s="415" t="s">
        <v>376</v>
      </c>
      <c r="B28" s="415">
        <v>22224</v>
      </c>
      <c r="C28" s="415" t="s">
        <v>423</v>
      </c>
      <c r="D28" s="297">
        <f t="shared" si="2"/>
        <v>10877</v>
      </c>
      <c r="E28" s="416">
        <v>9065</v>
      </c>
      <c r="F28" s="416">
        <v>1812</v>
      </c>
      <c r="G28" s="297">
        <f t="shared" si="3"/>
        <v>10877</v>
      </c>
      <c r="H28" s="297">
        <f t="shared" si="4"/>
        <v>9454</v>
      </c>
      <c r="I28" s="297">
        <f t="shared" si="5"/>
        <v>0</v>
      </c>
      <c r="J28" s="416"/>
      <c r="K28" s="416"/>
      <c r="L28" s="416"/>
      <c r="M28" s="297">
        <f t="shared" si="6"/>
        <v>7702</v>
      </c>
      <c r="N28" s="416"/>
      <c r="O28" s="416">
        <v>6453</v>
      </c>
      <c r="P28" s="416">
        <v>1249</v>
      </c>
      <c r="Q28" s="297">
        <f t="shared" si="7"/>
        <v>260</v>
      </c>
      <c r="R28" s="416"/>
      <c r="S28" s="416">
        <v>259</v>
      </c>
      <c r="T28" s="416">
        <v>1</v>
      </c>
      <c r="U28" s="297">
        <f t="shared" si="8"/>
        <v>1491</v>
      </c>
      <c r="V28" s="416"/>
      <c r="W28" s="416">
        <v>1491</v>
      </c>
      <c r="X28" s="416"/>
      <c r="Y28" s="297">
        <f t="shared" si="9"/>
        <v>0</v>
      </c>
      <c r="Z28" s="416"/>
      <c r="AA28" s="416"/>
      <c r="AB28" s="416"/>
      <c r="AC28" s="297">
        <f t="shared" si="10"/>
        <v>1</v>
      </c>
      <c r="AD28" s="416"/>
      <c r="AE28" s="416"/>
      <c r="AF28" s="416">
        <v>1</v>
      </c>
      <c r="AG28" s="416">
        <v>1423</v>
      </c>
      <c r="AH28" s="416"/>
      <c r="AI28" s="297">
        <f t="shared" si="11"/>
        <v>0</v>
      </c>
      <c r="AJ28" s="416"/>
      <c r="AK28" s="416"/>
      <c r="AL28" s="416"/>
      <c r="AM28" s="297">
        <f t="shared" si="12"/>
        <v>10877</v>
      </c>
      <c r="AN28" s="297">
        <f t="shared" si="13"/>
        <v>8411</v>
      </c>
      <c r="AO28" s="416"/>
      <c r="AP28" s="416">
        <v>7702</v>
      </c>
      <c r="AQ28" s="416"/>
      <c r="AR28" s="416"/>
      <c r="AS28" s="416"/>
      <c r="AT28" s="416"/>
      <c r="AU28" s="416">
        <v>709</v>
      </c>
      <c r="AV28" s="297">
        <f t="shared" si="14"/>
        <v>841</v>
      </c>
      <c r="AW28" s="416"/>
      <c r="AX28" s="416"/>
      <c r="AY28" s="416">
        <v>260</v>
      </c>
      <c r="AZ28" s="416"/>
      <c r="BA28" s="416"/>
      <c r="BB28" s="416">
        <v>1</v>
      </c>
      <c r="BC28" s="416">
        <v>580</v>
      </c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0</v>
      </c>
      <c r="CK28" s="416"/>
      <c r="CL28" s="416"/>
      <c r="CM28" s="416"/>
      <c r="CN28" s="416"/>
      <c r="CO28" s="416"/>
      <c r="CP28" s="416"/>
      <c r="CQ28" s="416"/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1625</v>
      </c>
      <c r="DA28" s="416">
        <v>1491</v>
      </c>
      <c r="DB28" s="416"/>
      <c r="DC28" s="416">
        <v>134</v>
      </c>
      <c r="DD28" s="297">
        <f t="shared" si="22"/>
        <v>0</v>
      </c>
      <c r="DE28" s="416"/>
      <c r="DF28" s="416"/>
      <c r="DG28" s="416"/>
      <c r="DH28" s="416"/>
      <c r="DI28" s="416"/>
      <c r="DJ28" s="416"/>
      <c r="DK28" s="416"/>
    </row>
    <row r="29" spans="1:115" s="267" customFormat="1" ht="13.5">
      <c r="A29" s="415" t="s">
        <v>376</v>
      </c>
      <c r="B29" s="415">
        <v>22225</v>
      </c>
      <c r="C29" s="415" t="s">
        <v>424</v>
      </c>
      <c r="D29" s="297">
        <f t="shared" si="2"/>
        <v>18506</v>
      </c>
      <c r="E29" s="416">
        <v>13596</v>
      </c>
      <c r="F29" s="416">
        <v>4910</v>
      </c>
      <c r="G29" s="297">
        <f t="shared" si="3"/>
        <v>18506</v>
      </c>
      <c r="H29" s="297">
        <f t="shared" si="4"/>
        <v>15477</v>
      </c>
      <c r="I29" s="297">
        <f t="shared" si="5"/>
        <v>0</v>
      </c>
      <c r="J29" s="416"/>
      <c r="K29" s="416"/>
      <c r="L29" s="416"/>
      <c r="M29" s="297">
        <f t="shared" si="6"/>
        <v>12002</v>
      </c>
      <c r="N29" s="416"/>
      <c r="O29" s="416">
        <v>8404</v>
      </c>
      <c r="P29" s="416">
        <v>3598</v>
      </c>
      <c r="Q29" s="297">
        <f t="shared" si="7"/>
        <v>114</v>
      </c>
      <c r="R29" s="416"/>
      <c r="S29" s="416">
        <v>104</v>
      </c>
      <c r="T29" s="416">
        <v>10</v>
      </c>
      <c r="U29" s="297">
        <f t="shared" si="8"/>
        <v>3326</v>
      </c>
      <c r="V29" s="416"/>
      <c r="W29" s="416">
        <v>3028</v>
      </c>
      <c r="X29" s="416">
        <v>298</v>
      </c>
      <c r="Y29" s="297">
        <f t="shared" si="9"/>
        <v>0</v>
      </c>
      <c r="Z29" s="416"/>
      <c r="AA29" s="416"/>
      <c r="AB29" s="416"/>
      <c r="AC29" s="297">
        <f t="shared" si="10"/>
        <v>35</v>
      </c>
      <c r="AD29" s="416">
        <v>35</v>
      </c>
      <c r="AE29" s="416"/>
      <c r="AF29" s="416"/>
      <c r="AG29" s="416">
        <v>3029</v>
      </c>
      <c r="AH29" s="416"/>
      <c r="AI29" s="297">
        <f t="shared" si="11"/>
        <v>2</v>
      </c>
      <c r="AJ29" s="416"/>
      <c r="AK29" s="416">
        <v>2</v>
      </c>
      <c r="AL29" s="416"/>
      <c r="AM29" s="297">
        <f t="shared" si="12"/>
        <v>18506</v>
      </c>
      <c r="AN29" s="297">
        <f t="shared" si="13"/>
        <v>13107</v>
      </c>
      <c r="AO29" s="416"/>
      <c r="AP29" s="416">
        <v>11895</v>
      </c>
      <c r="AQ29" s="416"/>
      <c r="AR29" s="416"/>
      <c r="AS29" s="416"/>
      <c r="AT29" s="416">
        <v>25</v>
      </c>
      <c r="AU29" s="416">
        <v>1187</v>
      </c>
      <c r="AV29" s="297">
        <f t="shared" si="14"/>
        <v>0</v>
      </c>
      <c r="AW29" s="416"/>
      <c r="AX29" s="416"/>
      <c r="AY29" s="416"/>
      <c r="AZ29" s="416"/>
      <c r="BA29" s="416"/>
      <c r="BB29" s="416"/>
      <c r="BC29" s="416"/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1748</v>
      </c>
      <c r="CK29" s="416"/>
      <c r="CL29" s="416">
        <v>107</v>
      </c>
      <c r="CM29" s="416"/>
      <c r="CN29" s="416">
        <v>1092</v>
      </c>
      <c r="CO29" s="416"/>
      <c r="CP29" s="416">
        <v>10</v>
      </c>
      <c r="CQ29" s="416">
        <v>539</v>
      </c>
      <c r="CR29" s="297">
        <f t="shared" si="20"/>
        <v>0</v>
      </c>
      <c r="CS29" s="416"/>
      <c r="CT29" s="416"/>
      <c r="CU29" s="416"/>
      <c r="CV29" s="416"/>
      <c r="CW29" s="416"/>
      <c r="CX29" s="416"/>
      <c r="CY29" s="416"/>
      <c r="CZ29" s="297">
        <f t="shared" si="21"/>
        <v>3480</v>
      </c>
      <c r="DA29" s="416">
        <v>2234</v>
      </c>
      <c r="DB29" s="416"/>
      <c r="DC29" s="416">
        <v>1246</v>
      </c>
      <c r="DD29" s="297">
        <f t="shared" si="22"/>
        <v>171</v>
      </c>
      <c r="DE29" s="416"/>
      <c r="DF29" s="416"/>
      <c r="DG29" s="416">
        <v>114</v>
      </c>
      <c r="DH29" s="416"/>
      <c r="DI29" s="416"/>
      <c r="DJ29" s="416"/>
      <c r="DK29" s="416">
        <v>57</v>
      </c>
    </row>
    <row r="30" spans="1:115" s="267" customFormat="1" ht="13.5">
      <c r="A30" s="415" t="s">
        <v>376</v>
      </c>
      <c r="B30" s="415">
        <v>22226</v>
      </c>
      <c r="C30" s="415" t="s">
        <v>425</v>
      </c>
      <c r="D30" s="297">
        <f t="shared" si="2"/>
        <v>17731</v>
      </c>
      <c r="E30" s="416">
        <v>12986</v>
      </c>
      <c r="F30" s="416">
        <v>4745</v>
      </c>
      <c r="G30" s="297">
        <f t="shared" si="3"/>
        <v>17731</v>
      </c>
      <c r="H30" s="297">
        <f t="shared" si="4"/>
        <v>10956</v>
      </c>
      <c r="I30" s="297">
        <f t="shared" si="5"/>
        <v>0</v>
      </c>
      <c r="J30" s="416"/>
      <c r="K30" s="416"/>
      <c r="L30" s="416"/>
      <c r="M30" s="297">
        <f t="shared" si="6"/>
        <v>9226</v>
      </c>
      <c r="N30" s="416"/>
      <c r="O30" s="416">
        <v>8090</v>
      </c>
      <c r="P30" s="416">
        <v>1136</v>
      </c>
      <c r="Q30" s="297">
        <f t="shared" si="7"/>
        <v>0</v>
      </c>
      <c r="R30" s="416"/>
      <c r="S30" s="416"/>
      <c r="T30" s="416"/>
      <c r="U30" s="297">
        <f t="shared" si="8"/>
        <v>1494</v>
      </c>
      <c r="V30" s="416">
        <v>50</v>
      </c>
      <c r="W30" s="416">
        <v>1425</v>
      </c>
      <c r="X30" s="416">
        <v>19</v>
      </c>
      <c r="Y30" s="297">
        <f t="shared" si="9"/>
        <v>236</v>
      </c>
      <c r="Z30" s="416"/>
      <c r="AA30" s="416">
        <v>236</v>
      </c>
      <c r="AB30" s="416"/>
      <c r="AC30" s="297">
        <f t="shared" si="10"/>
        <v>0</v>
      </c>
      <c r="AD30" s="416"/>
      <c r="AE30" s="416"/>
      <c r="AF30" s="416"/>
      <c r="AG30" s="416">
        <v>6775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17731</v>
      </c>
      <c r="AN30" s="297">
        <f t="shared" si="13"/>
        <v>14398</v>
      </c>
      <c r="AO30" s="416"/>
      <c r="AP30" s="416">
        <v>9226</v>
      </c>
      <c r="AQ30" s="416"/>
      <c r="AR30" s="416"/>
      <c r="AS30" s="416"/>
      <c r="AT30" s="416"/>
      <c r="AU30" s="416">
        <v>5172</v>
      </c>
      <c r="AV30" s="297">
        <f t="shared" si="14"/>
        <v>338</v>
      </c>
      <c r="AW30" s="416"/>
      <c r="AX30" s="416"/>
      <c r="AY30" s="416"/>
      <c r="AZ30" s="416">
        <v>193</v>
      </c>
      <c r="BA30" s="416"/>
      <c r="BB30" s="416"/>
      <c r="BC30" s="416">
        <v>145</v>
      </c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2094</v>
      </c>
      <c r="CK30" s="416"/>
      <c r="CL30" s="416"/>
      <c r="CM30" s="416"/>
      <c r="CN30" s="416">
        <v>874</v>
      </c>
      <c r="CO30" s="416">
        <v>236</v>
      </c>
      <c r="CP30" s="416"/>
      <c r="CQ30" s="416">
        <v>984</v>
      </c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619</v>
      </c>
      <c r="DA30" s="416">
        <v>427</v>
      </c>
      <c r="DB30" s="416"/>
      <c r="DC30" s="416">
        <v>192</v>
      </c>
      <c r="DD30" s="297">
        <f t="shared" si="22"/>
        <v>282</v>
      </c>
      <c r="DE30" s="416"/>
      <c r="DF30" s="416"/>
      <c r="DG30" s="416"/>
      <c r="DH30" s="416"/>
      <c r="DI30" s="416"/>
      <c r="DJ30" s="416"/>
      <c r="DK30" s="416">
        <v>282</v>
      </c>
    </row>
    <row r="31" spans="1:115" s="267" customFormat="1" ht="13.5">
      <c r="A31" s="415" t="s">
        <v>376</v>
      </c>
      <c r="B31" s="415">
        <v>22301</v>
      </c>
      <c r="C31" s="415" t="s">
        <v>426</v>
      </c>
      <c r="D31" s="297">
        <f t="shared" si="2"/>
        <v>9766</v>
      </c>
      <c r="E31" s="416">
        <v>6182</v>
      </c>
      <c r="F31" s="416">
        <v>3584</v>
      </c>
      <c r="G31" s="297">
        <f t="shared" si="3"/>
        <v>9766</v>
      </c>
      <c r="H31" s="297">
        <f t="shared" si="4"/>
        <v>8249</v>
      </c>
      <c r="I31" s="297">
        <f t="shared" si="5"/>
        <v>0</v>
      </c>
      <c r="J31" s="416"/>
      <c r="K31" s="416"/>
      <c r="L31" s="416"/>
      <c r="M31" s="297">
        <f t="shared" si="6"/>
        <v>7142</v>
      </c>
      <c r="N31" s="416">
        <v>124</v>
      </c>
      <c r="O31" s="416">
        <v>4155</v>
      </c>
      <c r="P31" s="416">
        <v>2863</v>
      </c>
      <c r="Q31" s="297">
        <f t="shared" si="7"/>
        <v>86</v>
      </c>
      <c r="R31" s="416"/>
      <c r="S31" s="416">
        <v>86</v>
      </c>
      <c r="T31" s="416"/>
      <c r="U31" s="297">
        <f t="shared" si="8"/>
        <v>539</v>
      </c>
      <c r="V31" s="416"/>
      <c r="W31" s="416">
        <v>539</v>
      </c>
      <c r="X31" s="416"/>
      <c r="Y31" s="297">
        <f t="shared" si="9"/>
        <v>0</v>
      </c>
      <c r="Z31" s="416"/>
      <c r="AA31" s="416"/>
      <c r="AB31" s="416"/>
      <c r="AC31" s="297">
        <f t="shared" si="10"/>
        <v>482</v>
      </c>
      <c r="AD31" s="416"/>
      <c r="AE31" s="416">
        <v>482</v>
      </c>
      <c r="AF31" s="416"/>
      <c r="AG31" s="416">
        <v>1517</v>
      </c>
      <c r="AH31" s="416"/>
      <c r="AI31" s="297">
        <f t="shared" si="11"/>
        <v>0</v>
      </c>
      <c r="AJ31" s="416"/>
      <c r="AK31" s="416"/>
      <c r="AL31" s="416"/>
      <c r="AM31" s="297">
        <f t="shared" si="12"/>
        <v>9766</v>
      </c>
      <c r="AN31" s="297">
        <f t="shared" si="13"/>
        <v>8276</v>
      </c>
      <c r="AO31" s="416"/>
      <c r="AP31" s="416">
        <v>7142</v>
      </c>
      <c r="AQ31" s="416"/>
      <c r="AR31" s="416"/>
      <c r="AS31" s="416"/>
      <c r="AT31" s="416"/>
      <c r="AU31" s="416">
        <v>1134</v>
      </c>
      <c r="AV31" s="297">
        <f t="shared" si="14"/>
        <v>624</v>
      </c>
      <c r="AW31" s="416"/>
      <c r="AX31" s="416"/>
      <c r="AY31" s="416"/>
      <c r="AZ31" s="416"/>
      <c r="BA31" s="416"/>
      <c r="BB31" s="416">
        <v>482</v>
      </c>
      <c r="BC31" s="416">
        <v>142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866</v>
      </c>
      <c r="CK31" s="416"/>
      <c r="CL31" s="416"/>
      <c r="CM31" s="416">
        <v>86</v>
      </c>
      <c r="CN31" s="416">
        <v>539</v>
      </c>
      <c r="CO31" s="416"/>
      <c r="CP31" s="416"/>
      <c r="CQ31" s="416">
        <v>241</v>
      </c>
      <c r="CR31" s="297">
        <f t="shared" si="20"/>
        <v>0</v>
      </c>
      <c r="CS31" s="416"/>
      <c r="CT31" s="416"/>
      <c r="CU31" s="416"/>
      <c r="CV31" s="416"/>
      <c r="CW31" s="416"/>
      <c r="CX31" s="416"/>
      <c r="CY31" s="416"/>
      <c r="CZ31" s="297">
        <f t="shared" si="21"/>
        <v>0</v>
      </c>
      <c r="DA31" s="416"/>
      <c r="DB31" s="416"/>
      <c r="DC31" s="416"/>
      <c r="DD31" s="297">
        <f t="shared" si="22"/>
        <v>0</v>
      </c>
      <c r="DE31" s="416"/>
      <c r="DF31" s="416"/>
      <c r="DG31" s="416"/>
      <c r="DH31" s="416"/>
      <c r="DI31" s="416"/>
      <c r="DJ31" s="416"/>
      <c r="DK31" s="416"/>
    </row>
    <row r="32" spans="1:115" s="267" customFormat="1" ht="13.5">
      <c r="A32" s="415" t="s">
        <v>376</v>
      </c>
      <c r="B32" s="415">
        <v>22302</v>
      </c>
      <c r="C32" s="415" t="s">
        <v>427</v>
      </c>
      <c r="D32" s="297">
        <f t="shared" si="2"/>
        <v>4405</v>
      </c>
      <c r="E32" s="416">
        <v>2567</v>
      </c>
      <c r="F32" s="416">
        <v>1838</v>
      </c>
      <c r="G32" s="297">
        <f t="shared" si="3"/>
        <v>4405</v>
      </c>
      <c r="H32" s="297">
        <f t="shared" si="4"/>
        <v>3871</v>
      </c>
      <c r="I32" s="297">
        <f t="shared" si="5"/>
        <v>0</v>
      </c>
      <c r="J32" s="416"/>
      <c r="K32" s="416"/>
      <c r="L32" s="416"/>
      <c r="M32" s="297">
        <f t="shared" si="6"/>
        <v>3462</v>
      </c>
      <c r="N32" s="416">
        <v>31</v>
      </c>
      <c r="O32" s="416">
        <v>1839</v>
      </c>
      <c r="P32" s="416">
        <v>1592</v>
      </c>
      <c r="Q32" s="297">
        <f t="shared" si="7"/>
        <v>34</v>
      </c>
      <c r="R32" s="416"/>
      <c r="S32" s="416">
        <v>34</v>
      </c>
      <c r="T32" s="416"/>
      <c r="U32" s="297">
        <f t="shared" si="8"/>
        <v>232</v>
      </c>
      <c r="V32" s="416"/>
      <c r="W32" s="416">
        <v>232</v>
      </c>
      <c r="X32" s="416"/>
      <c r="Y32" s="297">
        <f t="shared" si="9"/>
        <v>0</v>
      </c>
      <c r="Z32" s="416"/>
      <c r="AA32" s="416"/>
      <c r="AB32" s="416"/>
      <c r="AC32" s="297">
        <f t="shared" si="10"/>
        <v>143</v>
      </c>
      <c r="AD32" s="416"/>
      <c r="AE32" s="416">
        <v>143</v>
      </c>
      <c r="AF32" s="416"/>
      <c r="AG32" s="416">
        <v>534</v>
      </c>
      <c r="AH32" s="416"/>
      <c r="AI32" s="297">
        <f t="shared" si="11"/>
        <v>0</v>
      </c>
      <c r="AJ32" s="416"/>
      <c r="AK32" s="416"/>
      <c r="AL32" s="416"/>
      <c r="AM32" s="297">
        <f t="shared" si="12"/>
        <v>4405</v>
      </c>
      <c r="AN32" s="297">
        <f t="shared" si="13"/>
        <v>3812</v>
      </c>
      <c r="AO32" s="416"/>
      <c r="AP32" s="416">
        <v>3462</v>
      </c>
      <c r="AQ32" s="416"/>
      <c r="AR32" s="416"/>
      <c r="AS32" s="416"/>
      <c r="AT32" s="416"/>
      <c r="AU32" s="416">
        <v>350</v>
      </c>
      <c r="AV32" s="297">
        <f t="shared" si="14"/>
        <v>227</v>
      </c>
      <c r="AW32" s="416"/>
      <c r="AX32" s="416"/>
      <c r="AY32" s="416"/>
      <c r="AZ32" s="416"/>
      <c r="BA32" s="416"/>
      <c r="BB32" s="416">
        <v>143</v>
      </c>
      <c r="BC32" s="416">
        <v>84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366</v>
      </c>
      <c r="CK32" s="416"/>
      <c r="CL32" s="416"/>
      <c r="CM32" s="416">
        <v>34</v>
      </c>
      <c r="CN32" s="416">
        <v>232</v>
      </c>
      <c r="CO32" s="416"/>
      <c r="CP32" s="416"/>
      <c r="CQ32" s="416">
        <v>100</v>
      </c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0</v>
      </c>
      <c r="DA32" s="416"/>
      <c r="DB32" s="416"/>
      <c r="DC32" s="416"/>
      <c r="DD32" s="297">
        <f t="shared" si="22"/>
        <v>0</v>
      </c>
      <c r="DE32" s="416"/>
      <c r="DF32" s="416"/>
      <c r="DG32" s="416"/>
      <c r="DH32" s="416"/>
      <c r="DI32" s="416"/>
      <c r="DJ32" s="416"/>
      <c r="DK32" s="416"/>
    </row>
    <row r="33" spans="1:115" s="267" customFormat="1" ht="13.5">
      <c r="A33" s="415" t="s">
        <v>376</v>
      </c>
      <c r="B33" s="415">
        <v>22304</v>
      </c>
      <c r="C33" s="415" t="s">
        <v>428</v>
      </c>
      <c r="D33" s="297">
        <f t="shared" si="2"/>
        <v>4424</v>
      </c>
      <c r="E33" s="416">
        <v>2969</v>
      </c>
      <c r="F33" s="416">
        <v>1455</v>
      </c>
      <c r="G33" s="297">
        <f t="shared" si="3"/>
        <v>4424</v>
      </c>
      <c r="H33" s="297">
        <f t="shared" si="4"/>
        <v>3551</v>
      </c>
      <c r="I33" s="297">
        <f t="shared" si="5"/>
        <v>0</v>
      </c>
      <c r="J33" s="416"/>
      <c r="K33" s="416"/>
      <c r="L33" s="416"/>
      <c r="M33" s="297">
        <f t="shared" si="6"/>
        <v>3165</v>
      </c>
      <c r="N33" s="416"/>
      <c r="O33" s="416">
        <v>2239</v>
      </c>
      <c r="P33" s="416">
        <v>926</v>
      </c>
      <c r="Q33" s="297">
        <f t="shared" si="7"/>
        <v>66</v>
      </c>
      <c r="R33" s="416"/>
      <c r="S33" s="416">
        <v>66</v>
      </c>
      <c r="T33" s="416"/>
      <c r="U33" s="297">
        <f t="shared" si="8"/>
        <v>218</v>
      </c>
      <c r="V33" s="416"/>
      <c r="W33" s="416">
        <v>218</v>
      </c>
      <c r="X33" s="416"/>
      <c r="Y33" s="297">
        <f t="shared" si="9"/>
        <v>0</v>
      </c>
      <c r="Z33" s="416"/>
      <c r="AA33" s="416"/>
      <c r="AB33" s="416"/>
      <c r="AC33" s="297">
        <f t="shared" si="10"/>
        <v>102</v>
      </c>
      <c r="AD33" s="416"/>
      <c r="AE33" s="416">
        <v>102</v>
      </c>
      <c r="AF33" s="416"/>
      <c r="AG33" s="416">
        <v>873</v>
      </c>
      <c r="AH33" s="416"/>
      <c r="AI33" s="297">
        <f t="shared" si="11"/>
        <v>0</v>
      </c>
      <c r="AJ33" s="416"/>
      <c r="AK33" s="416"/>
      <c r="AL33" s="416"/>
      <c r="AM33" s="297">
        <f t="shared" si="12"/>
        <v>4424</v>
      </c>
      <c r="AN33" s="297">
        <f t="shared" si="13"/>
        <v>3819</v>
      </c>
      <c r="AO33" s="416"/>
      <c r="AP33" s="416">
        <v>3165</v>
      </c>
      <c r="AQ33" s="416"/>
      <c r="AR33" s="416"/>
      <c r="AS33" s="416"/>
      <c r="AT33" s="416"/>
      <c r="AU33" s="416">
        <v>654</v>
      </c>
      <c r="AV33" s="297">
        <f t="shared" si="14"/>
        <v>128</v>
      </c>
      <c r="AW33" s="416"/>
      <c r="AX33" s="416"/>
      <c r="AY33" s="416"/>
      <c r="AZ33" s="416"/>
      <c r="BA33" s="416"/>
      <c r="BB33" s="416">
        <v>102</v>
      </c>
      <c r="BC33" s="416">
        <v>26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0</v>
      </c>
      <c r="CK33" s="416"/>
      <c r="CL33" s="416"/>
      <c r="CM33" s="416"/>
      <c r="CN33" s="416"/>
      <c r="CO33" s="416"/>
      <c r="CP33" s="416"/>
      <c r="CQ33" s="416"/>
      <c r="CR33" s="297">
        <f t="shared" si="20"/>
        <v>0</v>
      </c>
      <c r="CS33" s="416"/>
      <c r="CT33" s="416"/>
      <c r="CU33" s="416"/>
      <c r="CV33" s="416"/>
      <c r="CW33" s="416"/>
      <c r="CX33" s="416"/>
      <c r="CY33" s="416"/>
      <c r="CZ33" s="297">
        <f t="shared" si="21"/>
        <v>390</v>
      </c>
      <c r="DA33" s="416">
        <v>218</v>
      </c>
      <c r="DB33" s="416"/>
      <c r="DC33" s="416">
        <v>172</v>
      </c>
      <c r="DD33" s="297">
        <f t="shared" si="22"/>
        <v>87</v>
      </c>
      <c r="DE33" s="416"/>
      <c r="DF33" s="416"/>
      <c r="DG33" s="416">
        <v>66</v>
      </c>
      <c r="DH33" s="416"/>
      <c r="DI33" s="416"/>
      <c r="DJ33" s="416"/>
      <c r="DK33" s="416">
        <v>21</v>
      </c>
    </row>
    <row r="34" spans="1:115" s="267" customFormat="1" ht="13.5">
      <c r="A34" s="415" t="s">
        <v>376</v>
      </c>
      <c r="B34" s="415">
        <v>22305</v>
      </c>
      <c r="C34" s="415" t="s">
        <v>429</v>
      </c>
      <c r="D34" s="297">
        <f t="shared" si="2"/>
        <v>3706</v>
      </c>
      <c r="E34" s="416">
        <v>3094</v>
      </c>
      <c r="F34" s="416">
        <v>612</v>
      </c>
      <c r="G34" s="297">
        <f t="shared" si="3"/>
        <v>3706</v>
      </c>
      <c r="H34" s="297">
        <f t="shared" si="4"/>
        <v>3299</v>
      </c>
      <c r="I34" s="297">
        <f t="shared" si="5"/>
        <v>0</v>
      </c>
      <c r="J34" s="416"/>
      <c r="K34" s="416"/>
      <c r="L34" s="416"/>
      <c r="M34" s="297">
        <f t="shared" si="6"/>
        <v>2877</v>
      </c>
      <c r="N34" s="416">
        <v>2543</v>
      </c>
      <c r="O34" s="416"/>
      <c r="P34" s="416">
        <v>334</v>
      </c>
      <c r="Q34" s="297">
        <f t="shared" si="7"/>
        <v>0</v>
      </c>
      <c r="R34" s="416"/>
      <c r="S34" s="416"/>
      <c r="T34" s="416"/>
      <c r="U34" s="297">
        <f t="shared" si="8"/>
        <v>305</v>
      </c>
      <c r="V34" s="416">
        <v>179</v>
      </c>
      <c r="W34" s="416">
        <v>126</v>
      </c>
      <c r="X34" s="416"/>
      <c r="Y34" s="297">
        <f t="shared" si="9"/>
        <v>4</v>
      </c>
      <c r="Z34" s="416">
        <v>4</v>
      </c>
      <c r="AA34" s="416"/>
      <c r="AB34" s="416"/>
      <c r="AC34" s="297">
        <f t="shared" si="10"/>
        <v>113</v>
      </c>
      <c r="AD34" s="416"/>
      <c r="AE34" s="416">
        <v>113</v>
      </c>
      <c r="AF34" s="416"/>
      <c r="AG34" s="416">
        <v>407</v>
      </c>
      <c r="AH34" s="416"/>
      <c r="AI34" s="297">
        <f t="shared" si="11"/>
        <v>0</v>
      </c>
      <c r="AJ34" s="416"/>
      <c r="AK34" s="416"/>
      <c r="AL34" s="416"/>
      <c r="AM34" s="297">
        <f t="shared" si="12"/>
        <v>3706</v>
      </c>
      <c r="AN34" s="297">
        <f t="shared" si="13"/>
        <v>3177</v>
      </c>
      <c r="AO34" s="416"/>
      <c r="AP34" s="416">
        <v>2877</v>
      </c>
      <c r="AQ34" s="416"/>
      <c r="AR34" s="416"/>
      <c r="AS34" s="416"/>
      <c r="AT34" s="416"/>
      <c r="AU34" s="416">
        <v>300</v>
      </c>
      <c r="AV34" s="297">
        <f t="shared" si="14"/>
        <v>145</v>
      </c>
      <c r="AW34" s="416"/>
      <c r="AX34" s="416"/>
      <c r="AY34" s="416"/>
      <c r="AZ34" s="416"/>
      <c r="BA34" s="416"/>
      <c r="BB34" s="416">
        <v>113</v>
      </c>
      <c r="BC34" s="416">
        <v>32</v>
      </c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205</v>
      </c>
      <c r="CK34" s="416"/>
      <c r="CL34" s="416"/>
      <c r="CM34" s="416"/>
      <c r="CN34" s="416">
        <v>171</v>
      </c>
      <c r="CO34" s="416">
        <v>4</v>
      </c>
      <c r="CP34" s="416"/>
      <c r="CQ34" s="416">
        <v>30</v>
      </c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179</v>
      </c>
      <c r="DA34" s="416">
        <v>134</v>
      </c>
      <c r="DB34" s="416"/>
      <c r="DC34" s="416">
        <v>45</v>
      </c>
      <c r="DD34" s="297">
        <f t="shared" si="22"/>
        <v>0</v>
      </c>
      <c r="DE34" s="416"/>
      <c r="DF34" s="416"/>
      <c r="DG34" s="416"/>
      <c r="DH34" s="416"/>
      <c r="DI34" s="416"/>
      <c r="DJ34" s="416"/>
      <c r="DK34" s="416"/>
    </row>
    <row r="35" spans="1:115" s="267" customFormat="1" ht="13.5">
      <c r="A35" s="415" t="s">
        <v>376</v>
      </c>
      <c r="B35" s="415">
        <v>22306</v>
      </c>
      <c r="C35" s="415" t="s">
        <v>430</v>
      </c>
      <c r="D35" s="297">
        <f t="shared" si="2"/>
        <v>5487</v>
      </c>
      <c r="E35" s="416">
        <v>3556</v>
      </c>
      <c r="F35" s="416">
        <v>1931</v>
      </c>
      <c r="G35" s="297">
        <f t="shared" si="3"/>
        <v>5487</v>
      </c>
      <c r="H35" s="297">
        <f t="shared" si="4"/>
        <v>4358</v>
      </c>
      <c r="I35" s="297">
        <f t="shared" si="5"/>
        <v>0</v>
      </c>
      <c r="J35" s="416"/>
      <c r="K35" s="416"/>
      <c r="L35" s="416"/>
      <c r="M35" s="297">
        <f t="shared" si="6"/>
        <v>3465</v>
      </c>
      <c r="N35" s="416">
        <v>2918</v>
      </c>
      <c r="O35" s="416"/>
      <c r="P35" s="416">
        <v>547</v>
      </c>
      <c r="Q35" s="297">
        <f t="shared" si="7"/>
        <v>78</v>
      </c>
      <c r="R35" s="416"/>
      <c r="S35" s="416">
        <v>78</v>
      </c>
      <c r="T35" s="416"/>
      <c r="U35" s="297">
        <f t="shared" si="8"/>
        <v>637</v>
      </c>
      <c r="V35" s="416">
        <v>8</v>
      </c>
      <c r="W35" s="416">
        <v>629</v>
      </c>
      <c r="X35" s="416"/>
      <c r="Y35" s="297">
        <f t="shared" si="9"/>
        <v>13</v>
      </c>
      <c r="Z35" s="416"/>
      <c r="AA35" s="416">
        <v>13</v>
      </c>
      <c r="AB35" s="416"/>
      <c r="AC35" s="297">
        <f t="shared" si="10"/>
        <v>165</v>
      </c>
      <c r="AD35" s="416"/>
      <c r="AE35" s="416">
        <v>165</v>
      </c>
      <c r="AF35" s="416"/>
      <c r="AG35" s="416">
        <v>1129</v>
      </c>
      <c r="AH35" s="416"/>
      <c r="AI35" s="297">
        <f t="shared" si="11"/>
        <v>0</v>
      </c>
      <c r="AJ35" s="416"/>
      <c r="AK35" s="416"/>
      <c r="AL35" s="416"/>
      <c r="AM35" s="297">
        <f t="shared" si="12"/>
        <v>5487</v>
      </c>
      <c r="AN35" s="297">
        <f t="shared" si="13"/>
        <v>4594</v>
      </c>
      <c r="AO35" s="416"/>
      <c r="AP35" s="416">
        <v>3465</v>
      </c>
      <c r="AQ35" s="416"/>
      <c r="AR35" s="416"/>
      <c r="AS35" s="416"/>
      <c r="AT35" s="416"/>
      <c r="AU35" s="416">
        <v>1129</v>
      </c>
      <c r="AV35" s="297">
        <f t="shared" si="14"/>
        <v>165</v>
      </c>
      <c r="AW35" s="416"/>
      <c r="AX35" s="416"/>
      <c r="AY35" s="416"/>
      <c r="AZ35" s="416"/>
      <c r="BA35" s="416"/>
      <c r="BB35" s="416">
        <v>165</v>
      </c>
      <c r="BC35" s="416"/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184</v>
      </c>
      <c r="CK35" s="416"/>
      <c r="CL35" s="416"/>
      <c r="CM35" s="416"/>
      <c r="CN35" s="416">
        <v>184</v>
      </c>
      <c r="CO35" s="416"/>
      <c r="CP35" s="416"/>
      <c r="CQ35" s="416"/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453</v>
      </c>
      <c r="DA35" s="416">
        <v>453</v>
      </c>
      <c r="DB35" s="416"/>
      <c r="DC35" s="416"/>
      <c r="DD35" s="297">
        <f t="shared" si="22"/>
        <v>91</v>
      </c>
      <c r="DE35" s="416"/>
      <c r="DF35" s="416"/>
      <c r="DG35" s="416">
        <v>78</v>
      </c>
      <c r="DH35" s="416"/>
      <c r="DI35" s="416">
        <v>13</v>
      </c>
      <c r="DJ35" s="416"/>
      <c r="DK35" s="416"/>
    </row>
    <row r="36" spans="1:115" s="267" customFormat="1" ht="13.5">
      <c r="A36" s="415" t="s">
        <v>376</v>
      </c>
      <c r="B36" s="415">
        <v>22325</v>
      </c>
      <c r="C36" s="415" t="s">
        <v>431</v>
      </c>
      <c r="D36" s="297">
        <f t="shared" si="2"/>
        <v>16477</v>
      </c>
      <c r="E36" s="416">
        <v>12421</v>
      </c>
      <c r="F36" s="416">
        <v>4056</v>
      </c>
      <c r="G36" s="297">
        <f t="shared" si="3"/>
        <v>16477</v>
      </c>
      <c r="H36" s="297">
        <f t="shared" si="4"/>
        <v>15280</v>
      </c>
      <c r="I36" s="297">
        <f t="shared" si="5"/>
        <v>0</v>
      </c>
      <c r="J36" s="416"/>
      <c r="K36" s="416"/>
      <c r="L36" s="416"/>
      <c r="M36" s="297">
        <f t="shared" si="6"/>
        <v>13109</v>
      </c>
      <c r="N36" s="416"/>
      <c r="O36" s="416">
        <v>9372</v>
      </c>
      <c r="P36" s="416">
        <v>3737</v>
      </c>
      <c r="Q36" s="297">
        <f t="shared" si="7"/>
        <v>538</v>
      </c>
      <c r="R36" s="416"/>
      <c r="S36" s="416">
        <v>538</v>
      </c>
      <c r="T36" s="416"/>
      <c r="U36" s="297">
        <f t="shared" si="8"/>
        <v>1577</v>
      </c>
      <c r="V36" s="416"/>
      <c r="W36" s="416">
        <v>1577</v>
      </c>
      <c r="X36" s="416"/>
      <c r="Y36" s="297">
        <f t="shared" si="9"/>
        <v>0</v>
      </c>
      <c r="Z36" s="416"/>
      <c r="AA36" s="416"/>
      <c r="AB36" s="416"/>
      <c r="AC36" s="297">
        <f t="shared" si="10"/>
        <v>56</v>
      </c>
      <c r="AD36" s="416"/>
      <c r="AE36" s="416"/>
      <c r="AF36" s="416">
        <v>56</v>
      </c>
      <c r="AG36" s="416">
        <v>1197</v>
      </c>
      <c r="AH36" s="416"/>
      <c r="AI36" s="297">
        <f t="shared" si="11"/>
        <v>0</v>
      </c>
      <c r="AJ36" s="416"/>
      <c r="AK36" s="416"/>
      <c r="AL36" s="416"/>
      <c r="AM36" s="297">
        <f t="shared" si="12"/>
        <v>16477</v>
      </c>
      <c r="AN36" s="297">
        <f t="shared" si="13"/>
        <v>13879</v>
      </c>
      <c r="AO36" s="416"/>
      <c r="AP36" s="416">
        <v>13109</v>
      </c>
      <c r="AQ36" s="416"/>
      <c r="AR36" s="416"/>
      <c r="AS36" s="416"/>
      <c r="AT36" s="416"/>
      <c r="AU36" s="416">
        <v>770</v>
      </c>
      <c r="AV36" s="297">
        <f t="shared" si="14"/>
        <v>1021</v>
      </c>
      <c r="AW36" s="416"/>
      <c r="AX36" s="416"/>
      <c r="AY36" s="416">
        <v>538</v>
      </c>
      <c r="AZ36" s="416"/>
      <c r="BA36" s="416"/>
      <c r="BB36" s="416">
        <v>56</v>
      </c>
      <c r="BC36" s="416">
        <v>427</v>
      </c>
      <c r="BD36" s="297">
        <f t="shared" si="15"/>
        <v>0</v>
      </c>
      <c r="BE36" s="416"/>
      <c r="BF36" s="416"/>
      <c r="BG36" s="416"/>
      <c r="BH36" s="416"/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0</v>
      </c>
      <c r="CC36" s="416"/>
      <c r="CD36" s="416"/>
      <c r="CE36" s="416"/>
      <c r="CF36" s="416"/>
      <c r="CG36" s="416"/>
      <c r="CH36" s="416"/>
      <c r="CI36" s="416"/>
      <c r="CJ36" s="297">
        <f t="shared" si="19"/>
        <v>203</v>
      </c>
      <c r="CK36" s="416"/>
      <c r="CL36" s="416"/>
      <c r="CM36" s="416"/>
      <c r="CN36" s="416">
        <v>203</v>
      </c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1374</v>
      </c>
      <c r="DA36" s="416">
        <v>1374</v>
      </c>
      <c r="DB36" s="416"/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376</v>
      </c>
      <c r="B37" s="415">
        <v>22341</v>
      </c>
      <c r="C37" s="415" t="s">
        <v>432</v>
      </c>
      <c r="D37" s="297">
        <f t="shared" si="2"/>
        <v>8967</v>
      </c>
      <c r="E37" s="416">
        <v>7535</v>
      </c>
      <c r="F37" s="416">
        <v>1432</v>
      </c>
      <c r="G37" s="297">
        <f t="shared" si="3"/>
        <v>8967</v>
      </c>
      <c r="H37" s="297">
        <f t="shared" si="4"/>
        <v>8967</v>
      </c>
      <c r="I37" s="297">
        <f t="shared" si="5"/>
        <v>0</v>
      </c>
      <c r="J37" s="416"/>
      <c r="K37" s="416"/>
      <c r="L37" s="416"/>
      <c r="M37" s="297">
        <f t="shared" si="6"/>
        <v>6058</v>
      </c>
      <c r="N37" s="416"/>
      <c r="O37" s="416">
        <v>4626</v>
      </c>
      <c r="P37" s="416">
        <v>1432</v>
      </c>
      <c r="Q37" s="297">
        <f t="shared" si="7"/>
        <v>207</v>
      </c>
      <c r="R37" s="416"/>
      <c r="S37" s="416">
        <v>207</v>
      </c>
      <c r="T37" s="416"/>
      <c r="U37" s="297">
        <f t="shared" si="8"/>
        <v>2045</v>
      </c>
      <c r="V37" s="416"/>
      <c r="W37" s="416">
        <v>2045</v>
      </c>
      <c r="X37" s="416"/>
      <c r="Y37" s="297">
        <f t="shared" si="9"/>
        <v>6</v>
      </c>
      <c r="Z37" s="416">
        <v>6</v>
      </c>
      <c r="AA37" s="416"/>
      <c r="AB37" s="416"/>
      <c r="AC37" s="297">
        <f t="shared" si="10"/>
        <v>651</v>
      </c>
      <c r="AD37" s="416">
        <v>651</v>
      </c>
      <c r="AE37" s="416"/>
      <c r="AF37" s="416"/>
      <c r="AG37" s="416"/>
      <c r="AH37" s="416"/>
      <c r="AI37" s="297">
        <f t="shared" si="11"/>
        <v>0</v>
      </c>
      <c r="AJ37" s="416"/>
      <c r="AK37" s="416"/>
      <c r="AL37" s="416"/>
      <c r="AM37" s="297">
        <f t="shared" si="12"/>
        <v>8967</v>
      </c>
      <c r="AN37" s="297">
        <f t="shared" si="13"/>
        <v>6709</v>
      </c>
      <c r="AO37" s="416"/>
      <c r="AP37" s="416">
        <v>6058</v>
      </c>
      <c r="AQ37" s="416"/>
      <c r="AR37" s="416"/>
      <c r="AS37" s="416"/>
      <c r="AT37" s="416">
        <v>651</v>
      </c>
      <c r="AU37" s="416"/>
      <c r="AV37" s="297">
        <f t="shared" si="14"/>
        <v>0</v>
      </c>
      <c r="AW37" s="416"/>
      <c r="AX37" s="416"/>
      <c r="AY37" s="416"/>
      <c r="AZ37" s="416"/>
      <c r="BA37" s="416"/>
      <c r="BB37" s="416"/>
      <c r="BC37" s="416"/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0</v>
      </c>
      <c r="CK37" s="416"/>
      <c r="CL37" s="416"/>
      <c r="CM37" s="416"/>
      <c r="CN37" s="416"/>
      <c r="CO37" s="416"/>
      <c r="CP37" s="416"/>
      <c r="CQ37" s="416"/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2045</v>
      </c>
      <c r="DA37" s="416">
        <v>2045</v>
      </c>
      <c r="DB37" s="416"/>
      <c r="DC37" s="416"/>
      <c r="DD37" s="297">
        <f t="shared" si="22"/>
        <v>213</v>
      </c>
      <c r="DE37" s="416"/>
      <c r="DF37" s="416"/>
      <c r="DG37" s="416">
        <v>207</v>
      </c>
      <c r="DH37" s="416"/>
      <c r="DI37" s="416">
        <v>6</v>
      </c>
      <c r="DJ37" s="416"/>
      <c r="DK37" s="416"/>
    </row>
    <row r="38" spans="1:115" s="267" customFormat="1" ht="13.5">
      <c r="A38" s="415" t="s">
        <v>376</v>
      </c>
      <c r="B38" s="415">
        <v>22342</v>
      </c>
      <c r="C38" s="415" t="s">
        <v>433</v>
      </c>
      <c r="D38" s="297">
        <f t="shared" si="2"/>
        <v>13660</v>
      </c>
      <c r="E38" s="416">
        <v>11480</v>
      </c>
      <c r="F38" s="416">
        <v>2180</v>
      </c>
      <c r="G38" s="297">
        <f t="shared" si="3"/>
        <v>13660</v>
      </c>
      <c r="H38" s="297">
        <f t="shared" si="4"/>
        <v>11342</v>
      </c>
      <c r="I38" s="297">
        <f t="shared" si="5"/>
        <v>0</v>
      </c>
      <c r="J38" s="416"/>
      <c r="K38" s="416"/>
      <c r="L38" s="416"/>
      <c r="M38" s="297">
        <f t="shared" si="6"/>
        <v>7367</v>
      </c>
      <c r="N38" s="416">
        <v>2461</v>
      </c>
      <c r="O38" s="416">
        <v>3711</v>
      </c>
      <c r="P38" s="416">
        <v>1195</v>
      </c>
      <c r="Q38" s="297">
        <f t="shared" si="7"/>
        <v>441</v>
      </c>
      <c r="R38" s="416">
        <v>13</v>
      </c>
      <c r="S38" s="416">
        <v>428</v>
      </c>
      <c r="T38" s="416"/>
      <c r="U38" s="297">
        <f t="shared" si="8"/>
        <v>3534</v>
      </c>
      <c r="V38" s="416"/>
      <c r="W38" s="416">
        <v>3534</v>
      </c>
      <c r="X38" s="416"/>
      <c r="Y38" s="297">
        <f t="shared" si="9"/>
        <v>0</v>
      </c>
      <c r="Z38" s="416"/>
      <c r="AA38" s="416"/>
      <c r="AB38" s="416"/>
      <c r="AC38" s="297">
        <f t="shared" si="10"/>
        <v>0</v>
      </c>
      <c r="AD38" s="416"/>
      <c r="AE38" s="416"/>
      <c r="AF38" s="416"/>
      <c r="AG38" s="416">
        <v>2318</v>
      </c>
      <c r="AH38" s="416"/>
      <c r="AI38" s="297">
        <f t="shared" si="11"/>
        <v>0</v>
      </c>
      <c r="AJ38" s="416"/>
      <c r="AK38" s="416"/>
      <c r="AL38" s="416"/>
      <c r="AM38" s="297">
        <f t="shared" si="12"/>
        <v>13660</v>
      </c>
      <c r="AN38" s="297">
        <f t="shared" si="13"/>
        <v>8655</v>
      </c>
      <c r="AO38" s="416"/>
      <c r="AP38" s="416">
        <v>7367</v>
      </c>
      <c r="AQ38" s="416"/>
      <c r="AR38" s="416"/>
      <c r="AS38" s="416"/>
      <c r="AT38" s="416"/>
      <c r="AU38" s="416">
        <v>1288</v>
      </c>
      <c r="AV38" s="297">
        <f t="shared" si="14"/>
        <v>0</v>
      </c>
      <c r="AW38" s="416"/>
      <c r="AX38" s="416"/>
      <c r="AY38" s="416"/>
      <c r="AZ38" s="416"/>
      <c r="BA38" s="416"/>
      <c r="BB38" s="416"/>
      <c r="BC38" s="416"/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1120</v>
      </c>
      <c r="CK38" s="416"/>
      <c r="CL38" s="416"/>
      <c r="CM38" s="416"/>
      <c r="CN38" s="416">
        <v>1120</v>
      </c>
      <c r="CO38" s="416"/>
      <c r="CP38" s="416"/>
      <c r="CQ38" s="416"/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2414</v>
      </c>
      <c r="DA38" s="416">
        <v>2414</v>
      </c>
      <c r="DB38" s="416"/>
      <c r="DC38" s="416"/>
      <c r="DD38" s="297">
        <f t="shared" si="22"/>
        <v>1471</v>
      </c>
      <c r="DE38" s="416"/>
      <c r="DF38" s="416"/>
      <c r="DG38" s="416">
        <v>441</v>
      </c>
      <c r="DH38" s="416"/>
      <c r="DI38" s="416"/>
      <c r="DJ38" s="416"/>
      <c r="DK38" s="416">
        <v>1030</v>
      </c>
    </row>
    <row r="39" spans="1:115" s="267" customFormat="1" ht="13.5">
      <c r="A39" s="415" t="s">
        <v>376</v>
      </c>
      <c r="B39" s="415">
        <v>22344</v>
      </c>
      <c r="C39" s="415" t="s">
        <v>434</v>
      </c>
      <c r="D39" s="297">
        <f t="shared" si="2"/>
        <v>8177</v>
      </c>
      <c r="E39" s="416">
        <v>5965</v>
      </c>
      <c r="F39" s="416">
        <v>2212</v>
      </c>
      <c r="G39" s="297">
        <f t="shared" si="3"/>
        <v>8177</v>
      </c>
      <c r="H39" s="297">
        <f t="shared" si="4"/>
        <v>7498</v>
      </c>
      <c r="I39" s="297">
        <f t="shared" si="5"/>
        <v>0</v>
      </c>
      <c r="J39" s="416"/>
      <c r="K39" s="416"/>
      <c r="L39" s="416"/>
      <c r="M39" s="297">
        <f t="shared" si="6"/>
        <v>5722</v>
      </c>
      <c r="N39" s="416"/>
      <c r="O39" s="416">
        <v>4167</v>
      </c>
      <c r="P39" s="416">
        <v>1555</v>
      </c>
      <c r="Q39" s="297">
        <f t="shared" si="7"/>
        <v>141</v>
      </c>
      <c r="R39" s="416"/>
      <c r="S39" s="416">
        <v>141</v>
      </c>
      <c r="T39" s="416"/>
      <c r="U39" s="297">
        <f t="shared" si="8"/>
        <v>1631</v>
      </c>
      <c r="V39" s="416"/>
      <c r="W39" s="416">
        <v>1631</v>
      </c>
      <c r="X39" s="416"/>
      <c r="Y39" s="297">
        <f t="shared" si="9"/>
        <v>4</v>
      </c>
      <c r="Z39" s="416"/>
      <c r="AA39" s="416">
        <v>4</v>
      </c>
      <c r="AB39" s="416"/>
      <c r="AC39" s="297">
        <f t="shared" si="10"/>
        <v>0</v>
      </c>
      <c r="AD39" s="416"/>
      <c r="AE39" s="416"/>
      <c r="AF39" s="416"/>
      <c r="AG39" s="416">
        <v>679</v>
      </c>
      <c r="AH39" s="416"/>
      <c r="AI39" s="297">
        <f t="shared" si="11"/>
        <v>0</v>
      </c>
      <c r="AJ39" s="416"/>
      <c r="AK39" s="416"/>
      <c r="AL39" s="416"/>
      <c r="AM39" s="297">
        <f t="shared" si="12"/>
        <v>8177</v>
      </c>
      <c r="AN39" s="297">
        <f t="shared" si="13"/>
        <v>32</v>
      </c>
      <c r="AO39" s="416"/>
      <c r="AP39" s="416">
        <v>32</v>
      </c>
      <c r="AQ39" s="416"/>
      <c r="AR39" s="416"/>
      <c r="AS39" s="416"/>
      <c r="AT39" s="416"/>
      <c r="AU39" s="416"/>
      <c r="AV39" s="297">
        <f t="shared" si="14"/>
        <v>0</v>
      </c>
      <c r="AW39" s="416"/>
      <c r="AX39" s="416"/>
      <c r="AY39" s="416"/>
      <c r="AZ39" s="416"/>
      <c r="BA39" s="416"/>
      <c r="BB39" s="416"/>
      <c r="BC39" s="416"/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6369</v>
      </c>
      <c r="CC39" s="416"/>
      <c r="CD39" s="416">
        <v>5690</v>
      </c>
      <c r="CE39" s="416"/>
      <c r="CF39" s="416"/>
      <c r="CG39" s="416"/>
      <c r="CH39" s="416"/>
      <c r="CI39" s="416">
        <v>679</v>
      </c>
      <c r="CJ39" s="297">
        <f t="shared" si="19"/>
        <v>1354</v>
      </c>
      <c r="CK39" s="416"/>
      <c r="CL39" s="416"/>
      <c r="CM39" s="416"/>
      <c r="CN39" s="416">
        <v>1354</v>
      </c>
      <c r="CO39" s="416"/>
      <c r="CP39" s="416"/>
      <c r="CQ39" s="416"/>
      <c r="CR39" s="297">
        <f t="shared" si="20"/>
        <v>141</v>
      </c>
      <c r="CS39" s="416"/>
      <c r="CT39" s="416"/>
      <c r="CU39" s="416">
        <v>141</v>
      </c>
      <c r="CV39" s="416"/>
      <c r="CW39" s="416"/>
      <c r="CX39" s="416"/>
      <c r="CY39" s="416"/>
      <c r="CZ39" s="297">
        <f t="shared" si="21"/>
        <v>281</v>
      </c>
      <c r="DA39" s="416">
        <v>277</v>
      </c>
      <c r="DB39" s="416">
        <v>4</v>
      </c>
      <c r="DC39" s="416"/>
      <c r="DD39" s="297">
        <f t="shared" si="22"/>
        <v>0</v>
      </c>
      <c r="DE39" s="416"/>
      <c r="DF39" s="416"/>
      <c r="DG39" s="416"/>
      <c r="DH39" s="416"/>
      <c r="DI39" s="416"/>
      <c r="DJ39" s="416"/>
      <c r="DK39" s="416"/>
    </row>
    <row r="40" spans="1:115" s="267" customFormat="1" ht="13.5">
      <c r="A40" s="415" t="s">
        <v>376</v>
      </c>
      <c r="B40" s="415">
        <v>22361</v>
      </c>
      <c r="C40" s="415" t="s">
        <v>435</v>
      </c>
      <c r="D40" s="297">
        <f t="shared" si="2"/>
        <v>2467</v>
      </c>
      <c r="E40" s="416">
        <v>2268</v>
      </c>
      <c r="F40" s="416">
        <v>199</v>
      </c>
      <c r="G40" s="297">
        <f t="shared" si="3"/>
        <v>2467</v>
      </c>
      <c r="H40" s="297">
        <f t="shared" si="4"/>
        <v>2255</v>
      </c>
      <c r="I40" s="297">
        <f t="shared" si="5"/>
        <v>0</v>
      </c>
      <c r="J40" s="416"/>
      <c r="K40" s="416"/>
      <c r="L40" s="416"/>
      <c r="M40" s="297">
        <f t="shared" si="6"/>
        <v>1949</v>
      </c>
      <c r="N40" s="416"/>
      <c r="O40" s="416">
        <v>1789</v>
      </c>
      <c r="P40" s="416">
        <v>160</v>
      </c>
      <c r="Q40" s="297">
        <f t="shared" si="7"/>
        <v>186</v>
      </c>
      <c r="R40" s="416"/>
      <c r="S40" s="416">
        <v>179</v>
      </c>
      <c r="T40" s="416">
        <v>7</v>
      </c>
      <c r="U40" s="297">
        <f t="shared" si="8"/>
        <v>117</v>
      </c>
      <c r="V40" s="416"/>
      <c r="W40" s="416">
        <v>117</v>
      </c>
      <c r="X40" s="416"/>
      <c r="Y40" s="297">
        <f t="shared" si="9"/>
        <v>0</v>
      </c>
      <c r="Z40" s="416"/>
      <c r="AA40" s="416"/>
      <c r="AB40" s="416"/>
      <c r="AC40" s="297">
        <f t="shared" si="10"/>
        <v>3</v>
      </c>
      <c r="AD40" s="416"/>
      <c r="AE40" s="416">
        <v>3</v>
      </c>
      <c r="AF40" s="416"/>
      <c r="AG40" s="416">
        <v>212</v>
      </c>
      <c r="AH40" s="416"/>
      <c r="AI40" s="297">
        <f t="shared" si="11"/>
        <v>2</v>
      </c>
      <c r="AJ40" s="416"/>
      <c r="AK40" s="416">
        <v>2</v>
      </c>
      <c r="AL40" s="416"/>
      <c r="AM40" s="297">
        <f t="shared" si="12"/>
        <v>2467</v>
      </c>
      <c r="AN40" s="297">
        <f t="shared" si="13"/>
        <v>2004</v>
      </c>
      <c r="AO40" s="416"/>
      <c r="AP40" s="416">
        <v>1949</v>
      </c>
      <c r="AQ40" s="416"/>
      <c r="AR40" s="416"/>
      <c r="AS40" s="416"/>
      <c r="AT40" s="416"/>
      <c r="AU40" s="416">
        <v>55</v>
      </c>
      <c r="AV40" s="297">
        <f t="shared" si="14"/>
        <v>231</v>
      </c>
      <c r="AW40" s="416"/>
      <c r="AX40" s="416"/>
      <c r="AY40" s="416">
        <v>186</v>
      </c>
      <c r="AZ40" s="416"/>
      <c r="BA40" s="416"/>
      <c r="BB40" s="416">
        <v>3</v>
      </c>
      <c r="BC40" s="416">
        <v>42</v>
      </c>
      <c r="BD40" s="297">
        <f t="shared" si="15"/>
        <v>0</v>
      </c>
      <c r="BE40" s="416"/>
      <c r="BF40" s="416"/>
      <c r="BG40" s="416"/>
      <c r="BH40" s="416"/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0</v>
      </c>
      <c r="CK40" s="416"/>
      <c r="CL40" s="416"/>
      <c r="CM40" s="416"/>
      <c r="CN40" s="416"/>
      <c r="CO40" s="416"/>
      <c r="CP40" s="416"/>
      <c r="CQ40" s="416"/>
      <c r="CR40" s="297">
        <f t="shared" si="20"/>
        <v>0</v>
      </c>
      <c r="CS40" s="416"/>
      <c r="CT40" s="416"/>
      <c r="CU40" s="416"/>
      <c r="CV40" s="416"/>
      <c r="CW40" s="416"/>
      <c r="CX40" s="416"/>
      <c r="CY40" s="416"/>
      <c r="CZ40" s="297">
        <f t="shared" si="21"/>
        <v>232</v>
      </c>
      <c r="DA40" s="416">
        <v>117</v>
      </c>
      <c r="DB40" s="416"/>
      <c r="DC40" s="416">
        <v>115</v>
      </c>
      <c r="DD40" s="297">
        <f t="shared" si="22"/>
        <v>0</v>
      </c>
      <c r="DE40" s="416"/>
      <c r="DF40" s="416"/>
      <c r="DG40" s="416"/>
      <c r="DH40" s="416"/>
      <c r="DI40" s="416"/>
      <c r="DJ40" s="416"/>
      <c r="DK40" s="416"/>
    </row>
    <row r="41" spans="1:115" s="267" customFormat="1" ht="13.5">
      <c r="A41" s="415" t="s">
        <v>376</v>
      </c>
      <c r="B41" s="415">
        <v>22381</v>
      </c>
      <c r="C41" s="415" t="s">
        <v>436</v>
      </c>
      <c r="D41" s="297">
        <f t="shared" si="2"/>
        <v>4876</v>
      </c>
      <c r="E41" s="416">
        <v>4081</v>
      </c>
      <c r="F41" s="416">
        <v>795</v>
      </c>
      <c r="G41" s="297">
        <f t="shared" si="3"/>
        <v>4876</v>
      </c>
      <c r="H41" s="297">
        <f t="shared" si="4"/>
        <v>4814</v>
      </c>
      <c r="I41" s="297">
        <f t="shared" si="5"/>
        <v>0</v>
      </c>
      <c r="J41" s="416"/>
      <c r="K41" s="416"/>
      <c r="L41" s="416"/>
      <c r="M41" s="297">
        <f t="shared" si="6"/>
        <v>3828</v>
      </c>
      <c r="N41" s="416"/>
      <c r="O41" s="416">
        <v>3095</v>
      </c>
      <c r="P41" s="416">
        <v>733</v>
      </c>
      <c r="Q41" s="297">
        <f t="shared" si="7"/>
        <v>51</v>
      </c>
      <c r="R41" s="416"/>
      <c r="S41" s="416">
        <v>51</v>
      </c>
      <c r="T41" s="416"/>
      <c r="U41" s="297">
        <f t="shared" si="8"/>
        <v>699</v>
      </c>
      <c r="V41" s="416">
        <v>4</v>
      </c>
      <c r="W41" s="416">
        <v>695</v>
      </c>
      <c r="X41" s="416"/>
      <c r="Y41" s="297">
        <f t="shared" si="9"/>
        <v>0</v>
      </c>
      <c r="Z41" s="416"/>
      <c r="AA41" s="416"/>
      <c r="AB41" s="416"/>
      <c r="AC41" s="297">
        <f t="shared" si="10"/>
        <v>236</v>
      </c>
      <c r="AD41" s="416"/>
      <c r="AE41" s="416">
        <v>236</v>
      </c>
      <c r="AF41" s="416"/>
      <c r="AG41" s="416">
        <v>62</v>
      </c>
      <c r="AH41" s="416"/>
      <c r="AI41" s="297">
        <f t="shared" si="11"/>
        <v>0</v>
      </c>
      <c r="AJ41" s="416"/>
      <c r="AK41" s="416"/>
      <c r="AL41" s="416"/>
      <c r="AM41" s="297">
        <f t="shared" si="12"/>
        <v>4876</v>
      </c>
      <c r="AN41" s="297">
        <f t="shared" si="13"/>
        <v>3940</v>
      </c>
      <c r="AO41" s="416"/>
      <c r="AP41" s="416">
        <v>3828</v>
      </c>
      <c r="AQ41" s="416"/>
      <c r="AR41" s="416"/>
      <c r="AS41" s="416"/>
      <c r="AT41" s="416">
        <v>50</v>
      </c>
      <c r="AU41" s="416">
        <v>62</v>
      </c>
      <c r="AV41" s="297">
        <f t="shared" si="14"/>
        <v>0</v>
      </c>
      <c r="AW41" s="416"/>
      <c r="AX41" s="416"/>
      <c r="AY41" s="416"/>
      <c r="AZ41" s="416"/>
      <c r="BA41" s="416"/>
      <c r="BB41" s="416"/>
      <c r="BC41" s="416"/>
      <c r="BD41" s="297">
        <f t="shared" si="15"/>
        <v>0</v>
      </c>
      <c r="BE41" s="416"/>
      <c r="BF41" s="416"/>
      <c r="BG41" s="416"/>
      <c r="BH41" s="416"/>
      <c r="BI41" s="416"/>
      <c r="BJ41" s="416"/>
      <c r="BK41" s="416"/>
      <c r="BL41" s="297">
        <f t="shared" si="16"/>
        <v>0</v>
      </c>
      <c r="BM41" s="416"/>
      <c r="BN41" s="416"/>
      <c r="BO41" s="416"/>
      <c r="BP41" s="416"/>
      <c r="BQ41" s="416"/>
      <c r="BR41" s="416"/>
      <c r="BS41" s="416"/>
      <c r="BT41" s="297">
        <f t="shared" si="17"/>
        <v>0</v>
      </c>
      <c r="BU41" s="416"/>
      <c r="BV41" s="416"/>
      <c r="BW41" s="416"/>
      <c r="BX41" s="416"/>
      <c r="BY41" s="416"/>
      <c r="BZ41" s="416"/>
      <c r="CA41" s="416"/>
      <c r="CB41" s="297">
        <f t="shared" si="18"/>
        <v>0</v>
      </c>
      <c r="CC41" s="416"/>
      <c r="CD41" s="416"/>
      <c r="CE41" s="416"/>
      <c r="CF41" s="416"/>
      <c r="CG41" s="416"/>
      <c r="CH41" s="416"/>
      <c r="CI41" s="416"/>
      <c r="CJ41" s="297">
        <f t="shared" si="19"/>
        <v>825</v>
      </c>
      <c r="CK41" s="416"/>
      <c r="CL41" s="416"/>
      <c r="CM41" s="416">
        <v>7</v>
      </c>
      <c r="CN41" s="416">
        <v>695</v>
      </c>
      <c r="CO41" s="416"/>
      <c r="CP41" s="416">
        <v>123</v>
      </c>
      <c r="CQ41" s="416"/>
      <c r="CR41" s="297">
        <f t="shared" si="20"/>
        <v>0</v>
      </c>
      <c r="CS41" s="416"/>
      <c r="CT41" s="416"/>
      <c r="CU41" s="416"/>
      <c r="CV41" s="416"/>
      <c r="CW41" s="416"/>
      <c r="CX41" s="416"/>
      <c r="CY41" s="416"/>
      <c r="CZ41" s="297">
        <f t="shared" si="21"/>
        <v>4</v>
      </c>
      <c r="DA41" s="416">
        <v>4</v>
      </c>
      <c r="DB41" s="416"/>
      <c r="DC41" s="416"/>
      <c r="DD41" s="297">
        <f t="shared" si="22"/>
        <v>107</v>
      </c>
      <c r="DE41" s="416"/>
      <c r="DF41" s="416"/>
      <c r="DG41" s="416">
        <v>44</v>
      </c>
      <c r="DH41" s="416"/>
      <c r="DI41" s="416"/>
      <c r="DJ41" s="416">
        <v>63</v>
      </c>
      <c r="DK41" s="416"/>
    </row>
    <row r="42" spans="1:115" s="267" customFormat="1" ht="13.5">
      <c r="A42" s="415" t="s">
        <v>376</v>
      </c>
      <c r="B42" s="415">
        <v>22383</v>
      </c>
      <c r="C42" s="415" t="s">
        <v>437</v>
      </c>
      <c r="D42" s="297">
        <f t="shared" si="2"/>
        <v>2313</v>
      </c>
      <c r="E42" s="416">
        <v>2206</v>
      </c>
      <c r="F42" s="416">
        <v>107</v>
      </c>
      <c r="G42" s="297">
        <f t="shared" si="3"/>
        <v>2313</v>
      </c>
      <c r="H42" s="297">
        <f t="shared" si="4"/>
        <v>2206</v>
      </c>
      <c r="I42" s="297">
        <f t="shared" si="5"/>
        <v>0</v>
      </c>
      <c r="J42" s="416"/>
      <c r="K42" s="416"/>
      <c r="L42" s="416"/>
      <c r="M42" s="297">
        <f t="shared" si="6"/>
        <v>1603</v>
      </c>
      <c r="N42" s="416">
        <v>1603</v>
      </c>
      <c r="O42" s="416"/>
      <c r="P42" s="416"/>
      <c r="Q42" s="297">
        <f t="shared" si="7"/>
        <v>29</v>
      </c>
      <c r="R42" s="416">
        <v>29</v>
      </c>
      <c r="S42" s="416"/>
      <c r="T42" s="416"/>
      <c r="U42" s="297">
        <f t="shared" si="8"/>
        <v>569</v>
      </c>
      <c r="V42" s="416">
        <v>421</v>
      </c>
      <c r="W42" s="416">
        <v>148</v>
      </c>
      <c r="X42" s="416"/>
      <c r="Y42" s="297">
        <f t="shared" si="9"/>
        <v>5</v>
      </c>
      <c r="Z42" s="416">
        <v>5</v>
      </c>
      <c r="AA42" s="416"/>
      <c r="AB42" s="416"/>
      <c r="AC42" s="297">
        <f t="shared" si="10"/>
        <v>0</v>
      </c>
      <c r="AD42" s="416"/>
      <c r="AE42" s="416"/>
      <c r="AF42" s="416"/>
      <c r="AG42" s="416">
        <v>107</v>
      </c>
      <c r="AH42" s="416"/>
      <c r="AI42" s="297">
        <f t="shared" si="11"/>
        <v>0</v>
      </c>
      <c r="AJ42" s="416"/>
      <c r="AK42" s="416"/>
      <c r="AL42" s="416"/>
      <c r="AM42" s="297">
        <f t="shared" si="12"/>
        <v>2313</v>
      </c>
      <c r="AN42" s="297">
        <f t="shared" si="13"/>
        <v>1710</v>
      </c>
      <c r="AO42" s="416"/>
      <c r="AP42" s="416">
        <v>1603</v>
      </c>
      <c r="AQ42" s="416"/>
      <c r="AR42" s="416"/>
      <c r="AS42" s="416"/>
      <c r="AT42" s="416"/>
      <c r="AU42" s="416">
        <v>107</v>
      </c>
      <c r="AV42" s="297">
        <f t="shared" si="14"/>
        <v>0</v>
      </c>
      <c r="AW42" s="416"/>
      <c r="AX42" s="416"/>
      <c r="AY42" s="416"/>
      <c r="AZ42" s="416"/>
      <c r="BA42" s="416"/>
      <c r="BB42" s="416"/>
      <c r="BC42" s="416"/>
      <c r="BD42" s="297">
        <f t="shared" si="15"/>
        <v>0</v>
      </c>
      <c r="BE42" s="416"/>
      <c r="BF42" s="416"/>
      <c r="BG42" s="416"/>
      <c r="BH42" s="416"/>
      <c r="BI42" s="416"/>
      <c r="BJ42" s="416"/>
      <c r="BK42" s="416"/>
      <c r="BL42" s="297">
        <f t="shared" si="16"/>
        <v>0</v>
      </c>
      <c r="BM42" s="416"/>
      <c r="BN42" s="416"/>
      <c r="BO42" s="416"/>
      <c r="BP42" s="416"/>
      <c r="BQ42" s="416"/>
      <c r="BR42" s="416"/>
      <c r="BS42" s="416"/>
      <c r="BT42" s="297">
        <f t="shared" si="17"/>
        <v>0</v>
      </c>
      <c r="BU42" s="416"/>
      <c r="BV42" s="416"/>
      <c r="BW42" s="416"/>
      <c r="BX42" s="416"/>
      <c r="BY42" s="416"/>
      <c r="BZ42" s="416"/>
      <c r="CA42" s="416"/>
      <c r="CB42" s="297">
        <f t="shared" si="18"/>
        <v>0</v>
      </c>
      <c r="CC42" s="416"/>
      <c r="CD42" s="416"/>
      <c r="CE42" s="416"/>
      <c r="CF42" s="416"/>
      <c r="CG42" s="416"/>
      <c r="CH42" s="416"/>
      <c r="CI42" s="416"/>
      <c r="CJ42" s="297">
        <f t="shared" si="19"/>
        <v>569</v>
      </c>
      <c r="CK42" s="416"/>
      <c r="CL42" s="416"/>
      <c r="CM42" s="416"/>
      <c r="CN42" s="416">
        <v>569</v>
      </c>
      <c r="CO42" s="416"/>
      <c r="CP42" s="416"/>
      <c r="CQ42" s="416"/>
      <c r="CR42" s="297">
        <f t="shared" si="20"/>
        <v>5</v>
      </c>
      <c r="CS42" s="416"/>
      <c r="CT42" s="416"/>
      <c r="CU42" s="416"/>
      <c r="CV42" s="416"/>
      <c r="CW42" s="416">
        <v>5</v>
      </c>
      <c r="CX42" s="416"/>
      <c r="CY42" s="416"/>
      <c r="CZ42" s="297">
        <f t="shared" si="21"/>
        <v>0</v>
      </c>
      <c r="DA42" s="416"/>
      <c r="DB42" s="416"/>
      <c r="DC42" s="416"/>
      <c r="DD42" s="297">
        <f t="shared" si="22"/>
        <v>29</v>
      </c>
      <c r="DE42" s="416"/>
      <c r="DF42" s="416"/>
      <c r="DG42" s="416">
        <v>29</v>
      </c>
      <c r="DH42" s="416"/>
      <c r="DI42" s="416"/>
      <c r="DJ42" s="416"/>
      <c r="DK42" s="416"/>
    </row>
    <row r="43" spans="1:115" s="267" customFormat="1" ht="13.5">
      <c r="A43" s="415" t="s">
        <v>376</v>
      </c>
      <c r="B43" s="415">
        <v>22401</v>
      </c>
      <c r="C43" s="415" t="s">
        <v>438</v>
      </c>
      <c r="D43" s="297">
        <f t="shared" si="2"/>
        <v>4053</v>
      </c>
      <c r="E43" s="416">
        <v>3405</v>
      </c>
      <c r="F43" s="416">
        <v>648</v>
      </c>
      <c r="G43" s="297">
        <f t="shared" si="3"/>
        <v>4053</v>
      </c>
      <c r="H43" s="297">
        <f t="shared" si="4"/>
        <v>3967</v>
      </c>
      <c r="I43" s="297">
        <f t="shared" si="5"/>
        <v>0</v>
      </c>
      <c r="J43" s="416"/>
      <c r="K43" s="416"/>
      <c r="L43" s="416"/>
      <c r="M43" s="297">
        <f t="shared" si="6"/>
        <v>2732</v>
      </c>
      <c r="N43" s="416"/>
      <c r="O43" s="416">
        <v>2182</v>
      </c>
      <c r="P43" s="416">
        <v>550</v>
      </c>
      <c r="Q43" s="297">
        <f t="shared" si="7"/>
        <v>35</v>
      </c>
      <c r="R43" s="416"/>
      <c r="S43" s="416">
        <v>35</v>
      </c>
      <c r="T43" s="416"/>
      <c r="U43" s="297">
        <f t="shared" si="8"/>
        <v>1200</v>
      </c>
      <c r="V43" s="416"/>
      <c r="W43" s="416">
        <v>1188</v>
      </c>
      <c r="X43" s="416">
        <v>12</v>
      </c>
      <c r="Y43" s="297">
        <f t="shared" si="9"/>
        <v>0</v>
      </c>
      <c r="Z43" s="416"/>
      <c r="AA43" s="416"/>
      <c r="AB43" s="416"/>
      <c r="AC43" s="297">
        <f t="shared" si="10"/>
        <v>0</v>
      </c>
      <c r="AD43" s="416"/>
      <c r="AE43" s="416"/>
      <c r="AF43" s="416"/>
      <c r="AG43" s="416">
        <v>86</v>
      </c>
      <c r="AH43" s="416"/>
      <c r="AI43" s="297">
        <f t="shared" si="11"/>
        <v>0</v>
      </c>
      <c r="AJ43" s="416"/>
      <c r="AK43" s="416"/>
      <c r="AL43" s="416"/>
      <c r="AM43" s="297">
        <f t="shared" si="12"/>
        <v>4053</v>
      </c>
      <c r="AN43" s="297">
        <f t="shared" si="13"/>
        <v>2804</v>
      </c>
      <c r="AO43" s="416"/>
      <c r="AP43" s="416">
        <v>2732</v>
      </c>
      <c r="AQ43" s="416"/>
      <c r="AR43" s="416"/>
      <c r="AS43" s="416"/>
      <c r="AT43" s="416"/>
      <c r="AU43" s="416">
        <v>72</v>
      </c>
      <c r="AV43" s="297">
        <f t="shared" si="14"/>
        <v>0</v>
      </c>
      <c r="AW43" s="416"/>
      <c r="AX43" s="416"/>
      <c r="AY43" s="416"/>
      <c r="AZ43" s="416"/>
      <c r="BA43" s="416"/>
      <c r="BB43" s="416"/>
      <c r="BC43" s="416"/>
      <c r="BD43" s="297">
        <f t="shared" si="15"/>
        <v>0</v>
      </c>
      <c r="BE43" s="416"/>
      <c r="BF43" s="416"/>
      <c r="BG43" s="416"/>
      <c r="BH43" s="416"/>
      <c r="BI43" s="416"/>
      <c r="BJ43" s="416"/>
      <c r="BK43" s="416"/>
      <c r="BL43" s="297">
        <f t="shared" si="16"/>
        <v>0</v>
      </c>
      <c r="BM43" s="416"/>
      <c r="BN43" s="416"/>
      <c r="BO43" s="416"/>
      <c r="BP43" s="416"/>
      <c r="BQ43" s="416"/>
      <c r="BR43" s="416"/>
      <c r="BS43" s="416"/>
      <c r="BT43" s="297">
        <f t="shared" si="17"/>
        <v>0</v>
      </c>
      <c r="BU43" s="416"/>
      <c r="BV43" s="416"/>
      <c r="BW43" s="416"/>
      <c r="BX43" s="416"/>
      <c r="BY43" s="416"/>
      <c r="BZ43" s="416"/>
      <c r="CA43" s="416"/>
      <c r="CB43" s="297">
        <f t="shared" si="18"/>
        <v>0</v>
      </c>
      <c r="CC43" s="416"/>
      <c r="CD43" s="416"/>
      <c r="CE43" s="416"/>
      <c r="CF43" s="416"/>
      <c r="CG43" s="416"/>
      <c r="CH43" s="416"/>
      <c r="CI43" s="416"/>
      <c r="CJ43" s="297">
        <f t="shared" si="19"/>
        <v>1211</v>
      </c>
      <c r="CK43" s="416"/>
      <c r="CL43" s="416"/>
      <c r="CM43" s="416"/>
      <c r="CN43" s="416">
        <v>1200</v>
      </c>
      <c r="CO43" s="416"/>
      <c r="CP43" s="416"/>
      <c r="CQ43" s="416">
        <v>11</v>
      </c>
      <c r="CR43" s="297">
        <f t="shared" si="20"/>
        <v>0</v>
      </c>
      <c r="CS43" s="416"/>
      <c r="CT43" s="416"/>
      <c r="CU43" s="416"/>
      <c r="CV43" s="416"/>
      <c r="CW43" s="416"/>
      <c r="CX43" s="416"/>
      <c r="CY43" s="416"/>
      <c r="CZ43" s="297">
        <f t="shared" si="21"/>
        <v>0</v>
      </c>
      <c r="DA43" s="416"/>
      <c r="DB43" s="416"/>
      <c r="DC43" s="416"/>
      <c r="DD43" s="297">
        <f t="shared" si="22"/>
        <v>38</v>
      </c>
      <c r="DE43" s="416"/>
      <c r="DF43" s="416"/>
      <c r="DG43" s="416">
        <v>35</v>
      </c>
      <c r="DH43" s="416"/>
      <c r="DI43" s="416"/>
      <c r="DJ43" s="416"/>
      <c r="DK43" s="416">
        <v>3</v>
      </c>
    </row>
    <row r="44" spans="1:115" s="267" customFormat="1" ht="13.5">
      <c r="A44" s="415" t="s">
        <v>376</v>
      </c>
      <c r="B44" s="415">
        <v>22402</v>
      </c>
      <c r="C44" s="415" t="s">
        <v>439</v>
      </c>
      <c r="D44" s="297">
        <f t="shared" si="2"/>
        <v>7326</v>
      </c>
      <c r="E44" s="416">
        <v>4075</v>
      </c>
      <c r="F44" s="416">
        <v>3251</v>
      </c>
      <c r="G44" s="297">
        <f t="shared" si="3"/>
        <v>7326</v>
      </c>
      <c r="H44" s="297">
        <f t="shared" si="4"/>
        <v>7007</v>
      </c>
      <c r="I44" s="297">
        <f t="shared" si="5"/>
        <v>0</v>
      </c>
      <c r="J44" s="416"/>
      <c r="K44" s="416"/>
      <c r="L44" s="416"/>
      <c r="M44" s="297">
        <f t="shared" si="6"/>
        <v>5295</v>
      </c>
      <c r="N44" s="416"/>
      <c r="O44" s="416">
        <v>4075</v>
      </c>
      <c r="P44" s="416">
        <v>1220</v>
      </c>
      <c r="Q44" s="297">
        <f t="shared" si="7"/>
        <v>57</v>
      </c>
      <c r="R44" s="416"/>
      <c r="S44" s="416">
        <v>55</v>
      </c>
      <c r="T44" s="416">
        <v>2</v>
      </c>
      <c r="U44" s="297">
        <f t="shared" si="8"/>
        <v>1655</v>
      </c>
      <c r="V44" s="416"/>
      <c r="W44" s="416">
        <v>1638</v>
      </c>
      <c r="X44" s="416">
        <v>17</v>
      </c>
      <c r="Y44" s="297">
        <f t="shared" si="9"/>
        <v>0</v>
      </c>
      <c r="Z44" s="416"/>
      <c r="AA44" s="416"/>
      <c r="AB44" s="416"/>
      <c r="AC44" s="297">
        <f t="shared" si="10"/>
        <v>0</v>
      </c>
      <c r="AD44" s="416"/>
      <c r="AE44" s="416"/>
      <c r="AF44" s="416"/>
      <c r="AG44" s="416">
        <v>319</v>
      </c>
      <c r="AH44" s="416"/>
      <c r="AI44" s="297">
        <f t="shared" si="11"/>
        <v>0</v>
      </c>
      <c r="AJ44" s="416"/>
      <c r="AK44" s="416"/>
      <c r="AL44" s="416"/>
      <c r="AM44" s="297">
        <f t="shared" si="12"/>
        <v>7326</v>
      </c>
      <c r="AN44" s="297">
        <f t="shared" si="13"/>
        <v>5568</v>
      </c>
      <c r="AO44" s="416"/>
      <c r="AP44" s="416">
        <v>5295</v>
      </c>
      <c r="AQ44" s="416"/>
      <c r="AR44" s="416"/>
      <c r="AS44" s="416"/>
      <c r="AT44" s="416"/>
      <c r="AU44" s="416">
        <v>273</v>
      </c>
      <c r="AV44" s="297">
        <f t="shared" si="14"/>
        <v>0</v>
      </c>
      <c r="AW44" s="416"/>
      <c r="AX44" s="416"/>
      <c r="AY44" s="416"/>
      <c r="AZ44" s="416"/>
      <c r="BA44" s="416"/>
      <c r="BB44" s="416"/>
      <c r="BC44" s="416"/>
      <c r="BD44" s="297">
        <f t="shared" si="15"/>
        <v>0</v>
      </c>
      <c r="BE44" s="416"/>
      <c r="BF44" s="416"/>
      <c r="BG44" s="416"/>
      <c r="BH44" s="416"/>
      <c r="BI44" s="416"/>
      <c r="BJ44" s="416"/>
      <c r="BK44" s="416"/>
      <c r="BL44" s="297">
        <f t="shared" si="16"/>
        <v>0</v>
      </c>
      <c r="BM44" s="416"/>
      <c r="BN44" s="416"/>
      <c r="BO44" s="416"/>
      <c r="BP44" s="416"/>
      <c r="BQ44" s="416"/>
      <c r="BR44" s="416"/>
      <c r="BS44" s="416"/>
      <c r="BT44" s="297">
        <f t="shared" si="17"/>
        <v>0</v>
      </c>
      <c r="BU44" s="416"/>
      <c r="BV44" s="416"/>
      <c r="BW44" s="416"/>
      <c r="BX44" s="416"/>
      <c r="BY44" s="416"/>
      <c r="BZ44" s="416"/>
      <c r="CA44" s="416"/>
      <c r="CB44" s="297">
        <f t="shared" si="18"/>
        <v>0</v>
      </c>
      <c r="CC44" s="416"/>
      <c r="CD44" s="416"/>
      <c r="CE44" s="416"/>
      <c r="CF44" s="416"/>
      <c r="CG44" s="416"/>
      <c r="CH44" s="416"/>
      <c r="CI44" s="416"/>
      <c r="CJ44" s="297">
        <f t="shared" si="19"/>
        <v>1699</v>
      </c>
      <c r="CK44" s="416"/>
      <c r="CL44" s="416"/>
      <c r="CM44" s="416"/>
      <c r="CN44" s="416">
        <v>1655</v>
      </c>
      <c r="CO44" s="416"/>
      <c r="CP44" s="416"/>
      <c r="CQ44" s="416">
        <v>44</v>
      </c>
      <c r="CR44" s="297">
        <f t="shared" si="20"/>
        <v>0</v>
      </c>
      <c r="CS44" s="416"/>
      <c r="CT44" s="416"/>
      <c r="CU44" s="416"/>
      <c r="CV44" s="416"/>
      <c r="CW44" s="416"/>
      <c r="CX44" s="416"/>
      <c r="CY44" s="416"/>
      <c r="CZ44" s="297">
        <f t="shared" si="21"/>
        <v>0</v>
      </c>
      <c r="DA44" s="416"/>
      <c r="DB44" s="416"/>
      <c r="DC44" s="416"/>
      <c r="DD44" s="297">
        <f t="shared" si="22"/>
        <v>59</v>
      </c>
      <c r="DE44" s="416"/>
      <c r="DF44" s="416"/>
      <c r="DG44" s="416">
        <v>57</v>
      </c>
      <c r="DH44" s="416"/>
      <c r="DI44" s="416"/>
      <c r="DJ44" s="416"/>
      <c r="DK44" s="416">
        <v>2</v>
      </c>
    </row>
    <row r="45" spans="1:115" s="267" customFormat="1" ht="13.5">
      <c r="A45" s="415" t="s">
        <v>376</v>
      </c>
      <c r="B45" s="415">
        <v>22424</v>
      </c>
      <c r="C45" s="415" t="s">
        <v>440</v>
      </c>
      <c r="D45" s="297">
        <f t="shared" si="2"/>
        <v>11608</v>
      </c>
      <c r="E45" s="416">
        <v>7650</v>
      </c>
      <c r="F45" s="416">
        <v>3958</v>
      </c>
      <c r="G45" s="297">
        <f t="shared" si="3"/>
        <v>11608</v>
      </c>
      <c r="H45" s="297">
        <f t="shared" si="4"/>
        <v>5857</v>
      </c>
      <c r="I45" s="297">
        <f t="shared" si="5"/>
        <v>0</v>
      </c>
      <c r="J45" s="416"/>
      <c r="K45" s="416"/>
      <c r="L45" s="416"/>
      <c r="M45" s="297">
        <f t="shared" si="6"/>
        <v>4904</v>
      </c>
      <c r="N45" s="416"/>
      <c r="O45" s="416">
        <v>4904</v>
      </c>
      <c r="P45" s="416"/>
      <c r="Q45" s="297">
        <f t="shared" si="7"/>
        <v>0</v>
      </c>
      <c r="R45" s="416"/>
      <c r="S45" s="416"/>
      <c r="T45" s="416"/>
      <c r="U45" s="297">
        <f t="shared" si="8"/>
        <v>683</v>
      </c>
      <c r="V45" s="416">
        <v>54</v>
      </c>
      <c r="W45" s="416">
        <v>629</v>
      </c>
      <c r="X45" s="416"/>
      <c r="Y45" s="297">
        <f t="shared" si="9"/>
        <v>270</v>
      </c>
      <c r="Z45" s="416"/>
      <c r="AA45" s="416">
        <v>270</v>
      </c>
      <c r="AB45" s="416"/>
      <c r="AC45" s="297">
        <f t="shared" si="10"/>
        <v>0</v>
      </c>
      <c r="AD45" s="416"/>
      <c r="AE45" s="416"/>
      <c r="AF45" s="416"/>
      <c r="AG45" s="416">
        <v>5751</v>
      </c>
      <c r="AH45" s="416"/>
      <c r="AI45" s="297">
        <f t="shared" si="11"/>
        <v>0</v>
      </c>
      <c r="AJ45" s="416"/>
      <c r="AK45" s="416"/>
      <c r="AL45" s="416"/>
      <c r="AM45" s="297">
        <f t="shared" si="12"/>
        <v>11608</v>
      </c>
      <c r="AN45" s="297">
        <f t="shared" si="13"/>
        <v>10049</v>
      </c>
      <c r="AO45" s="416"/>
      <c r="AP45" s="416">
        <v>4904</v>
      </c>
      <c r="AQ45" s="416"/>
      <c r="AR45" s="416"/>
      <c r="AS45" s="416"/>
      <c r="AT45" s="416"/>
      <c r="AU45" s="416">
        <v>5145</v>
      </c>
      <c r="AV45" s="297">
        <f t="shared" si="14"/>
        <v>0</v>
      </c>
      <c r="AW45" s="416"/>
      <c r="AX45" s="416"/>
      <c r="AY45" s="416"/>
      <c r="AZ45" s="416"/>
      <c r="BA45" s="416"/>
      <c r="BB45" s="416"/>
      <c r="BC45" s="416"/>
      <c r="BD45" s="297">
        <f t="shared" si="15"/>
        <v>0</v>
      </c>
      <c r="BE45" s="416"/>
      <c r="BF45" s="416"/>
      <c r="BG45" s="416"/>
      <c r="BH45" s="416"/>
      <c r="BI45" s="416"/>
      <c r="BJ45" s="416"/>
      <c r="BK45" s="416"/>
      <c r="BL45" s="297">
        <f t="shared" si="16"/>
        <v>0</v>
      </c>
      <c r="BM45" s="416"/>
      <c r="BN45" s="416"/>
      <c r="BO45" s="416"/>
      <c r="BP45" s="416"/>
      <c r="BQ45" s="416"/>
      <c r="BR45" s="416"/>
      <c r="BS45" s="416"/>
      <c r="BT45" s="297">
        <f t="shared" si="17"/>
        <v>0</v>
      </c>
      <c r="BU45" s="416"/>
      <c r="BV45" s="416"/>
      <c r="BW45" s="416"/>
      <c r="BX45" s="416"/>
      <c r="BY45" s="416"/>
      <c r="BZ45" s="416"/>
      <c r="CA45" s="416"/>
      <c r="CB45" s="297">
        <f t="shared" si="18"/>
        <v>0</v>
      </c>
      <c r="CC45" s="416"/>
      <c r="CD45" s="416"/>
      <c r="CE45" s="416"/>
      <c r="CF45" s="416"/>
      <c r="CG45" s="416"/>
      <c r="CH45" s="416"/>
      <c r="CI45" s="416"/>
      <c r="CJ45" s="297">
        <f t="shared" si="19"/>
        <v>849</v>
      </c>
      <c r="CK45" s="416"/>
      <c r="CL45" s="416"/>
      <c r="CM45" s="416"/>
      <c r="CN45" s="416">
        <v>189</v>
      </c>
      <c r="CO45" s="416">
        <v>270</v>
      </c>
      <c r="CP45" s="416"/>
      <c r="CQ45" s="416">
        <v>390</v>
      </c>
      <c r="CR45" s="297">
        <f t="shared" si="20"/>
        <v>0</v>
      </c>
      <c r="CS45" s="416"/>
      <c r="CT45" s="416"/>
      <c r="CU45" s="416"/>
      <c r="CV45" s="416"/>
      <c r="CW45" s="416"/>
      <c r="CX45" s="416"/>
      <c r="CY45" s="416"/>
      <c r="CZ45" s="297">
        <f t="shared" si="21"/>
        <v>696</v>
      </c>
      <c r="DA45" s="416">
        <v>494</v>
      </c>
      <c r="DB45" s="416"/>
      <c r="DC45" s="416">
        <v>202</v>
      </c>
      <c r="DD45" s="297">
        <f t="shared" si="22"/>
        <v>14</v>
      </c>
      <c r="DE45" s="416"/>
      <c r="DF45" s="416"/>
      <c r="DG45" s="416"/>
      <c r="DH45" s="416"/>
      <c r="DI45" s="416"/>
      <c r="DJ45" s="416"/>
      <c r="DK45" s="416">
        <v>14</v>
      </c>
    </row>
    <row r="46" spans="1:115" s="267" customFormat="1" ht="13.5">
      <c r="A46" s="415" t="s">
        <v>376</v>
      </c>
      <c r="B46" s="415">
        <v>22426</v>
      </c>
      <c r="C46" s="415" t="s">
        <v>441</v>
      </c>
      <c r="D46" s="297">
        <f t="shared" si="2"/>
        <v>1397</v>
      </c>
      <c r="E46" s="416">
        <v>1331</v>
      </c>
      <c r="F46" s="416">
        <v>66</v>
      </c>
      <c r="G46" s="297">
        <f t="shared" si="3"/>
        <v>1397</v>
      </c>
      <c r="H46" s="297">
        <f t="shared" si="4"/>
        <v>1397</v>
      </c>
      <c r="I46" s="297">
        <f t="shared" si="5"/>
        <v>0</v>
      </c>
      <c r="J46" s="416"/>
      <c r="K46" s="416"/>
      <c r="L46" s="416"/>
      <c r="M46" s="297">
        <f t="shared" si="6"/>
        <v>1213</v>
      </c>
      <c r="N46" s="416">
        <v>1146</v>
      </c>
      <c r="O46" s="416"/>
      <c r="P46" s="416">
        <v>67</v>
      </c>
      <c r="Q46" s="297">
        <f t="shared" si="7"/>
        <v>137</v>
      </c>
      <c r="R46" s="416">
        <v>137</v>
      </c>
      <c r="S46" s="416"/>
      <c r="T46" s="416"/>
      <c r="U46" s="297">
        <f t="shared" si="8"/>
        <v>47</v>
      </c>
      <c r="V46" s="416"/>
      <c r="W46" s="416">
        <v>47</v>
      </c>
      <c r="X46" s="416"/>
      <c r="Y46" s="297">
        <f t="shared" si="9"/>
        <v>0</v>
      </c>
      <c r="Z46" s="416"/>
      <c r="AA46" s="416"/>
      <c r="AB46" s="416"/>
      <c r="AC46" s="297">
        <f t="shared" si="10"/>
        <v>0</v>
      </c>
      <c r="AD46" s="416"/>
      <c r="AE46" s="416"/>
      <c r="AF46" s="416"/>
      <c r="AG46" s="416"/>
      <c r="AH46" s="416"/>
      <c r="AI46" s="297">
        <f t="shared" si="11"/>
        <v>0</v>
      </c>
      <c r="AJ46" s="416"/>
      <c r="AK46" s="416"/>
      <c r="AL46" s="416"/>
      <c r="AM46" s="297">
        <f t="shared" si="12"/>
        <v>1397</v>
      </c>
      <c r="AN46" s="297">
        <f t="shared" si="13"/>
        <v>1213</v>
      </c>
      <c r="AO46" s="416"/>
      <c r="AP46" s="416">
        <v>1213</v>
      </c>
      <c r="AQ46" s="416"/>
      <c r="AR46" s="416"/>
      <c r="AS46" s="416"/>
      <c r="AT46" s="416"/>
      <c r="AU46" s="416"/>
      <c r="AV46" s="297">
        <f t="shared" si="14"/>
        <v>137</v>
      </c>
      <c r="AW46" s="416"/>
      <c r="AX46" s="416"/>
      <c r="AY46" s="416">
        <v>137</v>
      </c>
      <c r="AZ46" s="416"/>
      <c r="BA46" s="416"/>
      <c r="BB46" s="416"/>
      <c r="BC46" s="416"/>
      <c r="BD46" s="297">
        <f t="shared" si="15"/>
        <v>0</v>
      </c>
      <c r="BE46" s="416"/>
      <c r="BF46" s="416"/>
      <c r="BG46" s="416"/>
      <c r="BH46" s="416"/>
      <c r="BI46" s="416"/>
      <c r="BJ46" s="416"/>
      <c r="BK46" s="416"/>
      <c r="BL46" s="297">
        <f t="shared" si="16"/>
        <v>0</v>
      </c>
      <c r="BM46" s="416"/>
      <c r="BN46" s="416"/>
      <c r="BO46" s="416"/>
      <c r="BP46" s="416"/>
      <c r="BQ46" s="416"/>
      <c r="BR46" s="416"/>
      <c r="BS46" s="416"/>
      <c r="BT46" s="297">
        <f t="shared" si="17"/>
        <v>0</v>
      </c>
      <c r="BU46" s="416"/>
      <c r="BV46" s="416"/>
      <c r="BW46" s="416"/>
      <c r="BX46" s="416"/>
      <c r="BY46" s="416"/>
      <c r="BZ46" s="416"/>
      <c r="CA46" s="416"/>
      <c r="CB46" s="297">
        <f t="shared" si="18"/>
        <v>0</v>
      </c>
      <c r="CC46" s="416"/>
      <c r="CD46" s="416"/>
      <c r="CE46" s="416"/>
      <c r="CF46" s="416"/>
      <c r="CG46" s="416"/>
      <c r="CH46" s="416"/>
      <c r="CI46" s="416"/>
      <c r="CJ46" s="297">
        <f t="shared" si="19"/>
        <v>0</v>
      </c>
      <c r="CK46" s="416"/>
      <c r="CL46" s="416"/>
      <c r="CM46" s="416"/>
      <c r="CN46" s="416"/>
      <c r="CO46" s="416"/>
      <c r="CP46" s="416"/>
      <c r="CQ46" s="416"/>
      <c r="CR46" s="297">
        <f t="shared" si="20"/>
        <v>0</v>
      </c>
      <c r="CS46" s="416"/>
      <c r="CT46" s="416"/>
      <c r="CU46" s="416"/>
      <c r="CV46" s="416"/>
      <c r="CW46" s="416"/>
      <c r="CX46" s="416"/>
      <c r="CY46" s="416"/>
      <c r="CZ46" s="297">
        <f t="shared" si="21"/>
        <v>47</v>
      </c>
      <c r="DA46" s="416">
        <v>47</v>
      </c>
      <c r="DB46" s="416"/>
      <c r="DC46" s="416"/>
      <c r="DD46" s="297">
        <f t="shared" si="22"/>
        <v>0</v>
      </c>
      <c r="DE46" s="416"/>
      <c r="DF46" s="416"/>
      <c r="DG46" s="416"/>
      <c r="DH46" s="416"/>
      <c r="DI46" s="416"/>
      <c r="DJ46" s="416"/>
      <c r="DK46" s="416"/>
    </row>
    <row r="47" spans="1:115" s="267" customFormat="1" ht="13.5">
      <c r="A47" s="415" t="s">
        <v>376</v>
      </c>
      <c r="B47" s="415">
        <v>22429</v>
      </c>
      <c r="C47" s="415" t="s">
        <v>442</v>
      </c>
      <c r="D47" s="297">
        <f t="shared" si="2"/>
        <v>2186</v>
      </c>
      <c r="E47" s="416">
        <v>2105</v>
      </c>
      <c r="F47" s="416">
        <v>81</v>
      </c>
      <c r="G47" s="297">
        <f t="shared" si="3"/>
        <v>2186</v>
      </c>
      <c r="H47" s="297">
        <f t="shared" si="4"/>
        <v>2105</v>
      </c>
      <c r="I47" s="297">
        <f t="shared" si="5"/>
        <v>0</v>
      </c>
      <c r="J47" s="416"/>
      <c r="K47" s="416"/>
      <c r="L47" s="416"/>
      <c r="M47" s="297">
        <f t="shared" si="6"/>
        <v>1403</v>
      </c>
      <c r="N47" s="416">
        <v>1403</v>
      </c>
      <c r="O47" s="416"/>
      <c r="P47" s="416"/>
      <c r="Q47" s="297">
        <f t="shared" si="7"/>
        <v>234</v>
      </c>
      <c r="R47" s="416"/>
      <c r="S47" s="416">
        <v>234</v>
      </c>
      <c r="T47" s="416"/>
      <c r="U47" s="297">
        <f t="shared" si="8"/>
        <v>468</v>
      </c>
      <c r="V47" s="416">
        <v>390</v>
      </c>
      <c r="W47" s="416">
        <v>78</v>
      </c>
      <c r="X47" s="416"/>
      <c r="Y47" s="297">
        <f t="shared" si="9"/>
        <v>0</v>
      </c>
      <c r="Z47" s="416"/>
      <c r="AA47" s="416"/>
      <c r="AB47" s="416"/>
      <c r="AC47" s="297">
        <f t="shared" si="10"/>
        <v>0</v>
      </c>
      <c r="AD47" s="416"/>
      <c r="AE47" s="416"/>
      <c r="AF47" s="416"/>
      <c r="AG47" s="416">
        <v>81</v>
      </c>
      <c r="AH47" s="416"/>
      <c r="AI47" s="297">
        <f t="shared" si="11"/>
        <v>0</v>
      </c>
      <c r="AJ47" s="416"/>
      <c r="AK47" s="416"/>
      <c r="AL47" s="416"/>
      <c r="AM47" s="297">
        <f t="shared" si="12"/>
        <v>2186</v>
      </c>
      <c r="AN47" s="297">
        <f t="shared" si="13"/>
        <v>1484</v>
      </c>
      <c r="AO47" s="416"/>
      <c r="AP47" s="416">
        <v>1403</v>
      </c>
      <c r="AQ47" s="416"/>
      <c r="AR47" s="416"/>
      <c r="AS47" s="416"/>
      <c r="AT47" s="416"/>
      <c r="AU47" s="416">
        <v>81</v>
      </c>
      <c r="AV47" s="297">
        <f t="shared" si="14"/>
        <v>0</v>
      </c>
      <c r="AW47" s="416"/>
      <c r="AX47" s="416"/>
      <c r="AY47" s="416"/>
      <c r="AZ47" s="416"/>
      <c r="BA47" s="416"/>
      <c r="BB47" s="416"/>
      <c r="BC47" s="416"/>
      <c r="BD47" s="297">
        <f t="shared" si="15"/>
        <v>0</v>
      </c>
      <c r="BE47" s="416"/>
      <c r="BF47" s="416"/>
      <c r="BG47" s="416"/>
      <c r="BH47" s="416"/>
      <c r="BI47" s="416"/>
      <c r="BJ47" s="416"/>
      <c r="BK47" s="416"/>
      <c r="BL47" s="297">
        <f t="shared" si="16"/>
        <v>0</v>
      </c>
      <c r="BM47" s="416"/>
      <c r="BN47" s="416"/>
      <c r="BO47" s="416"/>
      <c r="BP47" s="416"/>
      <c r="BQ47" s="416"/>
      <c r="BR47" s="416"/>
      <c r="BS47" s="416"/>
      <c r="BT47" s="297">
        <f t="shared" si="17"/>
        <v>0</v>
      </c>
      <c r="BU47" s="416"/>
      <c r="BV47" s="416"/>
      <c r="BW47" s="416"/>
      <c r="BX47" s="416"/>
      <c r="BY47" s="416"/>
      <c r="BZ47" s="416"/>
      <c r="CA47" s="416"/>
      <c r="CB47" s="297">
        <f t="shared" si="18"/>
        <v>0</v>
      </c>
      <c r="CC47" s="416"/>
      <c r="CD47" s="416"/>
      <c r="CE47" s="416"/>
      <c r="CF47" s="416"/>
      <c r="CG47" s="416"/>
      <c r="CH47" s="416"/>
      <c r="CI47" s="416"/>
      <c r="CJ47" s="297">
        <f t="shared" si="19"/>
        <v>125</v>
      </c>
      <c r="CK47" s="416"/>
      <c r="CL47" s="416"/>
      <c r="CM47" s="416">
        <v>125</v>
      </c>
      <c r="CN47" s="416"/>
      <c r="CO47" s="416"/>
      <c r="CP47" s="416"/>
      <c r="CQ47" s="416"/>
      <c r="CR47" s="297">
        <f t="shared" si="20"/>
        <v>0</v>
      </c>
      <c r="CS47" s="416"/>
      <c r="CT47" s="416"/>
      <c r="CU47" s="416"/>
      <c r="CV47" s="416"/>
      <c r="CW47" s="416"/>
      <c r="CX47" s="416"/>
      <c r="CY47" s="416"/>
      <c r="CZ47" s="297">
        <f t="shared" si="21"/>
        <v>468</v>
      </c>
      <c r="DA47" s="416">
        <v>468</v>
      </c>
      <c r="DB47" s="416"/>
      <c r="DC47" s="416"/>
      <c r="DD47" s="297">
        <f t="shared" si="22"/>
        <v>109</v>
      </c>
      <c r="DE47" s="416"/>
      <c r="DF47" s="416"/>
      <c r="DG47" s="416">
        <v>109</v>
      </c>
      <c r="DH47" s="416"/>
      <c r="DI47" s="416"/>
      <c r="DJ47" s="416"/>
      <c r="DK47" s="416"/>
    </row>
    <row r="48" spans="1:115" s="267" customFormat="1" ht="13.5">
      <c r="A48" s="415" t="s">
        <v>376</v>
      </c>
      <c r="B48" s="415">
        <v>22461</v>
      </c>
      <c r="C48" s="415" t="s">
        <v>443</v>
      </c>
      <c r="D48" s="297">
        <f t="shared" si="2"/>
        <v>3555</v>
      </c>
      <c r="E48" s="416">
        <v>2731</v>
      </c>
      <c r="F48" s="416">
        <v>824</v>
      </c>
      <c r="G48" s="297">
        <f t="shared" si="3"/>
        <v>3555</v>
      </c>
      <c r="H48" s="297">
        <f t="shared" si="4"/>
        <v>2516</v>
      </c>
      <c r="I48" s="297">
        <f t="shared" si="5"/>
        <v>0</v>
      </c>
      <c r="J48" s="416"/>
      <c r="K48" s="416"/>
      <c r="L48" s="416"/>
      <c r="M48" s="297">
        <f t="shared" si="6"/>
        <v>1943</v>
      </c>
      <c r="N48" s="416"/>
      <c r="O48" s="416">
        <v>1943</v>
      </c>
      <c r="P48" s="416"/>
      <c r="Q48" s="297">
        <f t="shared" si="7"/>
        <v>0</v>
      </c>
      <c r="R48" s="416"/>
      <c r="S48" s="416"/>
      <c r="T48" s="416"/>
      <c r="U48" s="297">
        <f t="shared" si="8"/>
        <v>434</v>
      </c>
      <c r="V48" s="416"/>
      <c r="W48" s="416">
        <v>434</v>
      </c>
      <c r="X48" s="416"/>
      <c r="Y48" s="297">
        <f t="shared" si="9"/>
        <v>10</v>
      </c>
      <c r="Z48" s="416"/>
      <c r="AA48" s="416">
        <v>10</v>
      </c>
      <c r="AB48" s="416"/>
      <c r="AC48" s="297">
        <f t="shared" si="10"/>
        <v>129</v>
      </c>
      <c r="AD48" s="416"/>
      <c r="AE48" s="416">
        <v>129</v>
      </c>
      <c r="AF48" s="416"/>
      <c r="AG48" s="416">
        <v>1039</v>
      </c>
      <c r="AH48" s="416"/>
      <c r="AI48" s="297">
        <f t="shared" si="11"/>
        <v>0</v>
      </c>
      <c r="AJ48" s="416"/>
      <c r="AK48" s="416"/>
      <c r="AL48" s="416"/>
      <c r="AM48" s="297">
        <f t="shared" si="12"/>
        <v>3555</v>
      </c>
      <c r="AN48" s="297">
        <f t="shared" si="13"/>
        <v>2958</v>
      </c>
      <c r="AO48" s="416"/>
      <c r="AP48" s="416">
        <v>1943</v>
      </c>
      <c r="AQ48" s="416"/>
      <c r="AR48" s="416"/>
      <c r="AS48" s="416"/>
      <c r="AT48" s="416"/>
      <c r="AU48" s="416">
        <v>1015</v>
      </c>
      <c r="AV48" s="297">
        <f t="shared" si="14"/>
        <v>202</v>
      </c>
      <c r="AW48" s="416"/>
      <c r="AX48" s="416"/>
      <c r="AY48" s="416"/>
      <c r="AZ48" s="416">
        <v>39</v>
      </c>
      <c r="BA48" s="416">
        <v>10</v>
      </c>
      <c r="BB48" s="416">
        <v>129</v>
      </c>
      <c r="BC48" s="416">
        <v>24</v>
      </c>
      <c r="BD48" s="297">
        <f t="shared" si="15"/>
        <v>0</v>
      </c>
      <c r="BE48" s="416"/>
      <c r="BF48" s="416"/>
      <c r="BG48" s="416"/>
      <c r="BH48" s="416"/>
      <c r="BI48" s="416"/>
      <c r="BJ48" s="416"/>
      <c r="BK48" s="416"/>
      <c r="BL48" s="297">
        <f t="shared" si="16"/>
        <v>0</v>
      </c>
      <c r="BM48" s="416"/>
      <c r="BN48" s="416"/>
      <c r="BO48" s="416"/>
      <c r="BP48" s="416"/>
      <c r="BQ48" s="416"/>
      <c r="BR48" s="416"/>
      <c r="BS48" s="416"/>
      <c r="BT48" s="297">
        <f t="shared" si="17"/>
        <v>0</v>
      </c>
      <c r="BU48" s="416"/>
      <c r="BV48" s="416"/>
      <c r="BW48" s="416"/>
      <c r="BX48" s="416"/>
      <c r="BY48" s="416"/>
      <c r="BZ48" s="416"/>
      <c r="CA48" s="416"/>
      <c r="CB48" s="297">
        <f t="shared" si="18"/>
        <v>0</v>
      </c>
      <c r="CC48" s="416"/>
      <c r="CD48" s="416"/>
      <c r="CE48" s="416"/>
      <c r="CF48" s="416"/>
      <c r="CG48" s="416"/>
      <c r="CH48" s="416"/>
      <c r="CI48" s="416"/>
      <c r="CJ48" s="297">
        <f t="shared" si="19"/>
        <v>243</v>
      </c>
      <c r="CK48" s="416"/>
      <c r="CL48" s="416"/>
      <c r="CM48" s="416"/>
      <c r="CN48" s="416">
        <v>243</v>
      </c>
      <c r="CO48" s="416"/>
      <c r="CP48" s="416"/>
      <c r="CQ48" s="416"/>
      <c r="CR48" s="297">
        <f t="shared" si="20"/>
        <v>0</v>
      </c>
      <c r="CS48" s="416"/>
      <c r="CT48" s="416"/>
      <c r="CU48" s="416"/>
      <c r="CV48" s="416"/>
      <c r="CW48" s="416"/>
      <c r="CX48" s="416"/>
      <c r="CY48" s="416"/>
      <c r="CZ48" s="297">
        <f t="shared" si="21"/>
        <v>152</v>
      </c>
      <c r="DA48" s="416">
        <v>152</v>
      </c>
      <c r="DB48" s="416"/>
      <c r="DC48" s="416"/>
      <c r="DD48" s="297">
        <f t="shared" si="22"/>
        <v>0</v>
      </c>
      <c r="DE48" s="416"/>
      <c r="DF48" s="416"/>
      <c r="DG48" s="416"/>
      <c r="DH48" s="416"/>
      <c r="DI48" s="416"/>
      <c r="DJ48" s="416"/>
      <c r="DK48" s="416"/>
    </row>
    <row r="49" spans="1:115" s="267" customFormat="1" ht="13.5">
      <c r="A49" s="415" t="s">
        <v>376</v>
      </c>
      <c r="B49" s="415">
        <v>22503</v>
      </c>
      <c r="C49" s="415" t="s">
        <v>444</v>
      </c>
      <c r="D49" s="297">
        <f t="shared" si="2"/>
        <v>6634</v>
      </c>
      <c r="E49" s="416">
        <v>4169</v>
      </c>
      <c r="F49" s="416">
        <v>2465</v>
      </c>
      <c r="G49" s="297">
        <f t="shared" si="3"/>
        <v>6634</v>
      </c>
      <c r="H49" s="297">
        <f t="shared" si="4"/>
        <v>5470</v>
      </c>
      <c r="I49" s="297">
        <f t="shared" si="5"/>
        <v>0</v>
      </c>
      <c r="J49" s="416"/>
      <c r="K49" s="416"/>
      <c r="L49" s="416"/>
      <c r="M49" s="297">
        <f t="shared" si="6"/>
        <v>4825</v>
      </c>
      <c r="N49" s="416"/>
      <c r="O49" s="416">
        <v>3590</v>
      </c>
      <c r="P49" s="416">
        <v>1235</v>
      </c>
      <c r="Q49" s="297">
        <f t="shared" si="7"/>
        <v>271</v>
      </c>
      <c r="R49" s="416"/>
      <c r="S49" s="416">
        <v>87</v>
      </c>
      <c r="T49" s="416">
        <v>184</v>
      </c>
      <c r="U49" s="297">
        <f t="shared" si="8"/>
        <v>271</v>
      </c>
      <c r="V49" s="416"/>
      <c r="W49" s="416">
        <v>271</v>
      </c>
      <c r="X49" s="416"/>
      <c r="Y49" s="297">
        <f t="shared" si="9"/>
        <v>0</v>
      </c>
      <c r="Z49" s="416"/>
      <c r="AA49" s="416"/>
      <c r="AB49" s="416"/>
      <c r="AC49" s="297">
        <f t="shared" si="10"/>
        <v>103</v>
      </c>
      <c r="AD49" s="416"/>
      <c r="AE49" s="416">
        <v>103</v>
      </c>
      <c r="AF49" s="416"/>
      <c r="AG49" s="416">
        <v>1164</v>
      </c>
      <c r="AH49" s="416"/>
      <c r="AI49" s="297">
        <f t="shared" si="11"/>
        <v>0</v>
      </c>
      <c r="AJ49" s="416"/>
      <c r="AK49" s="416"/>
      <c r="AL49" s="416"/>
      <c r="AM49" s="297">
        <f t="shared" si="12"/>
        <v>6634</v>
      </c>
      <c r="AN49" s="297">
        <f t="shared" si="13"/>
        <v>5386</v>
      </c>
      <c r="AO49" s="416"/>
      <c r="AP49" s="416">
        <v>4825</v>
      </c>
      <c r="AQ49" s="416"/>
      <c r="AR49" s="416"/>
      <c r="AS49" s="416"/>
      <c r="AT49" s="416"/>
      <c r="AU49" s="416">
        <v>561</v>
      </c>
      <c r="AV49" s="297">
        <f t="shared" si="14"/>
        <v>165</v>
      </c>
      <c r="AW49" s="416"/>
      <c r="AX49" s="416"/>
      <c r="AY49" s="416"/>
      <c r="AZ49" s="416"/>
      <c r="BA49" s="416"/>
      <c r="BB49" s="416">
        <v>103</v>
      </c>
      <c r="BC49" s="416">
        <v>62</v>
      </c>
      <c r="BD49" s="297">
        <f t="shared" si="15"/>
        <v>0</v>
      </c>
      <c r="BE49" s="416"/>
      <c r="BF49" s="416"/>
      <c r="BG49" s="416"/>
      <c r="BH49" s="416"/>
      <c r="BI49" s="416"/>
      <c r="BJ49" s="416"/>
      <c r="BK49" s="416"/>
      <c r="BL49" s="297">
        <f t="shared" si="16"/>
        <v>0</v>
      </c>
      <c r="BM49" s="416"/>
      <c r="BN49" s="416"/>
      <c r="BO49" s="416"/>
      <c r="BP49" s="416"/>
      <c r="BQ49" s="416"/>
      <c r="BR49" s="416"/>
      <c r="BS49" s="416"/>
      <c r="BT49" s="297">
        <f t="shared" si="17"/>
        <v>0</v>
      </c>
      <c r="BU49" s="416"/>
      <c r="BV49" s="416"/>
      <c r="BW49" s="416"/>
      <c r="BX49" s="416"/>
      <c r="BY49" s="416"/>
      <c r="BZ49" s="416"/>
      <c r="CA49" s="416"/>
      <c r="CB49" s="297">
        <f t="shared" si="18"/>
        <v>0</v>
      </c>
      <c r="CC49" s="416"/>
      <c r="CD49" s="416"/>
      <c r="CE49" s="416"/>
      <c r="CF49" s="416"/>
      <c r="CG49" s="416"/>
      <c r="CH49" s="416"/>
      <c r="CI49" s="416"/>
      <c r="CJ49" s="297">
        <f t="shared" si="19"/>
        <v>0</v>
      </c>
      <c r="CK49" s="416"/>
      <c r="CL49" s="416"/>
      <c r="CM49" s="416"/>
      <c r="CN49" s="416"/>
      <c r="CO49" s="416"/>
      <c r="CP49" s="416"/>
      <c r="CQ49" s="416"/>
      <c r="CR49" s="297">
        <f t="shared" si="20"/>
        <v>0</v>
      </c>
      <c r="CS49" s="416"/>
      <c r="CT49" s="416"/>
      <c r="CU49" s="416"/>
      <c r="CV49" s="416"/>
      <c r="CW49" s="416"/>
      <c r="CX49" s="416"/>
      <c r="CY49" s="416"/>
      <c r="CZ49" s="297">
        <f t="shared" si="21"/>
        <v>635</v>
      </c>
      <c r="DA49" s="416">
        <v>271</v>
      </c>
      <c r="DB49" s="416"/>
      <c r="DC49" s="416">
        <v>364</v>
      </c>
      <c r="DD49" s="297">
        <f t="shared" si="22"/>
        <v>448</v>
      </c>
      <c r="DE49" s="416"/>
      <c r="DF49" s="416"/>
      <c r="DG49" s="416">
        <v>271</v>
      </c>
      <c r="DH49" s="416"/>
      <c r="DI49" s="416"/>
      <c r="DJ49" s="416"/>
      <c r="DK49" s="416">
        <v>177</v>
      </c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静岡県</v>
      </c>
      <c r="B7" s="280">
        <f>INT(B8/1000)*1000</f>
        <v>22000</v>
      </c>
      <c r="C7" s="280" t="s">
        <v>354</v>
      </c>
      <c r="D7" s="278">
        <f>SUM(D8:D200)</f>
        <v>1429641</v>
      </c>
      <c r="E7" s="278">
        <f>SUM(E8:E200)</f>
        <v>1136508</v>
      </c>
      <c r="F7" s="278">
        <f aca="true" t="shared" si="0" ref="F7:AR7">SUM(F8:F200)</f>
        <v>173230</v>
      </c>
      <c r="G7" s="278">
        <f t="shared" si="0"/>
        <v>56548</v>
      </c>
      <c r="H7" s="278">
        <f t="shared" si="0"/>
        <v>313</v>
      </c>
      <c r="I7" s="278">
        <f t="shared" si="0"/>
        <v>0</v>
      </c>
      <c r="J7" s="278">
        <f t="shared" si="0"/>
        <v>0</v>
      </c>
      <c r="K7" s="278">
        <f t="shared" si="0"/>
        <v>30700</v>
      </c>
      <c r="L7" s="278">
        <f t="shared" si="0"/>
        <v>83162</v>
      </c>
      <c r="M7" s="278">
        <f t="shared" si="0"/>
        <v>2507</v>
      </c>
      <c r="N7" s="278">
        <f t="shared" si="0"/>
        <v>22555</v>
      </c>
      <c r="O7" s="278">
        <f t="shared" si="0"/>
        <v>97348</v>
      </c>
      <c r="P7" s="278">
        <f t="shared" si="0"/>
        <v>55932</v>
      </c>
      <c r="Q7" s="278">
        <f t="shared" si="0"/>
        <v>9730</v>
      </c>
      <c r="R7" s="278">
        <f t="shared" si="0"/>
        <v>15589</v>
      </c>
      <c r="S7" s="278">
        <f t="shared" si="0"/>
        <v>1288</v>
      </c>
      <c r="T7" s="278">
        <f t="shared" si="0"/>
        <v>5000</v>
      </c>
      <c r="U7" s="278">
        <f t="shared" si="0"/>
        <v>642</v>
      </c>
      <c r="V7" s="278">
        <f t="shared" si="0"/>
        <v>0</v>
      </c>
      <c r="W7" s="278">
        <f t="shared" si="0"/>
        <v>0</v>
      </c>
      <c r="X7" s="278">
        <f t="shared" si="0"/>
        <v>9167</v>
      </c>
      <c r="Y7" s="278">
        <f t="shared" si="0"/>
        <v>1170731</v>
      </c>
      <c r="Z7" s="278">
        <f t="shared" si="0"/>
        <v>1136508</v>
      </c>
      <c r="AA7" s="278">
        <f t="shared" si="0"/>
        <v>30621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3138</v>
      </c>
      <c r="AG7" s="278">
        <f t="shared" si="0"/>
        <v>464</v>
      </c>
      <c r="AH7" s="278">
        <f t="shared" si="0"/>
        <v>151537</v>
      </c>
      <c r="AI7" s="278">
        <f t="shared" si="0"/>
        <v>22555</v>
      </c>
      <c r="AJ7" s="278">
        <f t="shared" si="0"/>
        <v>115446</v>
      </c>
      <c r="AK7" s="278">
        <f t="shared" si="0"/>
        <v>13536</v>
      </c>
      <c r="AL7" s="278">
        <f t="shared" si="0"/>
        <v>9835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1658</v>
      </c>
      <c r="AR7" s="278">
        <f t="shared" si="0"/>
        <v>2043</v>
      </c>
    </row>
    <row r="8" spans="1:44" s="267" customFormat="1" ht="13.5">
      <c r="A8" s="415" t="s">
        <v>376</v>
      </c>
      <c r="B8" s="415">
        <v>22100</v>
      </c>
      <c r="C8" s="415" t="s">
        <v>402</v>
      </c>
      <c r="D8" s="297">
        <f aca="true" t="shared" si="1" ref="D8:D49">SUM(E8:F8,N8:O8)</f>
        <v>300188</v>
      </c>
      <c r="E8" s="297">
        <f aca="true" t="shared" si="2" ref="E8:E49">Z8</f>
        <v>255272</v>
      </c>
      <c r="F8" s="297">
        <f aca="true" t="shared" si="3" ref="F8:F49">SUM(G8:M8)</f>
        <v>22307</v>
      </c>
      <c r="G8" s="278">
        <v>21503</v>
      </c>
      <c r="H8" s="278"/>
      <c r="I8" s="278"/>
      <c r="J8" s="278"/>
      <c r="K8" s="278"/>
      <c r="L8" s="278">
        <v>804</v>
      </c>
      <c r="M8" s="278"/>
      <c r="N8" s="297">
        <f aca="true" t="shared" si="4" ref="N8:N49">AI8</f>
        <v>4064</v>
      </c>
      <c r="O8" s="298">
        <f>'資源化量内訳'!R8</f>
        <v>18545</v>
      </c>
      <c r="P8" s="298">
        <f>'資源化量内訳'!S8</f>
        <v>10113</v>
      </c>
      <c r="Q8" s="298">
        <f>'資源化量内訳'!T8</f>
        <v>2620</v>
      </c>
      <c r="R8" s="298">
        <f>'資源化量内訳'!U8</f>
        <v>5554</v>
      </c>
      <c r="S8" s="298">
        <f>'資源化量内訳'!V8</f>
        <v>0</v>
      </c>
      <c r="T8" s="298">
        <f>'資源化量内訳'!W8</f>
        <v>30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228</v>
      </c>
      <c r="Y8" s="297">
        <f aca="true" t="shared" si="5" ref="Y8:Y49">SUM(Z8:AG8)</f>
        <v>272386</v>
      </c>
      <c r="Z8" s="278">
        <v>255272</v>
      </c>
      <c r="AA8" s="278">
        <v>17114</v>
      </c>
      <c r="AB8" s="278"/>
      <c r="AC8" s="278"/>
      <c r="AD8" s="278"/>
      <c r="AE8" s="278"/>
      <c r="AF8" s="278"/>
      <c r="AG8" s="278"/>
      <c r="AH8" s="297">
        <f aca="true" t="shared" si="6" ref="AH8:AH49">SUM(AI8:AK8)</f>
        <v>28608</v>
      </c>
      <c r="AI8" s="278">
        <v>4064</v>
      </c>
      <c r="AJ8" s="278">
        <v>24544</v>
      </c>
      <c r="AK8" s="297">
        <f aca="true" t="shared" si="7" ref="AK8:AK49">SUM(AL8:AR8)</f>
        <v>0</v>
      </c>
      <c r="AL8" s="278"/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376</v>
      </c>
      <c r="B9" s="415">
        <v>22130</v>
      </c>
      <c r="C9" s="415" t="s">
        <v>404</v>
      </c>
      <c r="D9" s="297">
        <f t="shared" si="1"/>
        <v>292240</v>
      </c>
      <c r="E9" s="297">
        <f t="shared" si="2"/>
        <v>242574</v>
      </c>
      <c r="F9" s="297">
        <f t="shared" si="3"/>
        <v>32830</v>
      </c>
      <c r="G9" s="278">
        <v>15364</v>
      </c>
      <c r="H9" s="278"/>
      <c r="I9" s="278"/>
      <c r="J9" s="278"/>
      <c r="K9" s="278"/>
      <c r="L9" s="278">
        <v>17466</v>
      </c>
      <c r="M9" s="278"/>
      <c r="N9" s="297">
        <f t="shared" si="4"/>
        <v>5780</v>
      </c>
      <c r="O9" s="298">
        <f>'資源化量内訳'!R9</f>
        <v>11056</v>
      </c>
      <c r="P9" s="298">
        <f>'資源化量内訳'!S9</f>
        <v>476</v>
      </c>
      <c r="Q9" s="298">
        <f>'資源化量内訳'!T9</f>
        <v>3481</v>
      </c>
      <c r="R9" s="298">
        <f>'資源化量内訳'!U9</f>
        <v>0</v>
      </c>
      <c r="S9" s="298">
        <f>'資源化量内訳'!V9</f>
        <v>0</v>
      </c>
      <c r="T9" s="298">
        <f>'資源化量内訳'!W9</f>
        <v>18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7081</v>
      </c>
      <c r="Y9" s="297">
        <f t="shared" si="5"/>
        <v>248306</v>
      </c>
      <c r="Z9" s="278">
        <v>242574</v>
      </c>
      <c r="AA9" s="278">
        <v>5732</v>
      </c>
      <c r="AB9" s="278"/>
      <c r="AC9" s="278"/>
      <c r="AD9" s="278"/>
      <c r="AE9" s="278"/>
      <c r="AF9" s="278"/>
      <c r="AG9" s="278"/>
      <c r="AH9" s="297">
        <f t="shared" si="6"/>
        <v>48119</v>
      </c>
      <c r="AI9" s="278">
        <v>5780</v>
      </c>
      <c r="AJ9" s="278">
        <v>36447</v>
      </c>
      <c r="AK9" s="297">
        <f t="shared" si="7"/>
        <v>5892</v>
      </c>
      <c r="AL9" s="278">
        <v>5892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376</v>
      </c>
      <c r="B10" s="415">
        <v>22203</v>
      </c>
      <c r="C10" s="415" t="s">
        <v>405</v>
      </c>
      <c r="D10" s="297">
        <f t="shared" si="1"/>
        <v>76764</v>
      </c>
      <c r="E10" s="297">
        <f t="shared" si="2"/>
        <v>57383</v>
      </c>
      <c r="F10" s="297">
        <f t="shared" si="3"/>
        <v>8224</v>
      </c>
      <c r="G10" s="278">
        <v>101</v>
      </c>
      <c r="H10" s="278"/>
      <c r="I10" s="278"/>
      <c r="J10" s="278"/>
      <c r="K10" s="278"/>
      <c r="L10" s="278">
        <v>6536</v>
      </c>
      <c r="M10" s="278">
        <v>1587</v>
      </c>
      <c r="N10" s="297">
        <f t="shared" si="4"/>
        <v>275</v>
      </c>
      <c r="O10" s="298">
        <f>'資源化量内訳'!R10</f>
        <v>10882</v>
      </c>
      <c r="P10" s="298">
        <f>'資源化量内訳'!S10</f>
        <v>6433</v>
      </c>
      <c r="Q10" s="298">
        <f>'資源化量内訳'!T10</f>
        <v>1108</v>
      </c>
      <c r="R10" s="298">
        <f>'資源化量内訳'!U10</f>
        <v>1465</v>
      </c>
      <c r="S10" s="298">
        <f>'資源化量内訳'!V10</f>
        <v>0</v>
      </c>
      <c r="T10" s="298">
        <f>'資源化量内訳'!W10</f>
        <v>1587</v>
      </c>
      <c r="U10" s="298">
        <f>'資源化量内訳'!X10</f>
        <v>219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70</v>
      </c>
      <c r="Y10" s="297">
        <f t="shared" si="5"/>
        <v>57892</v>
      </c>
      <c r="Z10" s="278">
        <v>57383</v>
      </c>
      <c r="AA10" s="278"/>
      <c r="AB10" s="278"/>
      <c r="AC10" s="278"/>
      <c r="AD10" s="278"/>
      <c r="AE10" s="278"/>
      <c r="AF10" s="278">
        <v>45</v>
      </c>
      <c r="AG10" s="278">
        <v>464</v>
      </c>
      <c r="AH10" s="297">
        <f t="shared" si="6"/>
        <v>2943</v>
      </c>
      <c r="AI10" s="278">
        <v>275</v>
      </c>
      <c r="AJ10" s="278">
        <v>1545</v>
      </c>
      <c r="AK10" s="297">
        <f t="shared" si="7"/>
        <v>1123</v>
      </c>
      <c r="AL10" s="278"/>
      <c r="AM10" s="278"/>
      <c r="AN10" s="278"/>
      <c r="AO10" s="278"/>
      <c r="AP10" s="278"/>
      <c r="AQ10" s="278"/>
      <c r="AR10" s="278">
        <v>1123</v>
      </c>
    </row>
    <row r="11" spans="1:44" s="267" customFormat="1" ht="13.5">
      <c r="A11" s="415" t="s">
        <v>376</v>
      </c>
      <c r="B11" s="415">
        <v>22205</v>
      </c>
      <c r="C11" s="415" t="s">
        <v>406</v>
      </c>
      <c r="D11" s="297">
        <f t="shared" si="1"/>
        <v>29605</v>
      </c>
      <c r="E11" s="297">
        <f t="shared" si="2"/>
        <v>25485</v>
      </c>
      <c r="F11" s="297">
        <f t="shared" si="3"/>
        <v>1108</v>
      </c>
      <c r="G11" s="278">
        <v>685</v>
      </c>
      <c r="H11" s="278"/>
      <c r="I11" s="278"/>
      <c r="J11" s="278"/>
      <c r="K11" s="278"/>
      <c r="L11" s="278">
        <v>423</v>
      </c>
      <c r="M11" s="278"/>
      <c r="N11" s="297">
        <f t="shared" si="4"/>
        <v>318</v>
      </c>
      <c r="O11" s="298">
        <f>'資源化量内訳'!R11</f>
        <v>2694</v>
      </c>
      <c r="P11" s="298">
        <f>'資源化量内訳'!S11</f>
        <v>1386</v>
      </c>
      <c r="Q11" s="298">
        <f>'資源化量内訳'!T11</f>
        <v>115</v>
      </c>
      <c r="R11" s="298">
        <f>'資源化量内訳'!U11</f>
        <v>1050</v>
      </c>
      <c r="S11" s="298">
        <f>'資源化量内訳'!V11</f>
        <v>41</v>
      </c>
      <c r="T11" s="298">
        <f>'資源化量内訳'!W11</f>
        <v>5</v>
      </c>
      <c r="U11" s="298">
        <f>'資源化量内訳'!X11</f>
        <v>18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79</v>
      </c>
      <c r="Y11" s="297">
        <f t="shared" si="5"/>
        <v>25930</v>
      </c>
      <c r="Z11" s="278">
        <v>25485</v>
      </c>
      <c r="AA11" s="278">
        <v>338</v>
      </c>
      <c r="AB11" s="278"/>
      <c r="AC11" s="278"/>
      <c r="AD11" s="278"/>
      <c r="AE11" s="278"/>
      <c r="AF11" s="278">
        <v>107</v>
      </c>
      <c r="AG11" s="278"/>
      <c r="AH11" s="297">
        <f t="shared" si="6"/>
        <v>1440</v>
      </c>
      <c r="AI11" s="278">
        <v>318</v>
      </c>
      <c r="AJ11" s="278">
        <v>980</v>
      </c>
      <c r="AK11" s="297">
        <f t="shared" si="7"/>
        <v>142</v>
      </c>
      <c r="AL11" s="278">
        <v>108</v>
      </c>
      <c r="AM11" s="278"/>
      <c r="AN11" s="278"/>
      <c r="AO11" s="278"/>
      <c r="AP11" s="278"/>
      <c r="AQ11" s="278">
        <v>34</v>
      </c>
      <c r="AR11" s="278"/>
    </row>
    <row r="12" spans="1:44" s="267" customFormat="1" ht="13.5">
      <c r="A12" s="415" t="s">
        <v>376</v>
      </c>
      <c r="B12" s="415">
        <v>22206</v>
      </c>
      <c r="C12" s="415" t="s">
        <v>407</v>
      </c>
      <c r="D12" s="297">
        <f t="shared" si="1"/>
        <v>47743</v>
      </c>
      <c r="E12" s="297">
        <f t="shared" si="2"/>
        <v>40794</v>
      </c>
      <c r="F12" s="297">
        <f t="shared" si="3"/>
        <v>2212</v>
      </c>
      <c r="G12" s="278">
        <v>2212</v>
      </c>
      <c r="H12" s="278"/>
      <c r="I12" s="278"/>
      <c r="J12" s="278"/>
      <c r="K12" s="278"/>
      <c r="L12" s="278"/>
      <c r="M12" s="278"/>
      <c r="N12" s="297">
        <f t="shared" si="4"/>
        <v>0</v>
      </c>
      <c r="O12" s="298">
        <f>'資源化量内訳'!R12</f>
        <v>4737</v>
      </c>
      <c r="P12" s="298">
        <f>'資源化量内訳'!S12</f>
        <v>3530</v>
      </c>
      <c r="Q12" s="298">
        <f>'資源化量内訳'!T12</f>
        <v>0</v>
      </c>
      <c r="R12" s="298">
        <f>'資源化量内訳'!U12</f>
        <v>919</v>
      </c>
      <c r="S12" s="298">
        <f>'資源化量内訳'!V12</f>
        <v>187</v>
      </c>
      <c r="T12" s="298">
        <f>'資源化量内訳'!W12</f>
        <v>16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85</v>
      </c>
      <c r="Y12" s="297">
        <f t="shared" si="5"/>
        <v>41524</v>
      </c>
      <c r="Z12" s="278">
        <v>40794</v>
      </c>
      <c r="AA12" s="278">
        <v>730</v>
      </c>
      <c r="AB12" s="278"/>
      <c r="AC12" s="278"/>
      <c r="AD12" s="278"/>
      <c r="AE12" s="278"/>
      <c r="AF12" s="278"/>
      <c r="AG12" s="278"/>
      <c r="AH12" s="297">
        <f t="shared" si="6"/>
        <v>3956</v>
      </c>
      <c r="AI12" s="278"/>
      <c r="AJ12" s="278">
        <v>3467</v>
      </c>
      <c r="AK12" s="297">
        <f t="shared" si="7"/>
        <v>489</v>
      </c>
      <c r="AL12" s="278">
        <v>489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376</v>
      </c>
      <c r="B13" s="415">
        <v>22207</v>
      </c>
      <c r="C13" s="415" t="s">
        <v>408</v>
      </c>
      <c r="D13" s="297">
        <f t="shared" si="1"/>
        <v>43485</v>
      </c>
      <c r="E13" s="297">
        <f t="shared" si="2"/>
        <v>38820</v>
      </c>
      <c r="F13" s="297">
        <f t="shared" si="3"/>
        <v>2856</v>
      </c>
      <c r="G13" s="278">
        <v>2856</v>
      </c>
      <c r="H13" s="278"/>
      <c r="I13" s="278"/>
      <c r="J13" s="278"/>
      <c r="K13" s="278"/>
      <c r="L13" s="278"/>
      <c r="M13" s="278"/>
      <c r="N13" s="297">
        <f t="shared" si="4"/>
        <v>221</v>
      </c>
      <c r="O13" s="298">
        <f>'資源化量内訳'!R13</f>
        <v>1588</v>
      </c>
      <c r="P13" s="298">
        <f>'資源化量内訳'!S13</f>
        <v>24</v>
      </c>
      <c r="Q13" s="298">
        <f>'資源化量内訳'!T13</f>
        <v>353</v>
      </c>
      <c r="R13" s="298">
        <f>'資源化量内訳'!U13</f>
        <v>911</v>
      </c>
      <c r="S13" s="298">
        <f>'資源化量内訳'!V13</f>
        <v>267</v>
      </c>
      <c r="T13" s="298">
        <f>'資源化量内訳'!W13</f>
        <v>16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17</v>
      </c>
      <c r="Y13" s="297">
        <f t="shared" si="5"/>
        <v>40188</v>
      </c>
      <c r="Z13" s="278">
        <v>38820</v>
      </c>
      <c r="AA13" s="278">
        <v>1368</v>
      </c>
      <c r="AB13" s="278"/>
      <c r="AC13" s="278"/>
      <c r="AD13" s="278"/>
      <c r="AE13" s="278"/>
      <c r="AF13" s="278"/>
      <c r="AG13" s="278"/>
      <c r="AH13" s="297">
        <f t="shared" si="6"/>
        <v>5684</v>
      </c>
      <c r="AI13" s="278">
        <v>221</v>
      </c>
      <c r="AJ13" s="278">
        <v>4877</v>
      </c>
      <c r="AK13" s="297">
        <f t="shared" si="7"/>
        <v>586</v>
      </c>
      <c r="AL13" s="278">
        <v>586</v>
      </c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376</v>
      </c>
      <c r="B14" s="415">
        <v>22208</v>
      </c>
      <c r="C14" s="415" t="s">
        <v>409</v>
      </c>
      <c r="D14" s="297">
        <f t="shared" si="1"/>
        <v>43482</v>
      </c>
      <c r="E14" s="297">
        <f t="shared" si="2"/>
        <v>38936</v>
      </c>
      <c r="F14" s="297">
        <f t="shared" si="3"/>
        <v>1211</v>
      </c>
      <c r="G14" s="278"/>
      <c r="H14" s="278"/>
      <c r="I14" s="278"/>
      <c r="J14" s="278"/>
      <c r="K14" s="278"/>
      <c r="L14" s="278">
        <v>1211</v>
      </c>
      <c r="M14" s="278"/>
      <c r="N14" s="297">
        <f t="shared" si="4"/>
        <v>575</v>
      </c>
      <c r="O14" s="298">
        <f>'資源化量内訳'!R14</f>
        <v>2760</v>
      </c>
      <c r="P14" s="298">
        <f>'資源化量内訳'!S14</f>
        <v>1644</v>
      </c>
      <c r="Q14" s="298">
        <f>'資源化量内訳'!T14</f>
        <v>0</v>
      </c>
      <c r="R14" s="298">
        <f>'資源化量内訳'!U14</f>
        <v>1060</v>
      </c>
      <c r="S14" s="298">
        <f>'資源化量内訳'!V14</f>
        <v>40</v>
      </c>
      <c r="T14" s="298">
        <f>'資源化量内訳'!W14</f>
        <v>7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9</v>
      </c>
      <c r="Y14" s="297">
        <f t="shared" si="5"/>
        <v>39117</v>
      </c>
      <c r="Z14" s="278">
        <v>38936</v>
      </c>
      <c r="AA14" s="278"/>
      <c r="AB14" s="278"/>
      <c r="AC14" s="278"/>
      <c r="AD14" s="278"/>
      <c r="AE14" s="278"/>
      <c r="AF14" s="278">
        <v>181</v>
      </c>
      <c r="AG14" s="278"/>
      <c r="AH14" s="297">
        <f t="shared" si="6"/>
        <v>648</v>
      </c>
      <c r="AI14" s="278">
        <v>575</v>
      </c>
      <c r="AJ14" s="278"/>
      <c r="AK14" s="297">
        <f t="shared" si="7"/>
        <v>73</v>
      </c>
      <c r="AL14" s="278"/>
      <c r="AM14" s="278"/>
      <c r="AN14" s="278"/>
      <c r="AO14" s="278"/>
      <c r="AP14" s="278"/>
      <c r="AQ14" s="278">
        <v>73</v>
      </c>
      <c r="AR14" s="278"/>
    </row>
    <row r="15" spans="1:44" s="267" customFormat="1" ht="13.5">
      <c r="A15" s="415" t="s">
        <v>376</v>
      </c>
      <c r="B15" s="415">
        <v>22209</v>
      </c>
      <c r="C15" s="415" t="s">
        <v>410</v>
      </c>
      <c r="D15" s="297">
        <f t="shared" si="1"/>
        <v>35407</v>
      </c>
      <c r="E15" s="297">
        <f t="shared" si="2"/>
        <v>27343</v>
      </c>
      <c r="F15" s="297">
        <f t="shared" si="3"/>
        <v>2677</v>
      </c>
      <c r="G15" s="278">
        <v>1304</v>
      </c>
      <c r="H15" s="278">
        <v>297</v>
      </c>
      <c r="I15" s="278"/>
      <c r="J15" s="278"/>
      <c r="K15" s="278"/>
      <c r="L15" s="278">
        <v>1076</v>
      </c>
      <c r="M15" s="278"/>
      <c r="N15" s="297">
        <f t="shared" si="4"/>
        <v>2397</v>
      </c>
      <c r="O15" s="298">
        <f>'資源化量内訳'!R15</f>
        <v>2990</v>
      </c>
      <c r="P15" s="298">
        <f>'資源化量内訳'!S15</f>
        <v>2990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28057</v>
      </c>
      <c r="Z15" s="278">
        <v>27343</v>
      </c>
      <c r="AA15" s="278">
        <v>714</v>
      </c>
      <c r="AB15" s="278"/>
      <c r="AC15" s="278"/>
      <c r="AD15" s="278"/>
      <c r="AE15" s="278"/>
      <c r="AF15" s="278"/>
      <c r="AG15" s="278"/>
      <c r="AH15" s="297">
        <f t="shared" si="6"/>
        <v>4232</v>
      </c>
      <c r="AI15" s="278">
        <v>2397</v>
      </c>
      <c r="AJ15" s="278">
        <v>1835</v>
      </c>
      <c r="AK15" s="297">
        <f t="shared" si="7"/>
        <v>0</v>
      </c>
      <c r="AL15" s="278"/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376</v>
      </c>
      <c r="B16" s="415">
        <v>22210</v>
      </c>
      <c r="C16" s="415" t="s">
        <v>411</v>
      </c>
      <c r="D16" s="297">
        <f t="shared" si="1"/>
        <v>89849</v>
      </c>
      <c r="E16" s="297">
        <f t="shared" si="2"/>
        <v>72346</v>
      </c>
      <c r="F16" s="297">
        <f t="shared" si="3"/>
        <v>8698</v>
      </c>
      <c r="G16" s="278">
        <v>2365</v>
      </c>
      <c r="H16" s="278"/>
      <c r="I16" s="278"/>
      <c r="J16" s="278"/>
      <c r="K16" s="278"/>
      <c r="L16" s="278">
        <v>6333</v>
      </c>
      <c r="M16" s="278"/>
      <c r="N16" s="297">
        <f t="shared" si="4"/>
        <v>31</v>
      </c>
      <c r="O16" s="298">
        <f>'資源化量内訳'!R16</f>
        <v>8774</v>
      </c>
      <c r="P16" s="298">
        <f>'資源化量内訳'!S16</f>
        <v>8760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11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3</v>
      </c>
      <c r="Y16" s="297">
        <f t="shared" si="5"/>
        <v>73274</v>
      </c>
      <c r="Z16" s="278">
        <v>72346</v>
      </c>
      <c r="AA16" s="278">
        <v>928</v>
      </c>
      <c r="AB16" s="278"/>
      <c r="AC16" s="278"/>
      <c r="AD16" s="278"/>
      <c r="AE16" s="278"/>
      <c r="AF16" s="278"/>
      <c r="AG16" s="278"/>
      <c r="AH16" s="297">
        <f t="shared" si="6"/>
        <v>9188</v>
      </c>
      <c r="AI16" s="278">
        <v>31</v>
      </c>
      <c r="AJ16" s="278">
        <v>7720</v>
      </c>
      <c r="AK16" s="297">
        <f t="shared" si="7"/>
        <v>1437</v>
      </c>
      <c r="AL16" s="278">
        <v>1437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376</v>
      </c>
      <c r="B17" s="415">
        <v>22211</v>
      </c>
      <c r="C17" s="415" t="s">
        <v>412</v>
      </c>
      <c r="D17" s="297">
        <f t="shared" si="1"/>
        <v>50925</v>
      </c>
      <c r="E17" s="297">
        <f t="shared" si="2"/>
        <v>39489</v>
      </c>
      <c r="F17" s="297">
        <f t="shared" si="3"/>
        <v>5674</v>
      </c>
      <c r="G17" s="278">
        <v>1234</v>
      </c>
      <c r="H17" s="278"/>
      <c r="I17" s="278"/>
      <c r="J17" s="278"/>
      <c r="K17" s="278"/>
      <c r="L17" s="278">
        <v>3666</v>
      </c>
      <c r="M17" s="278">
        <v>774</v>
      </c>
      <c r="N17" s="297">
        <f t="shared" si="4"/>
        <v>2937</v>
      </c>
      <c r="O17" s="298">
        <f>'資源化量内訳'!R17</f>
        <v>2825</v>
      </c>
      <c r="P17" s="298">
        <f>'資源化量内訳'!S17</f>
        <v>2481</v>
      </c>
      <c r="Q17" s="298">
        <f>'資源化量内訳'!T17</f>
        <v>344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39515</v>
      </c>
      <c r="Z17" s="278">
        <v>39489</v>
      </c>
      <c r="AA17" s="278">
        <v>26</v>
      </c>
      <c r="AB17" s="278"/>
      <c r="AC17" s="278"/>
      <c r="AD17" s="278"/>
      <c r="AE17" s="278"/>
      <c r="AF17" s="278"/>
      <c r="AG17" s="278"/>
      <c r="AH17" s="297">
        <f t="shared" si="6"/>
        <v>8011</v>
      </c>
      <c r="AI17" s="278">
        <v>2937</v>
      </c>
      <c r="AJ17" s="278">
        <v>4181</v>
      </c>
      <c r="AK17" s="297">
        <f t="shared" si="7"/>
        <v>893</v>
      </c>
      <c r="AL17" s="278"/>
      <c r="AM17" s="278"/>
      <c r="AN17" s="278"/>
      <c r="AO17" s="278"/>
      <c r="AP17" s="278"/>
      <c r="AQ17" s="278">
        <v>119</v>
      </c>
      <c r="AR17" s="278">
        <v>774</v>
      </c>
    </row>
    <row r="18" spans="1:44" s="267" customFormat="1" ht="13.5">
      <c r="A18" s="415" t="s">
        <v>376</v>
      </c>
      <c r="B18" s="415">
        <v>22212</v>
      </c>
      <c r="C18" s="415" t="s">
        <v>413</v>
      </c>
      <c r="D18" s="297">
        <f t="shared" si="1"/>
        <v>39283</v>
      </c>
      <c r="E18" s="297">
        <f t="shared" si="2"/>
        <v>32870</v>
      </c>
      <c r="F18" s="297">
        <f t="shared" si="3"/>
        <v>6393</v>
      </c>
      <c r="G18" s="278"/>
      <c r="H18" s="278"/>
      <c r="I18" s="278"/>
      <c r="J18" s="278"/>
      <c r="K18" s="278"/>
      <c r="L18" s="278">
        <v>6393</v>
      </c>
      <c r="M18" s="278"/>
      <c r="N18" s="297">
        <f t="shared" si="4"/>
        <v>0</v>
      </c>
      <c r="O18" s="298">
        <f>'資源化量内訳'!R18</f>
        <v>20</v>
      </c>
      <c r="P18" s="298">
        <f>'資源化量内訳'!S18</f>
        <v>0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20</v>
      </c>
      <c r="Y18" s="297">
        <f t="shared" si="5"/>
        <v>32874</v>
      </c>
      <c r="Z18" s="278">
        <v>32870</v>
      </c>
      <c r="AA18" s="278"/>
      <c r="AB18" s="278"/>
      <c r="AC18" s="278"/>
      <c r="AD18" s="278"/>
      <c r="AE18" s="278"/>
      <c r="AF18" s="278">
        <v>4</v>
      </c>
      <c r="AG18" s="278"/>
      <c r="AH18" s="297">
        <f t="shared" si="6"/>
        <v>3375</v>
      </c>
      <c r="AI18" s="278"/>
      <c r="AJ18" s="278">
        <v>3045</v>
      </c>
      <c r="AK18" s="297">
        <f t="shared" si="7"/>
        <v>330</v>
      </c>
      <c r="AL18" s="278"/>
      <c r="AM18" s="278"/>
      <c r="AN18" s="278"/>
      <c r="AO18" s="278"/>
      <c r="AP18" s="278"/>
      <c r="AQ18" s="278">
        <v>330</v>
      </c>
      <c r="AR18" s="278"/>
    </row>
    <row r="19" spans="1:44" s="267" customFormat="1" ht="13.5">
      <c r="A19" s="415" t="s">
        <v>376</v>
      </c>
      <c r="B19" s="415">
        <v>22213</v>
      </c>
      <c r="C19" s="415" t="s">
        <v>414</v>
      </c>
      <c r="D19" s="297">
        <f t="shared" si="1"/>
        <v>32021</v>
      </c>
      <c r="E19" s="297">
        <f t="shared" si="2"/>
        <v>23959</v>
      </c>
      <c r="F19" s="297">
        <f t="shared" si="3"/>
        <v>2591</v>
      </c>
      <c r="G19" s="278"/>
      <c r="H19" s="278"/>
      <c r="I19" s="278"/>
      <c r="J19" s="278"/>
      <c r="K19" s="278"/>
      <c r="L19" s="278">
        <v>2591</v>
      </c>
      <c r="M19" s="278"/>
      <c r="N19" s="297">
        <f t="shared" si="4"/>
        <v>442</v>
      </c>
      <c r="O19" s="298">
        <f>'資源化量内訳'!R19</f>
        <v>5029</v>
      </c>
      <c r="P19" s="298">
        <f>'資源化量内訳'!S19</f>
        <v>2578</v>
      </c>
      <c r="Q19" s="298">
        <f>'資源化量内訳'!T19</f>
        <v>401</v>
      </c>
      <c r="R19" s="298">
        <f>'資源化量内訳'!U19</f>
        <v>763</v>
      </c>
      <c r="S19" s="298">
        <f>'資源化量内訳'!V19</f>
        <v>267</v>
      </c>
      <c r="T19" s="298">
        <f>'資源化量内訳'!W19</f>
        <v>897</v>
      </c>
      <c r="U19" s="298">
        <f>'資源化量内訳'!X19</f>
        <v>55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68</v>
      </c>
      <c r="Y19" s="297">
        <f t="shared" si="5"/>
        <v>25005</v>
      </c>
      <c r="Z19" s="278">
        <v>23959</v>
      </c>
      <c r="AA19" s="278"/>
      <c r="AB19" s="278"/>
      <c r="AC19" s="278"/>
      <c r="AD19" s="278"/>
      <c r="AE19" s="278"/>
      <c r="AF19" s="278">
        <v>1046</v>
      </c>
      <c r="AG19" s="278"/>
      <c r="AH19" s="297">
        <f t="shared" si="6"/>
        <v>3324</v>
      </c>
      <c r="AI19" s="278">
        <v>442</v>
      </c>
      <c r="AJ19" s="278">
        <v>2525</v>
      </c>
      <c r="AK19" s="297">
        <f t="shared" si="7"/>
        <v>357</v>
      </c>
      <c r="AL19" s="278"/>
      <c r="AM19" s="278"/>
      <c r="AN19" s="278"/>
      <c r="AO19" s="278"/>
      <c r="AP19" s="278"/>
      <c r="AQ19" s="278">
        <v>357</v>
      </c>
      <c r="AR19" s="278"/>
    </row>
    <row r="20" spans="1:44" s="267" customFormat="1" ht="13.5">
      <c r="A20" s="415" t="s">
        <v>376</v>
      </c>
      <c r="B20" s="415">
        <v>22214</v>
      </c>
      <c r="C20" s="415" t="s">
        <v>415</v>
      </c>
      <c r="D20" s="297">
        <f t="shared" si="1"/>
        <v>43949</v>
      </c>
      <c r="E20" s="297">
        <f t="shared" si="2"/>
        <v>31412</v>
      </c>
      <c r="F20" s="297">
        <f t="shared" si="3"/>
        <v>12196</v>
      </c>
      <c r="G20" s="278"/>
      <c r="H20" s="278"/>
      <c r="I20" s="278"/>
      <c r="J20" s="278"/>
      <c r="K20" s="278"/>
      <c r="L20" s="278">
        <v>12196</v>
      </c>
      <c r="M20" s="278"/>
      <c r="N20" s="297">
        <f t="shared" si="4"/>
        <v>341</v>
      </c>
      <c r="O20" s="298">
        <f>'資源化量内訳'!R20</f>
        <v>0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31416</v>
      </c>
      <c r="Z20" s="278">
        <v>31412</v>
      </c>
      <c r="AA20" s="278"/>
      <c r="AB20" s="278"/>
      <c r="AC20" s="278"/>
      <c r="AD20" s="278"/>
      <c r="AE20" s="278"/>
      <c r="AF20" s="278">
        <v>4</v>
      </c>
      <c r="AG20" s="278"/>
      <c r="AH20" s="297">
        <f t="shared" si="6"/>
        <v>3250</v>
      </c>
      <c r="AI20" s="278">
        <v>341</v>
      </c>
      <c r="AJ20" s="278">
        <v>2909</v>
      </c>
      <c r="AK20" s="297">
        <f t="shared" si="7"/>
        <v>0</v>
      </c>
      <c r="AL20" s="278"/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376</v>
      </c>
      <c r="B21" s="415">
        <v>22215</v>
      </c>
      <c r="C21" s="415" t="s">
        <v>416</v>
      </c>
      <c r="D21" s="297">
        <f t="shared" si="1"/>
        <v>31345</v>
      </c>
      <c r="E21" s="297">
        <f t="shared" si="2"/>
        <v>0</v>
      </c>
      <c r="F21" s="297">
        <f t="shared" si="3"/>
        <v>27309</v>
      </c>
      <c r="G21" s="278">
        <v>972</v>
      </c>
      <c r="H21" s="278"/>
      <c r="I21" s="278"/>
      <c r="J21" s="278"/>
      <c r="K21" s="278">
        <v>24331</v>
      </c>
      <c r="L21" s="278">
        <v>2006</v>
      </c>
      <c r="M21" s="278"/>
      <c r="N21" s="297">
        <f t="shared" si="4"/>
        <v>99</v>
      </c>
      <c r="O21" s="298">
        <f>'資源化量内訳'!R21</f>
        <v>3937</v>
      </c>
      <c r="P21" s="298">
        <f>'資源化量内訳'!S21</f>
        <v>3894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43</v>
      </c>
      <c r="Y21" s="297">
        <f t="shared" si="5"/>
        <v>0</v>
      </c>
      <c r="Z21" s="278"/>
      <c r="AA21" s="278"/>
      <c r="AB21" s="278"/>
      <c r="AC21" s="278"/>
      <c r="AD21" s="278"/>
      <c r="AE21" s="278"/>
      <c r="AF21" s="278"/>
      <c r="AG21" s="278"/>
      <c r="AH21" s="297">
        <f t="shared" si="6"/>
        <v>706</v>
      </c>
      <c r="AI21" s="278">
        <v>99</v>
      </c>
      <c r="AJ21" s="278"/>
      <c r="AK21" s="297">
        <f t="shared" si="7"/>
        <v>607</v>
      </c>
      <c r="AL21" s="278">
        <v>166</v>
      </c>
      <c r="AM21" s="278"/>
      <c r="AN21" s="278"/>
      <c r="AO21" s="278"/>
      <c r="AP21" s="278"/>
      <c r="AQ21" s="278">
        <v>441</v>
      </c>
      <c r="AR21" s="278"/>
    </row>
    <row r="22" spans="1:44" s="267" customFormat="1" ht="13.5">
      <c r="A22" s="415" t="s">
        <v>376</v>
      </c>
      <c r="B22" s="415">
        <v>22216</v>
      </c>
      <c r="C22" s="415" t="s">
        <v>417</v>
      </c>
      <c r="D22" s="297">
        <f t="shared" si="1"/>
        <v>28082</v>
      </c>
      <c r="E22" s="297">
        <f t="shared" si="2"/>
        <v>22888</v>
      </c>
      <c r="F22" s="297">
        <f t="shared" si="3"/>
        <v>3257</v>
      </c>
      <c r="G22" s="278">
        <v>1555</v>
      </c>
      <c r="H22" s="278"/>
      <c r="I22" s="278"/>
      <c r="J22" s="278"/>
      <c r="K22" s="278"/>
      <c r="L22" s="278">
        <v>1702</v>
      </c>
      <c r="M22" s="278"/>
      <c r="N22" s="297">
        <f t="shared" si="4"/>
        <v>453</v>
      </c>
      <c r="O22" s="298">
        <f>'資源化量内訳'!R22</f>
        <v>1484</v>
      </c>
      <c r="P22" s="298">
        <f>'資源化量内訳'!S22</f>
        <v>1079</v>
      </c>
      <c r="Q22" s="298">
        <f>'資源化量内訳'!T22</f>
        <v>375</v>
      </c>
      <c r="R22" s="298">
        <f>'資源化量内訳'!U22</f>
        <v>30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23398</v>
      </c>
      <c r="Z22" s="278">
        <v>22888</v>
      </c>
      <c r="AA22" s="278">
        <v>510</v>
      </c>
      <c r="AB22" s="278"/>
      <c r="AC22" s="278"/>
      <c r="AD22" s="278"/>
      <c r="AE22" s="278"/>
      <c r="AF22" s="278"/>
      <c r="AG22" s="278"/>
      <c r="AH22" s="297">
        <f t="shared" si="6"/>
        <v>2706</v>
      </c>
      <c r="AI22" s="278">
        <v>453</v>
      </c>
      <c r="AJ22" s="278">
        <v>1767</v>
      </c>
      <c r="AK22" s="297">
        <f t="shared" si="7"/>
        <v>486</v>
      </c>
      <c r="AL22" s="278">
        <v>486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376</v>
      </c>
      <c r="B23" s="415">
        <v>22219</v>
      </c>
      <c r="C23" s="415" t="s">
        <v>418</v>
      </c>
      <c r="D23" s="297">
        <f t="shared" si="1"/>
        <v>14695</v>
      </c>
      <c r="E23" s="297">
        <f t="shared" si="2"/>
        <v>12903</v>
      </c>
      <c r="F23" s="297">
        <f t="shared" si="3"/>
        <v>707</v>
      </c>
      <c r="G23" s="278">
        <v>428</v>
      </c>
      <c r="H23" s="278"/>
      <c r="I23" s="278"/>
      <c r="J23" s="278"/>
      <c r="K23" s="278"/>
      <c r="L23" s="278">
        <v>279</v>
      </c>
      <c r="M23" s="278"/>
      <c r="N23" s="297">
        <f t="shared" si="4"/>
        <v>173</v>
      </c>
      <c r="O23" s="298">
        <f>'資源化量内訳'!R23</f>
        <v>912</v>
      </c>
      <c r="P23" s="298">
        <f>'資源化量内訳'!S23</f>
        <v>562</v>
      </c>
      <c r="Q23" s="298">
        <f>'資源化量内訳'!T23</f>
        <v>0</v>
      </c>
      <c r="R23" s="298">
        <f>'資源化量内訳'!U23</f>
        <v>350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13193</v>
      </c>
      <c r="Z23" s="278">
        <v>12903</v>
      </c>
      <c r="AA23" s="278">
        <v>290</v>
      </c>
      <c r="AB23" s="278"/>
      <c r="AC23" s="278"/>
      <c r="AD23" s="278"/>
      <c r="AE23" s="278"/>
      <c r="AF23" s="278"/>
      <c r="AG23" s="278"/>
      <c r="AH23" s="297">
        <f t="shared" si="6"/>
        <v>1983</v>
      </c>
      <c r="AI23" s="278">
        <v>173</v>
      </c>
      <c r="AJ23" s="278">
        <v>1810</v>
      </c>
      <c r="AK23" s="297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376</v>
      </c>
      <c r="B24" s="415">
        <v>22220</v>
      </c>
      <c r="C24" s="415" t="s">
        <v>419</v>
      </c>
      <c r="D24" s="297">
        <f t="shared" si="1"/>
        <v>18769</v>
      </c>
      <c r="E24" s="297">
        <f t="shared" si="2"/>
        <v>15492</v>
      </c>
      <c r="F24" s="297">
        <f t="shared" si="3"/>
        <v>980</v>
      </c>
      <c r="G24" s="278">
        <v>366</v>
      </c>
      <c r="H24" s="278"/>
      <c r="I24" s="278"/>
      <c r="J24" s="278"/>
      <c r="K24" s="278"/>
      <c r="L24" s="278">
        <v>614</v>
      </c>
      <c r="M24" s="278"/>
      <c r="N24" s="297">
        <f t="shared" si="4"/>
        <v>228</v>
      </c>
      <c r="O24" s="298">
        <f>'資源化量内訳'!R24</f>
        <v>2069</v>
      </c>
      <c r="P24" s="298">
        <f>'資源化量内訳'!S24</f>
        <v>1764</v>
      </c>
      <c r="Q24" s="298">
        <f>'資源化量内訳'!T24</f>
        <v>0</v>
      </c>
      <c r="R24" s="298">
        <f>'資源化量内訳'!U24</f>
        <v>290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15</v>
      </c>
      <c r="Y24" s="297">
        <f t="shared" si="5"/>
        <v>15668</v>
      </c>
      <c r="Z24" s="278">
        <v>15492</v>
      </c>
      <c r="AA24" s="278">
        <v>176</v>
      </c>
      <c r="AB24" s="278"/>
      <c r="AC24" s="278"/>
      <c r="AD24" s="278"/>
      <c r="AE24" s="278"/>
      <c r="AF24" s="278"/>
      <c r="AG24" s="278"/>
      <c r="AH24" s="297">
        <f t="shared" si="6"/>
        <v>1993</v>
      </c>
      <c r="AI24" s="278">
        <v>228</v>
      </c>
      <c r="AJ24" s="278">
        <v>1692</v>
      </c>
      <c r="AK24" s="297">
        <f t="shared" si="7"/>
        <v>73</v>
      </c>
      <c r="AL24" s="278">
        <v>73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376</v>
      </c>
      <c r="B25" s="415">
        <v>22221</v>
      </c>
      <c r="C25" s="415" t="s">
        <v>420</v>
      </c>
      <c r="D25" s="297">
        <f t="shared" si="1"/>
        <v>16686</v>
      </c>
      <c r="E25" s="297">
        <f t="shared" si="2"/>
        <v>11899</v>
      </c>
      <c r="F25" s="297">
        <f t="shared" si="3"/>
        <v>4312</v>
      </c>
      <c r="G25" s="278">
        <v>830</v>
      </c>
      <c r="H25" s="278"/>
      <c r="I25" s="278"/>
      <c r="J25" s="278"/>
      <c r="K25" s="278"/>
      <c r="L25" s="278">
        <v>3482</v>
      </c>
      <c r="M25" s="278"/>
      <c r="N25" s="297">
        <f t="shared" si="4"/>
        <v>187</v>
      </c>
      <c r="O25" s="298">
        <f>'資源化量内訳'!R25</f>
        <v>288</v>
      </c>
      <c r="P25" s="298">
        <f>'資源化量内訳'!S25</f>
        <v>204</v>
      </c>
      <c r="Q25" s="298">
        <f>'資源化量内訳'!T25</f>
        <v>66</v>
      </c>
      <c r="R25" s="298">
        <f>'資源化量内訳'!U25</f>
        <v>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18</v>
      </c>
      <c r="Y25" s="297">
        <f t="shared" si="5"/>
        <v>14318</v>
      </c>
      <c r="Z25" s="278">
        <v>11899</v>
      </c>
      <c r="AA25" s="278">
        <v>830</v>
      </c>
      <c r="AB25" s="278"/>
      <c r="AC25" s="278"/>
      <c r="AD25" s="278"/>
      <c r="AE25" s="278"/>
      <c r="AF25" s="278">
        <v>1589</v>
      </c>
      <c r="AG25" s="278"/>
      <c r="AH25" s="297">
        <f t="shared" si="6"/>
        <v>2390</v>
      </c>
      <c r="AI25" s="278">
        <v>187</v>
      </c>
      <c r="AJ25" s="278">
        <v>2196</v>
      </c>
      <c r="AK25" s="297">
        <f t="shared" si="7"/>
        <v>7</v>
      </c>
      <c r="AL25" s="278"/>
      <c r="AM25" s="278"/>
      <c r="AN25" s="278"/>
      <c r="AO25" s="278"/>
      <c r="AP25" s="278"/>
      <c r="AQ25" s="278">
        <v>7</v>
      </c>
      <c r="AR25" s="278"/>
    </row>
    <row r="26" spans="1:44" s="267" customFormat="1" ht="13.5">
      <c r="A26" s="415" t="s">
        <v>376</v>
      </c>
      <c r="B26" s="415">
        <v>22222</v>
      </c>
      <c r="C26" s="415" t="s">
        <v>421</v>
      </c>
      <c r="D26" s="297">
        <f t="shared" si="1"/>
        <v>13529</v>
      </c>
      <c r="E26" s="297">
        <f t="shared" si="2"/>
        <v>10706</v>
      </c>
      <c r="F26" s="297">
        <f t="shared" si="3"/>
        <v>1063</v>
      </c>
      <c r="G26" s="278">
        <v>120</v>
      </c>
      <c r="H26" s="278">
        <v>16</v>
      </c>
      <c r="I26" s="278"/>
      <c r="J26" s="278"/>
      <c r="K26" s="278"/>
      <c r="L26" s="278">
        <v>927</v>
      </c>
      <c r="M26" s="278"/>
      <c r="N26" s="297">
        <f t="shared" si="4"/>
        <v>120</v>
      </c>
      <c r="O26" s="298">
        <f>'資源化量内訳'!R26</f>
        <v>1640</v>
      </c>
      <c r="P26" s="298">
        <f>'資源化量内訳'!S26</f>
        <v>1096</v>
      </c>
      <c r="Q26" s="298">
        <f>'資源化量内訳'!T26</f>
        <v>0</v>
      </c>
      <c r="R26" s="298">
        <f>'資源化量内訳'!U26</f>
        <v>458</v>
      </c>
      <c r="S26" s="298">
        <f>'資源化量内訳'!V26</f>
        <v>0</v>
      </c>
      <c r="T26" s="298">
        <f>'資源化量内訳'!W26</f>
        <v>86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10706</v>
      </c>
      <c r="Z26" s="278">
        <v>10706</v>
      </c>
      <c r="AA26" s="278"/>
      <c r="AB26" s="278"/>
      <c r="AC26" s="278"/>
      <c r="AD26" s="278"/>
      <c r="AE26" s="278"/>
      <c r="AF26" s="278"/>
      <c r="AG26" s="278"/>
      <c r="AH26" s="297">
        <f t="shared" si="6"/>
        <v>1357</v>
      </c>
      <c r="AI26" s="278">
        <v>120</v>
      </c>
      <c r="AJ26" s="278">
        <v>1237</v>
      </c>
      <c r="AK26" s="297">
        <f t="shared" si="7"/>
        <v>0</v>
      </c>
      <c r="AL26" s="278"/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376</v>
      </c>
      <c r="B27" s="415">
        <v>22223</v>
      </c>
      <c r="C27" s="415" t="s">
        <v>422</v>
      </c>
      <c r="D27" s="297">
        <f t="shared" si="1"/>
        <v>12996</v>
      </c>
      <c r="E27" s="297">
        <f t="shared" si="2"/>
        <v>9952</v>
      </c>
      <c r="F27" s="297">
        <f t="shared" si="3"/>
        <v>2225</v>
      </c>
      <c r="G27" s="278">
        <v>429</v>
      </c>
      <c r="H27" s="278"/>
      <c r="I27" s="278"/>
      <c r="J27" s="278"/>
      <c r="K27" s="278"/>
      <c r="L27" s="278">
        <v>1796</v>
      </c>
      <c r="M27" s="278"/>
      <c r="N27" s="297">
        <f t="shared" si="4"/>
        <v>795</v>
      </c>
      <c r="O27" s="298">
        <f>'資源化量内訳'!R27</f>
        <v>24</v>
      </c>
      <c r="P27" s="298">
        <f>'資源化量内訳'!S27</f>
        <v>0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24</v>
      </c>
      <c r="Y27" s="297">
        <f t="shared" si="5"/>
        <v>9977</v>
      </c>
      <c r="Z27" s="278">
        <v>9952</v>
      </c>
      <c r="AA27" s="278">
        <v>6</v>
      </c>
      <c r="AB27" s="278"/>
      <c r="AC27" s="278"/>
      <c r="AD27" s="278"/>
      <c r="AE27" s="278"/>
      <c r="AF27" s="278">
        <v>19</v>
      </c>
      <c r="AG27" s="278"/>
      <c r="AH27" s="297">
        <f t="shared" si="6"/>
        <v>1176</v>
      </c>
      <c r="AI27" s="278">
        <v>795</v>
      </c>
      <c r="AJ27" s="278">
        <v>328</v>
      </c>
      <c r="AK27" s="297">
        <f t="shared" si="7"/>
        <v>53</v>
      </c>
      <c r="AL27" s="278">
        <v>53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376</v>
      </c>
      <c r="B28" s="415">
        <v>22224</v>
      </c>
      <c r="C28" s="415" t="s">
        <v>423</v>
      </c>
      <c r="D28" s="297">
        <f t="shared" si="1"/>
        <v>10877</v>
      </c>
      <c r="E28" s="297">
        <f t="shared" si="2"/>
        <v>8411</v>
      </c>
      <c r="F28" s="297">
        <f t="shared" si="3"/>
        <v>841</v>
      </c>
      <c r="G28" s="278">
        <v>841</v>
      </c>
      <c r="H28" s="278"/>
      <c r="I28" s="278"/>
      <c r="J28" s="278"/>
      <c r="K28" s="278"/>
      <c r="L28" s="278"/>
      <c r="M28" s="278"/>
      <c r="N28" s="297">
        <f t="shared" si="4"/>
        <v>0</v>
      </c>
      <c r="O28" s="298">
        <f>'資源化量内訳'!R28</f>
        <v>1625</v>
      </c>
      <c r="P28" s="298">
        <f>'資源化量内訳'!S28</f>
        <v>79</v>
      </c>
      <c r="Q28" s="298">
        <f>'資源化量内訳'!T28</f>
        <v>217</v>
      </c>
      <c r="R28" s="298">
        <f>'資源化量内訳'!U28</f>
        <v>627</v>
      </c>
      <c r="S28" s="298">
        <f>'資源化量内訳'!V28</f>
        <v>159</v>
      </c>
      <c r="T28" s="298">
        <f>'資源化量内訳'!W28</f>
        <v>543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8988</v>
      </c>
      <c r="Z28" s="278">
        <v>8411</v>
      </c>
      <c r="AA28" s="278">
        <v>577</v>
      </c>
      <c r="AB28" s="278"/>
      <c r="AC28" s="278"/>
      <c r="AD28" s="278"/>
      <c r="AE28" s="278"/>
      <c r="AF28" s="278"/>
      <c r="AG28" s="278"/>
      <c r="AH28" s="297">
        <f t="shared" si="6"/>
        <v>775</v>
      </c>
      <c r="AI28" s="278"/>
      <c r="AJ28" s="278">
        <v>713</v>
      </c>
      <c r="AK28" s="297">
        <f t="shared" si="7"/>
        <v>62</v>
      </c>
      <c r="AL28" s="278">
        <v>62</v>
      </c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376</v>
      </c>
      <c r="B29" s="415">
        <v>22225</v>
      </c>
      <c r="C29" s="415" t="s">
        <v>424</v>
      </c>
      <c r="D29" s="297">
        <f t="shared" si="1"/>
        <v>18506</v>
      </c>
      <c r="E29" s="297">
        <f t="shared" si="2"/>
        <v>13107</v>
      </c>
      <c r="F29" s="297">
        <f t="shared" si="3"/>
        <v>1748</v>
      </c>
      <c r="G29" s="278"/>
      <c r="H29" s="278"/>
      <c r="I29" s="278"/>
      <c r="J29" s="278"/>
      <c r="K29" s="278"/>
      <c r="L29" s="278">
        <v>1748</v>
      </c>
      <c r="M29" s="278"/>
      <c r="N29" s="297">
        <f t="shared" si="4"/>
        <v>171</v>
      </c>
      <c r="O29" s="298">
        <f>'資源化量内訳'!R29</f>
        <v>3480</v>
      </c>
      <c r="P29" s="298">
        <f>'資源化量内訳'!S29</f>
        <v>2277</v>
      </c>
      <c r="Q29" s="298">
        <f>'資源化量内訳'!T29</f>
        <v>82</v>
      </c>
      <c r="R29" s="298">
        <f>'資源化量内訳'!U29</f>
        <v>484</v>
      </c>
      <c r="S29" s="298">
        <f>'資源化量内訳'!V29</f>
        <v>0</v>
      </c>
      <c r="T29" s="298">
        <f>'資源化量内訳'!W29</f>
        <v>404</v>
      </c>
      <c r="U29" s="298">
        <f>'資源化量内訳'!X29</f>
        <v>142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91</v>
      </c>
      <c r="Y29" s="297">
        <f t="shared" si="5"/>
        <v>13214</v>
      </c>
      <c r="Z29" s="278">
        <v>13107</v>
      </c>
      <c r="AA29" s="278"/>
      <c r="AB29" s="278"/>
      <c r="AC29" s="278"/>
      <c r="AD29" s="278"/>
      <c r="AE29" s="278"/>
      <c r="AF29" s="278">
        <v>107</v>
      </c>
      <c r="AG29" s="278"/>
      <c r="AH29" s="297">
        <f t="shared" si="6"/>
        <v>1193</v>
      </c>
      <c r="AI29" s="278">
        <v>171</v>
      </c>
      <c r="AJ29" s="278">
        <v>1022</v>
      </c>
      <c r="AK29" s="297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376</v>
      </c>
      <c r="B30" s="415">
        <v>22226</v>
      </c>
      <c r="C30" s="415" t="s">
        <v>425</v>
      </c>
      <c r="D30" s="297">
        <f t="shared" si="1"/>
        <v>17731</v>
      </c>
      <c r="E30" s="297">
        <f t="shared" si="2"/>
        <v>14398</v>
      </c>
      <c r="F30" s="297">
        <f t="shared" si="3"/>
        <v>2432</v>
      </c>
      <c r="G30" s="278">
        <v>338</v>
      </c>
      <c r="H30" s="278"/>
      <c r="I30" s="278"/>
      <c r="J30" s="278"/>
      <c r="K30" s="278"/>
      <c r="L30" s="278">
        <v>2094</v>
      </c>
      <c r="M30" s="278"/>
      <c r="N30" s="297">
        <f t="shared" si="4"/>
        <v>282</v>
      </c>
      <c r="O30" s="298">
        <f>'資源化量内訳'!R30</f>
        <v>619</v>
      </c>
      <c r="P30" s="298">
        <f>'資源化量内訳'!S30</f>
        <v>179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58</v>
      </c>
      <c r="T30" s="298">
        <f>'資源化量内訳'!W30</f>
        <v>360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22</v>
      </c>
      <c r="Y30" s="297">
        <f t="shared" si="5"/>
        <v>14417</v>
      </c>
      <c r="Z30" s="278">
        <v>14398</v>
      </c>
      <c r="AA30" s="278">
        <v>5</v>
      </c>
      <c r="AB30" s="278"/>
      <c r="AC30" s="278"/>
      <c r="AD30" s="278"/>
      <c r="AE30" s="278"/>
      <c r="AF30" s="278">
        <v>14</v>
      </c>
      <c r="AG30" s="278"/>
      <c r="AH30" s="297">
        <f t="shared" si="6"/>
        <v>1271</v>
      </c>
      <c r="AI30" s="278">
        <v>282</v>
      </c>
      <c r="AJ30" s="278">
        <v>948</v>
      </c>
      <c r="AK30" s="297">
        <f t="shared" si="7"/>
        <v>41</v>
      </c>
      <c r="AL30" s="278">
        <v>41</v>
      </c>
      <c r="AM30" s="278"/>
      <c r="AN30" s="278"/>
      <c r="AO30" s="278"/>
      <c r="AP30" s="278"/>
      <c r="AQ30" s="278"/>
      <c r="AR30" s="278"/>
    </row>
    <row r="31" spans="1:44" s="267" customFormat="1" ht="13.5">
      <c r="A31" s="415" t="s">
        <v>376</v>
      </c>
      <c r="B31" s="415">
        <v>22301</v>
      </c>
      <c r="C31" s="415" t="s">
        <v>426</v>
      </c>
      <c r="D31" s="297">
        <f t="shared" si="1"/>
        <v>9766</v>
      </c>
      <c r="E31" s="297">
        <f t="shared" si="2"/>
        <v>8276</v>
      </c>
      <c r="F31" s="297">
        <f t="shared" si="3"/>
        <v>1490</v>
      </c>
      <c r="G31" s="278">
        <v>624</v>
      </c>
      <c r="H31" s="278"/>
      <c r="I31" s="278"/>
      <c r="J31" s="278"/>
      <c r="K31" s="278"/>
      <c r="L31" s="278">
        <v>866</v>
      </c>
      <c r="M31" s="278"/>
      <c r="N31" s="297">
        <f t="shared" si="4"/>
        <v>0</v>
      </c>
      <c r="O31" s="298">
        <f>'資源化量内訳'!R31</f>
        <v>0</v>
      </c>
      <c r="P31" s="298">
        <f>'資源化量内訳'!S31</f>
        <v>0</v>
      </c>
      <c r="Q31" s="298">
        <f>'資源化量内訳'!T31</f>
        <v>0</v>
      </c>
      <c r="R31" s="298">
        <f>'資源化量内訳'!U31</f>
        <v>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8685</v>
      </c>
      <c r="Z31" s="278">
        <v>8276</v>
      </c>
      <c r="AA31" s="278">
        <v>409</v>
      </c>
      <c r="AB31" s="278"/>
      <c r="AC31" s="278"/>
      <c r="AD31" s="278"/>
      <c r="AE31" s="278"/>
      <c r="AF31" s="278"/>
      <c r="AG31" s="278"/>
      <c r="AH31" s="297">
        <f t="shared" si="6"/>
        <v>1270</v>
      </c>
      <c r="AI31" s="278"/>
      <c r="AJ31" s="278">
        <v>1151</v>
      </c>
      <c r="AK31" s="297">
        <f t="shared" si="7"/>
        <v>119</v>
      </c>
      <c r="AL31" s="278"/>
      <c r="AM31" s="278"/>
      <c r="AN31" s="278"/>
      <c r="AO31" s="278"/>
      <c r="AP31" s="278"/>
      <c r="AQ31" s="278">
        <v>119</v>
      </c>
      <c r="AR31" s="278"/>
    </row>
    <row r="32" spans="1:44" s="267" customFormat="1" ht="13.5">
      <c r="A32" s="415" t="s">
        <v>376</v>
      </c>
      <c r="B32" s="415">
        <v>22302</v>
      </c>
      <c r="C32" s="415" t="s">
        <v>427</v>
      </c>
      <c r="D32" s="297">
        <f t="shared" si="1"/>
        <v>4405</v>
      </c>
      <c r="E32" s="297">
        <f t="shared" si="2"/>
        <v>3812</v>
      </c>
      <c r="F32" s="297">
        <f t="shared" si="3"/>
        <v>593</v>
      </c>
      <c r="G32" s="278">
        <v>227</v>
      </c>
      <c r="H32" s="278"/>
      <c r="I32" s="278"/>
      <c r="J32" s="278"/>
      <c r="K32" s="278"/>
      <c r="L32" s="278">
        <v>366</v>
      </c>
      <c r="M32" s="278"/>
      <c r="N32" s="297">
        <f t="shared" si="4"/>
        <v>0</v>
      </c>
      <c r="O32" s="298">
        <f>'資源化量内訳'!R32</f>
        <v>0</v>
      </c>
      <c r="P32" s="298">
        <f>'資源化量内訳'!S32</f>
        <v>0</v>
      </c>
      <c r="Q32" s="298">
        <f>'資源化量内訳'!T32</f>
        <v>0</v>
      </c>
      <c r="R32" s="298">
        <f>'資源化量内訳'!U32</f>
        <v>0</v>
      </c>
      <c r="S32" s="298">
        <f>'資源化量内訳'!V32</f>
        <v>0</v>
      </c>
      <c r="T32" s="298">
        <f>'資源化量内訳'!W32</f>
        <v>0</v>
      </c>
      <c r="U32" s="298">
        <f>'資源化量内訳'!X32</f>
        <v>0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3948</v>
      </c>
      <c r="Z32" s="278">
        <v>3812</v>
      </c>
      <c r="AA32" s="278">
        <v>136</v>
      </c>
      <c r="AB32" s="278"/>
      <c r="AC32" s="278"/>
      <c r="AD32" s="278"/>
      <c r="AE32" s="278"/>
      <c r="AF32" s="278"/>
      <c r="AG32" s="278"/>
      <c r="AH32" s="297">
        <f t="shared" si="6"/>
        <v>577</v>
      </c>
      <c r="AI32" s="278"/>
      <c r="AJ32" s="278">
        <v>545</v>
      </c>
      <c r="AK32" s="297">
        <f t="shared" si="7"/>
        <v>32</v>
      </c>
      <c r="AL32" s="278"/>
      <c r="AM32" s="278"/>
      <c r="AN32" s="278"/>
      <c r="AO32" s="278"/>
      <c r="AP32" s="278"/>
      <c r="AQ32" s="278">
        <v>32</v>
      </c>
      <c r="AR32" s="278"/>
    </row>
    <row r="33" spans="1:44" s="267" customFormat="1" ht="13.5">
      <c r="A33" s="415" t="s">
        <v>376</v>
      </c>
      <c r="B33" s="415">
        <v>22304</v>
      </c>
      <c r="C33" s="415" t="s">
        <v>428</v>
      </c>
      <c r="D33" s="297">
        <f t="shared" si="1"/>
        <v>4424</v>
      </c>
      <c r="E33" s="297">
        <f t="shared" si="2"/>
        <v>3819</v>
      </c>
      <c r="F33" s="297">
        <f t="shared" si="3"/>
        <v>128</v>
      </c>
      <c r="G33" s="278">
        <v>128</v>
      </c>
      <c r="H33" s="278"/>
      <c r="I33" s="278"/>
      <c r="J33" s="278"/>
      <c r="K33" s="278"/>
      <c r="L33" s="278"/>
      <c r="M33" s="278"/>
      <c r="N33" s="297">
        <f t="shared" si="4"/>
        <v>87</v>
      </c>
      <c r="O33" s="298">
        <f>'資源化量内訳'!R33</f>
        <v>390</v>
      </c>
      <c r="P33" s="298">
        <f>'資源化量内訳'!S33</f>
        <v>200</v>
      </c>
      <c r="Q33" s="298">
        <f>'資源化量内訳'!T33</f>
        <v>95</v>
      </c>
      <c r="R33" s="298">
        <f>'資源化量内訳'!U33</f>
        <v>70</v>
      </c>
      <c r="S33" s="298">
        <f>'資源化量内訳'!V33</f>
        <v>21</v>
      </c>
      <c r="T33" s="298">
        <f>'資源化量内訳'!W33</f>
        <v>0</v>
      </c>
      <c r="U33" s="298">
        <f>'資源化量内訳'!X33</f>
        <v>0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4</v>
      </c>
      <c r="Y33" s="297">
        <f t="shared" si="5"/>
        <v>3921</v>
      </c>
      <c r="Z33" s="278">
        <v>3819</v>
      </c>
      <c r="AA33" s="278">
        <v>102</v>
      </c>
      <c r="AB33" s="278"/>
      <c r="AC33" s="278"/>
      <c r="AD33" s="278"/>
      <c r="AE33" s="278"/>
      <c r="AF33" s="278"/>
      <c r="AG33" s="278"/>
      <c r="AH33" s="297">
        <f t="shared" si="6"/>
        <v>674</v>
      </c>
      <c r="AI33" s="278">
        <v>87</v>
      </c>
      <c r="AJ33" s="278">
        <v>587</v>
      </c>
      <c r="AK33" s="297">
        <f t="shared" si="7"/>
        <v>0</v>
      </c>
      <c r="AL33" s="278"/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376</v>
      </c>
      <c r="B34" s="415">
        <v>22305</v>
      </c>
      <c r="C34" s="415" t="s">
        <v>429</v>
      </c>
      <c r="D34" s="297">
        <f t="shared" si="1"/>
        <v>3706</v>
      </c>
      <c r="E34" s="297">
        <f t="shared" si="2"/>
        <v>3177</v>
      </c>
      <c r="F34" s="297">
        <f t="shared" si="3"/>
        <v>350</v>
      </c>
      <c r="G34" s="278">
        <v>145</v>
      </c>
      <c r="H34" s="278"/>
      <c r="I34" s="278"/>
      <c r="J34" s="278"/>
      <c r="K34" s="278"/>
      <c r="L34" s="278">
        <v>205</v>
      </c>
      <c r="M34" s="278"/>
      <c r="N34" s="297">
        <f t="shared" si="4"/>
        <v>0</v>
      </c>
      <c r="O34" s="298">
        <f>'資源化量内訳'!R34</f>
        <v>179</v>
      </c>
      <c r="P34" s="298">
        <f>'資源化量内訳'!S34</f>
        <v>179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3236</v>
      </c>
      <c r="Z34" s="278">
        <v>3177</v>
      </c>
      <c r="AA34" s="278">
        <v>59</v>
      </c>
      <c r="AB34" s="278"/>
      <c r="AC34" s="278"/>
      <c r="AD34" s="278"/>
      <c r="AE34" s="278"/>
      <c r="AF34" s="278"/>
      <c r="AG34" s="278"/>
      <c r="AH34" s="297">
        <f t="shared" si="6"/>
        <v>605</v>
      </c>
      <c r="AI34" s="278"/>
      <c r="AJ34" s="278">
        <v>530</v>
      </c>
      <c r="AK34" s="297">
        <f t="shared" si="7"/>
        <v>75</v>
      </c>
      <c r="AL34" s="278"/>
      <c r="AM34" s="278"/>
      <c r="AN34" s="278"/>
      <c r="AO34" s="278"/>
      <c r="AP34" s="278"/>
      <c r="AQ34" s="278">
        <v>75</v>
      </c>
      <c r="AR34" s="278"/>
    </row>
    <row r="35" spans="1:44" s="267" customFormat="1" ht="13.5">
      <c r="A35" s="415" t="s">
        <v>376</v>
      </c>
      <c r="B35" s="415">
        <v>22306</v>
      </c>
      <c r="C35" s="415" t="s">
        <v>430</v>
      </c>
      <c r="D35" s="297">
        <f t="shared" si="1"/>
        <v>5487</v>
      </c>
      <c r="E35" s="297">
        <f t="shared" si="2"/>
        <v>4594</v>
      </c>
      <c r="F35" s="297">
        <f t="shared" si="3"/>
        <v>349</v>
      </c>
      <c r="G35" s="278">
        <v>165</v>
      </c>
      <c r="H35" s="278"/>
      <c r="I35" s="278"/>
      <c r="J35" s="278"/>
      <c r="K35" s="278"/>
      <c r="L35" s="278">
        <v>184</v>
      </c>
      <c r="M35" s="278"/>
      <c r="N35" s="297">
        <f t="shared" si="4"/>
        <v>91</v>
      </c>
      <c r="O35" s="298">
        <f>'資源化量内訳'!R35</f>
        <v>453</v>
      </c>
      <c r="P35" s="298">
        <f>'資源化量内訳'!S35</f>
        <v>453</v>
      </c>
      <c r="Q35" s="298">
        <f>'資源化量内訳'!T35</f>
        <v>0</v>
      </c>
      <c r="R35" s="298">
        <f>'資源化量内訳'!U35</f>
        <v>0</v>
      </c>
      <c r="S35" s="298">
        <f>'資源化量内訳'!V35</f>
        <v>0</v>
      </c>
      <c r="T35" s="298">
        <f>'資源化量内訳'!W35</f>
        <v>0</v>
      </c>
      <c r="U35" s="298">
        <f>'資源化量内訳'!X35</f>
        <v>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0</v>
      </c>
      <c r="Y35" s="297">
        <f t="shared" si="5"/>
        <v>4604</v>
      </c>
      <c r="Z35" s="278">
        <v>4594</v>
      </c>
      <c r="AA35" s="278">
        <v>10</v>
      </c>
      <c r="AB35" s="278"/>
      <c r="AC35" s="278"/>
      <c r="AD35" s="278"/>
      <c r="AE35" s="278"/>
      <c r="AF35" s="278"/>
      <c r="AG35" s="278"/>
      <c r="AH35" s="297">
        <f t="shared" si="6"/>
        <v>601</v>
      </c>
      <c r="AI35" s="278">
        <v>91</v>
      </c>
      <c r="AJ35" s="278">
        <v>510</v>
      </c>
      <c r="AK35" s="297">
        <f t="shared" si="7"/>
        <v>0</v>
      </c>
      <c r="AL35" s="278"/>
      <c r="AM35" s="278"/>
      <c r="AN35" s="278"/>
      <c r="AO35" s="278"/>
      <c r="AP35" s="278"/>
      <c r="AQ35" s="278"/>
      <c r="AR35" s="278"/>
    </row>
    <row r="36" spans="1:44" s="267" customFormat="1" ht="13.5">
      <c r="A36" s="415" t="s">
        <v>376</v>
      </c>
      <c r="B36" s="415">
        <v>22325</v>
      </c>
      <c r="C36" s="415" t="s">
        <v>431</v>
      </c>
      <c r="D36" s="297">
        <f t="shared" si="1"/>
        <v>16477</v>
      </c>
      <c r="E36" s="297">
        <f t="shared" si="2"/>
        <v>13879</v>
      </c>
      <c r="F36" s="297">
        <f t="shared" si="3"/>
        <v>1224</v>
      </c>
      <c r="G36" s="278">
        <v>1021</v>
      </c>
      <c r="H36" s="278"/>
      <c r="I36" s="278"/>
      <c r="J36" s="278"/>
      <c r="K36" s="278"/>
      <c r="L36" s="278">
        <v>203</v>
      </c>
      <c r="M36" s="278"/>
      <c r="N36" s="297">
        <f t="shared" si="4"/>
        <v>0</v>
      </c>
      <c r="O36" s="298">
        <f>'資源化量内訳'!R36</f>
        <v>1374</v>
      </c>
      <c r="P36" s="298">
        <f>'資源化量内訳'!S36</f>
        <v>1006</v>
      </c>
      <c r="Q36" s="298">
        <f>'資源化量内訳'!T36</f>
        <v>0</v>
      </c>
      <c r="R36" s="298">
        <f>'資源化量内訳'!U36</f>
        <v>368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14318</v>
      </c>
      <c r="Z36" s="278">
        <v>13879</v>
      </c>
      <c r="AA36" s="278">
        <v>418</v>
      </c>
      <c r="AB36" s="278"/>
      <c r="AC36" s="278"/>
      <c r="AD36" s="278"/>
      <c r="AE36" s="278"/>
      <c r="AF36" s="278">
        <v>21</v>
      </c>
      <c r="AG36" s="278"/>
      <c r="AH36" s="297">
        <f t="shared" si="6"/>
        <v>1726</v>
      </c>
      <c r="AI36" s="278"/>
      <c r="AJ36" s="278">
        <v>1432</v>
      </c>
      <c r="AK36" s="297">
        <f t="shared" si="7"/>
        <v>294</v>
      </c>
      <c r="AL36" s="278">
        <v>293</v>
      </c>
      <c r="AM36" s="278"/>
      <c r="AN36" s="278"/>
      <c r="AO36" s="278"/>
      <c r="AP36" s="278"/>
      <c r="AQ36" s="278">
        <v>1</v>
      </c>
      <c r="AR36" s="278"/>
    </row>
    <row r="37" spans="1:44" s="267" customFormat="1" ht="13.5">
      <c r="A37" s="415" t="s">
        <v>376</v>
      </c>
      <c r="B37" s="415">
        <v>22341</v>
      </c>
      <c r="C37" s="415" t="s">
        <v>432</v>
      </c>
      <c r="D37" s="297">
        <f t="shared" si="1"/>
        <v>8967</v>
      </c>
      <c r="E37" s="297">
        <f t="shared" si="2"/>
        <v>6709</v>
      </c>
      <c r="F37" s="297">
        <f t="shared" si="3"/>
        <v>0</v>
      </c>
      <c r="G37" s="278"/>
      <c r="H37" s="278"/>
      <c r="I37" s="278"/>
      <c r="J37" s="278"/>
      <c r="K37" s="278"/>
      <c r="L37" s="278"/>
      <c r="M37" s="278"/>
      <c r="N37" s="297">
        <f t="shared" si="4"/>
        <v>213</v>
      </c>
      <c r="O37" s="298">
        <f>'資源化量内訳'!R37</f>
        <v>2045</v>
      </c>
      <c r="P37" s="298">
        <f>'資源化量内訳'!S37</f>
        <v>0</v>
      </c>
      <c r="Q37" s="298">
        <f>'資源化量内訳'!T37</f>
        <v>147</v>
      </c>
      <c r="R37" s="298">
        <f>'資源化量内訳'!U37</f>
        <v>235</v>
      </c>
      <c r="S37" s="298">
        <f>'資源化量内訳'!V37</f>
        <v>71</v>
      </c>
      <c r="T37" s="298">
        <f>'資源化量内訳'!W37</f>
        <v>582</v>
      </c>
      <c r="U37" s="298">
        <f>'資源化量内訳'!X37</f>
        <v>43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967</v>
      </c>
      <c r="Y37" s="297">
        <f t="shared" si="5"/>
        <v>6709</v>
      </c>
      <c r="Z37" s="278">
        <v>6709</v>
      </c>
      <c r="AA37" s="278"/>
      <c r="AB37" s="278"/>
      <c r="AC37" s="278"/>
      <c r="AD37" s="278"/>
      <c r="AE37" s="278"/>
      <c r="AF37" s="278"/>
      <c r="AG37" s="278"/>
      <c r="AH37" s="297">
        <f t="shared" si="6"/>
        <v>570</v>
      </c>
      <c r="AI37" s="278">
        <v>213</v>
      </c>
      <c r="AJ37" s="278">
        <v>357</v>
      </c>
      <c r="AK37" s="297">
        <f t="shared" si="7"/>
        <v>0</v>
      </c>
      <c r="AL37" s="278"/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376</v>
      </c>
      <c r="B38" s="415">
        <v>22342</v>
      </c>
      <c r="C38" s="415" t="s">
        <v>433</v>
      </c>
      <c r="D38" s="297">
        <f t="shared" si="1"/>
        <v>13660</v>
      </c>
      <c r="E38" s="297">
        <f t="shared" si="2"/>
        <v>8655</v>
      </c>
      <c r="F38" s="297">
        <f t="shared" si="3"/>
        <v>1120</v>
      </c>
      <c r="G38" s="278"/>
      <c r="H38" s="278"/>
      <c r="I38" s="278"/>
      <c r="J38" s="278"/>
      <c r="K38" s="278"/>
      <c r="L38" s="278">
        <v>1120</v>
      </c>
      <c r="M38" s="278"/>
      <c r="N38" s="297">
        <f t="shared" si="4"/>
        <v>1471</v>
      </c>
      <c r="O38" s="298">
        <f>'資源化量内訳'!R38</f>
        <v>2414</v>
      </c>
      <c r="P38" s="298">
        <f>'資源化量内訳'!S38</f>
        <v>1708</v>
      </c>
      <c r="Q38" s="298">
        <f>'資源化量内訳'!T38</f>
        <v>230</v>
      </c>
      <c r="R38" s="298">
        <f>'資源化量内訳'!U38</f>
        <v>234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149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93</v>
      </c>
      <c r="Y38" s="297">
        <f t="shared" si="5"/>
        <v>8655</v>
      </c>
      <c r="Z38" s="278">
        <v>8655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2407</v>
      </c>
      <c r="AI38" s="278">
        <v>1471</v>
      </c>
      <c r="AJ38" s="278">
        <v>936</v>
      </c>
      <c r="AK38" s="297">
        <f t="shared" si="7"/>
        <v>0</v>
      </c>
      <c r="AL38" s="278"/>
      <c r="AM38" s="278"/>
      <c r="AN38" s="278"/>
      <c r="AO38" s="278"/>
      <c r="AP38" s="278"/>
      <c r="AQ38" s="278"/>
      <c r="AR38" s="278"/>
    </row>
    <row r="39" spans="1:44" s="267" customFormat="1" ht="13.5">
      <c r="A39" s="415" t="s">
        <v>376</v>
      </c>
      <c r="B39" s="415">
        <v>22344</v>
      </c>
      <c r="C39" s="415" t="s">
        <v>434</v>
      </c>
      <c r="D39" s="297">
        <f t="shared" si="1"/>
        <v>8177</v>
      </c>
      <c r="E39" s="297">
        <f t="shared" si="2"/>
        <v>32</v>
      </c>
      <c r="F39" s="297">
        <f t="shared" si="3"/>
        <v>7864</v>
      </c>
      <c r="G39" s="278"/>
      <c r="H39" s="278"/>
      <c r="I39" s="278"/>
      <c r="J39" s="278"/>
      <c r="K39" s="278">
        <v>6369</v>
      </c>
      <c r="L39" s="278">
        <v>1354</v>
      </c>
      <c r="M39" s="278">
        <v>141</v>
      </c>
      <c r="N39" s="297">
        <f t="shared" si="4"/>
        <v>0</v>
      </c>
      <c r="O39" s="298">
        <f>'資源化量内訳'!R39</f>
        <v>281</v>
      </c>
      <c r="P39" s="298">
        <f>'資源化量内訳'!S39</f>
        <v>0</v>
      </c>
      <c r="Q39" s="298">
        <f>'資源化量内訳'!T39</f>
        <v>0</v>
      </c>
      <c r="R39" s="298">
        <f>'資源化量内訳'!U39</f>
        <v>277</v>
      </c>
      <c r="S39" s="298">
        <f>'資源化量内訳'!V39</f>
        <v>0</v>
      </c>
      <c r="T39" s="298">
        <f>'資源化量内訳'!W39</f>
        <v>0</v>
      </c>
      <c r="U39" s="298">
        <f>'資源化量内訳'!X39</f>
        <v>0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4</v>
      </c>
      <c r="Y39" s="297">
        <f t="shared" si="5"/>
        <v>32</v>
      </c>
      <c r="Z39" s="278">
        <v>32</v>
      </c>
      <c r="AA39" s="278"/>
      <c r="AB39" s="278"/>
      <c r="AC39" s="278"/>
      <c r="AD39" s="278"/>
      <c r="AE39" s="278"/>
      <c r="AF39" s="278"/>
      <c r="AG39" s="278"/>
      <c r="AH39" s="297">
        <f t="shared" si="6"/>
        <v>211</v>
      </c>
      <c r="AI39" s="278"/>
      <c r="AJ39" s="278"/>
      <c r="AK39" s="297">
        <f t="shared" si="7"/>
        <v>211</v>
      </c>
      <c r="AL39" s="278"/>
      <c r="AM39" s="278"/>
      <c r="AN39" s="278"/>
      <c r="AO39" s="278"/>
      <c r="AP39" s="278"/>
      <c r="AQ39" s="278">
        <v>70</v>
      </c>
      <c r="AR39" s="278">
        <v>141</v>
      </c>
    </row>
    <row r="40" spans="1:44" s="267" customFormat="1" ht="13.5">
      <c r="A40" s="415" t="s">
        <v>376</v>
      </c>
      <c r="B40" s="415">
        <v>22361</v>
      </c>
      <c r="C40" s="415" t="s">
        <v>435</v>
      </c>
      <c r="D40" s="297">
        <f t="shared" si="1"/>
        <v>2467</v>
      </c>
      <c r="E40" s="297">
        <f t="shared" si="2"/>
        <v>2004</v>
      </c>
      <c r="F40" s="297">
        <f t="shared" si="3"/>
        <v>231</v>
      </c>
      <c r="G40" s="278">
        <v>231</v>
      </c>
      <c r="H40" s="278"/>
      <c r="I40" s="278"/>
      <c r="J40" s="278"/>
      <c r="K40" s="278"/>
      <c r="L40" s="278"/>
      <c r="M40" s="278"/>
      <c r="N40" s="297">
        <f t="shared" si="4"/>
        <v>0</v>
      </c>
      <c r="O40" s="298">
        <f>'資源化量内訳'!R40</f>
        <v>232</v>
      </c>
      <c r="P40" s="298">
        <f>'資源化量内訳'!S40</f>
        <v>115</v>
      </c>
      <c r="Q40" s="298">
        <f>'資源化量内訳'!T40</f>
        <v>0</v>
      </c>
      <c r="R40" s="298">
        <f>'資源化量内訳'!U40</f>
        <v>83</v>
      </c>
      <c r="S40" s="298">
        <f>'資源化量内訳'!V40</f>
        <v>25</v>
      </c>
      <c r="T40" s="298">
        <f>'資源化量内訳'!W40</f>
        <v>2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7</v>
      </c>
      <c r="Y40" s="297">
        <f t="shared" si="5"/>
        <v>2087</v>
      </c>
      <c r="Z40" s="278">
        <v>2004</v>
      </c>
      <c r="AA40" s="278">
        <v>83</v>
      </c>
      <c r="AB40" s="278"/>
      <c r="AC40" s="278"/>
      <c r="AD40" s="278"/>
      <c r="AE40" s="278"/>
      <c r="AF40" s="278"/>
      <c r="AG40" s="278"/>
      <c r="AH40" s="297">
        <f t="shared" si="6"/>
        <v>309</v>
      </c>
      <c r="AI40" s="278"/>
      <c r="AJ40" s="278">
        <v>261</v>
      </c>
      <c r="AK40" s="297">
        <f t="shared" si="7"/>
        <v>48</v>
      </c>
      <c r="AL40" s="278">
        <v>48</v>
      </c>
      <c r="AM40" s="278"/>
      <c r="AN40" s="278"/>
      <c r="AO40" s="278"/>
      <c r="AP40" s="278"/>
      <c r="AQ40" s="278"/>
      <c r="AR40" s="278"/>
    </row>
    <row r="41" spans="1:44" s="267" customFormat="1" ht="13.5">
      <c r="A41" s="415" t="s">
        <v>376</v>
      </c>
      <c r="B41" s="415">
        <v>22381</v>
      </c>
      <c r="C41" s="415" t="s">
        <v>436</v>
      </c>
      <c r="D41" s="297">
        <f t="shared" si="1"/>
        <v>4876</v>
      </c>
      <c r="E41" s="297">
        <f t="shared" si="2"/>
        <v>3940</v>
      </c>
      <c r="F41" s="297">
        <f t="shared" si="3"/>
        <v>825</v>
      </c>
      <c r="G41" s="278"/>
      <c r="H41" s="278"/>
      <c r="I41" s="278"/>
      <c r="J41" s="278"/>
      <c r="K41" s="278"/>
      <c r="L41" s="278">
        <v>825</v>
      </c>
      <c r="M41" s="278"/>
      <c r="N41" s="297">
        <f t="shared" si="4"/>
        <v>107</v>
      </c>
      <c r="O41" s="298">
        <f>'資源化量内訳'!R41</f>
        <v>4</v>
      </c>
      <c r="P41" s="298">
        <f>'資源化量内訳'!S41</f>
        <v>4</v>
      </c>
      <c r="Q41" s="298">
        <f>'資源化量内訳'!T41</f>
        <v>0</v>
      </c>
      <c r="R41" s="298">
        <f>'資源化量内訳'!U41</f>
        <v>0</v>
      </c>
      <c r="S41" s="298">
        <f>'資源化量内訳'!V41</f>
        <v>0</v>
      </c>
      <c r="T41" s="298">
        <f>'資源化量内訳'!W41</f>
        <v>0</v>
      </c>
      <c r="U41" s="298">
        <f>'資源化量内訳'!X41</f>
        <v>0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0</v>
      </c>
      <c r="Y41" s="297">
        <f t="shared" si="5"/>
        <v>3940</v>
      </c>
      <c r="Z41" s="278">
        <v>3940</v>
      </c>
      <c r="AA41" s="278"/>
      <c r="AB41" s="278"/>
      <c r="AC41" s="278"/>
      <c r="AD41" s="278"/>
      <c r="AE41" s="278"/>
      <c r="AF41" s="278"/>
      <c r="AG41" s="278"/>
      <c r="AH41" s="297">
        <f t="shared" si="6"/>
        <v>394</v>
      </c>
      <c r="AI41" s="278">
        <v>107</v>
      </c>
      <c r="AJ41" s="278">
        <v>287</v>
      </c>
      <c r="AK41" s="297">
        <f t="shared" si="7"/>
        <v>0</v>
      </c>
      <c r="AL41" s="278"/>
      <c r="AM41" s="278"/>
      <c r="AN41" s="278"/>
      <c r="AO41" s="278"/>
      <c r="AP41" s="278"/>
      <c r="AQ41" s="278"/>
      <c r="AR41" s="278"/>
    </row>
    <row r="42" spans="1:44" s="267" customFormat="1" ht="13.5">
      <c r="A42" s="415" t="s">
        <v>376</v>
      </c>
      <c r="B42" s="415">
        <v>22383</v>
      </c>
      <c r="C42" s="415" t="s">
        <v>437</v>
      </c>
      <c r="D42" s="297">
        <f t="shared" si="1"/>
        <v>2313</v>
      </c>
      <c r="E42" s="297">
        <f t="shared" si="2"/>
        <v>1710</v>
      </c>
      <c r="F42" s="297">
        <f t="shared" si="3"/>
        <v>574</v>
      </c>
      <c r="G42" s="278"/>
      <c r="H42" s="278"/>
      <c r="I42" s="278"/>
      <c r="J42" s="278"/>
      <c r="K42" s="278"/>
      <c r="L42" s="278">
        <v>569</v>
      </c>
      <c r="M42" s="278">
        <v>5</v>
      </c>
      <c r="N42" s="297">
        <f t="shared" si="4"/>
        <v>29</v>
      </c>
      <c r="O42" s="298">
        <f>'資源化量内訳'!R42</f>
        <v>0</v>
      </c>
      <c r="P42" s="298">
        <f>'資源化量内訳'!S42</f>
        <v>0</v>
      </c>
      <c r="Q42" s="298">
        <f>'資源化量内訳'!T42</f>
        <v>0</v>
      </c>
      <c r="R42" s="298">
        <f>'資源化量内訳'!U42</f>
        <v>0</v>
      </c>
      <c r="S42" s="298">
        <f>'資源化量内訳'!V42</f>
        <v>0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1710</v>
      </c>
      <c r="Z42" s="278">
        <v>1710</v>
      </c>
      <c r="AA42" s="278"/>
      <c r="AB42" s="278"/>
      <c r="AC42" s="278"/>
      <c r="AD42" s="278"/>
      <c r="AE42" s="278"/>
      <c r="AF42" s="278"/>
      <c r="AG42" s="278"/>
      <c r="AH42" s="297">
        <f t="shared" si="6"/>
        <v>141</v>
      </c>
      <c r="AI42" s="278">
        <v>29</v>
      </c>
      <c r="AJ42" s="278">
        <v>107</v>
      </c>
      <c r="AK42" s="297">
        <f t="shared" si="7"/>
        <v>5</v>
      </c>
      <c r="AL42" s="278"/>
      <c r="AM42" s="278"/>
      <c r="AN42" s="278"/>
      <c r="AO42" s="278"/>
      <c r="AP42" s="278"/>
      <c r="AQ42" s="278"/>
      <c r="AR42" s="278">
        <v>5</v>
      </c>
    </row>
    <row r="43" spans="1:44" s="267" customFormat="1" ht="13.5">
      <c r="A43" s="415" t="s">
        <v>376</v>
      </c>
      <c r="B43" s="415">
        <v>22401</v>
      </c>
      <c r="C43" s="415" t="s">
        <v>438</v>
      </c>
      <c r="D43" s="297">
        <f t="shared" si="1"/>
        <v>4053</v>
      </c>
      <c r="E43" s="297">
        <f t="shared" si="2"/>
        <v>2804</v>
      </c>
      <c r="F43" s="297">
        <f t="shared" si="3"/>
        <v>1211</v>
      </c>
      <c r="G43" s="278"/>
      <c r="H43" s="278"/>
      <c r="I43" s="278"/>
      <c r="J43" s="278"/>
      <c r="K43" s="278"/>
      <c r="L43" s="278">
        <v>1211</v>
      </c>
      <c r="M43" s="278"/>
      <c r="N43" s="297">
        <f t="shared" si="4"/>
        <v>38</v>
      </c>
      <c r="O43" s="298">
        <f>'資源化量内訳'!R43</f>
        <v>0</v>
      </c>
      <c r="P43" s="298">
        <f>'資源化量内訳'!S43</f>
        <v>0</v>
      </c>
      <c r="Q43" s="298">
        <f>'資源化量内訳'!T43</f>
        <v>0</v>
      </c>
      <c r="R43" s="298">
        <f>'資源化量内訳'!U43</f>
        <v>0</v>
      </c>
      <c r="S43" s="298">
        <f>'資源化量内訳'!V43</f>
        <v>0</v>
      </c>
      <c r="T43" s="298">
        <f>'資源化量内訳'!W43</f>
        <v>0</v>
      </c>
      <c r="U43" s="298">
        <f>'資源化量内訳'!X43</f>
        <v>0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0</v>
      </c>
      <c r="Y43" s="297">
        <f t="shared" si="5"/>
        <v>2804</v>
      </c>
      <c r="Z43" s="278">
        <v>2804</v>
      </c>
      <c r="AA43" s="278"/>
      <c r="AB43" s="278"/>
      <c r="AC43" s="278"/>
      <c r="AD43" s="278"/>
      <c r="AE43" s="278"/>
      <c r="AF43" s="278"/>
      <c r="AG43" s="278"/>
      <c r="AH43" s="297">
        <f t="shared" si="6"/>
        <v>298</v>
      </c>
      <c r="AI43" s="278">
        <v>38</v>
      </c>
      <c r="AJ43" s="278">
        <v>260</v>
      </c>
      <c r="AK43" s="297">
        <f t="shared" si="7"/>
        <v>0</v>
      </c>
      <c r="AL43" s="278"/>
      <c r="AM43" s="278"/>
      <c r="AN43" s="278"/>
      <c r="AO43" s="278"/>
      <c r="AP43" s="278"/>
      <c r="AQ43" s="278"/>
      <c r="AR43" s="278"/>
    </row>
    <row r="44" spans="1:44" s="267" customFormat="1" ht="13.5">
      <c r="A44" s="415" t="s">
        <v>376</v>
      </c>
      <c r="B44" s="415">
        <v>22402</v>
      </c>
      <c r="C44" s="415" t="s">
        <v>439</v>
      </c>
      <c r="D44" s="297">
        <f t="shared" si="1"/>
        <v>7326</v>
      </c>
      <c r="E44" s="297">
        <f t="shared" si="2"/>
        <v>5568</v>
      </c>
      <c r="F44" s="297">
        <f t="shared" si="3"/>
        <v>1699</v>
      </c>
      <c r="G44" s="278"/>
      <c r="H44" s="278"/>
      <c r="I44" s="278"/>
      <c r="J44" s="278"/>
      <c r="K44" s="278"/>
      <c r="L44" s="278">
        <v>1699</v>
      </c>
      <c r="M44" s="278"/>
      <c r="N44" s="297">
        <f t="shared" si="4"/>
        <v>59</v>
      </c>
      <c r="O44" s="298">
        <f>'資源化量内訳'!R44</f>
        <v>0</v>
      </c>
      <c r="P44" s="298">
        <f>'資源化量内訳'!S44</f>
        <v>0</v>
      </c>
      <c r="Q44" s="298">
        <f>'資源化量内訳'!T44</f>
        <v>0</v>
      </c>
      <c r="R44" s="298">
        <f>'資源化量内訳'!U44</f>
        <v>0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0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5569</v>
      </c>
      <c r="Z44" s="278">
        <v>5568</v>
      </c>
      <c r="AA44" s="278"/>
      <c r="AB44" s="278"/>
      <c r="AC44" s="278"/>
      <c r="AD44" s="278"/>
      <c r="AE44" s="278"/>
      <c r="AF44" s="278">
        <v>1</v>
      </c>
      <c r="AG44" s="278"/>
      <c r="AH44" s="297">
        <f t="shared" si="6"/>
        <v>574</v>
      </c>
      <c r="AI44" s="278">
        <v>59</v>
      </c>
      <c r="AJ44" s="278">
        <v>515</v>
      </c>
      <c r="AK44" s="297">
        <f t="shared" si="7"/>
        <v>0</v>
      </c>
      <c r="AL44" s="278"/>
      <c r="AM44" s="278"/>
      <c r="AN44" s="278"/>
      <c r="AO44" s="278"/>
      <c r="AP44" s="278"/>
      <c r="AQ44" s="278"/>
      <c r="AR44" s="278"/>
    </row>
    <row r="45" spans="1:44" s="267" customFormat="1" ht="13.5">
      <c r="A45" s="415" t="s">
        <v>376</v>
      </c>
      <c r="B45" s="415">
        <v>22424</v>
      </c>
      <c r="C45" s="415" t="s">
        <v>440</v>
      </c>
      <c r="D45" s="297">
        <f t="shared" si="1"/>
        <v>11608</v>
      </c>
      <c r="E45" s="297">
        <f t="shared" si="2"/>
        <v>10049</v>
      </c>
      <c r="F45" s="297">
        <f t="shared" si="3"/>
        <v>849</v>
      </c>
      <c r="G45" s="278"/>
      <c r="H45" s="278"/>
      <c r="I45" s="278"/>
      <c r="J45" s="278"/>
      <c r="K45" s="278"/>
      <c r="L45" s="278">
        <v>849</v>
      </c>
      <c r="M45" s="278"/>
      <c r="N45" s="297">
        <f t="shared" si="4"/>
        <v>14</v>
      </c>
      <c r="O45" s="298">
        <f>'資源化量内訳'!R45</f>
        <v>696</v>
      </c>
      <c r="P45" s="298">
        <f>'資源化量内訳'!S45</f>
        <v>188</v>
      </c>
      <c r="Q45" s="298">
        <f>'資源化量内訳'!T45</f>
        <v>0</v>
      </c>
      <c r="R45" s="298">
        <f>'資源化量内訳'!U45</f>
        <v>0</v>
      </c>
      <c r="S45" s="298">
        <f>'資源化量内訳'!V45</f>
        <v>60</v>
      </c>
      <c r="T45" s="298">
        <f>'資源化量内訳'!W45</f>
        <v>440</v>
      </c>
      <c r="U45" s="298">
        <f>'資源化量内訳'!X45</f>
        <v>0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8</v>
      </c>
      <c r="Y45" s="297">
        <f t="shared" si="5"/>
        <v>10049</v>
      </c>
      <c r="Z45" s="278">
        <v>10049</v>
      </c>
      <c r="AA45" s="278"/>
      <c r="AB45" s="278"/>
      <c r="AC45" s="278"/>
      <c r="AD45" s="278"/>
      <c r="AE45" s="278"/>
      <c r="AF45" s="278"/>
      <c r="AG45" s="278"/>
      <c r="AH45" s="297">
        <f t="shared" si="6"/>
        <v>982</v>
      </c>
      <c r="AI45" s="278">
        <v>14</v>
      </c>
      <c r="AJ45" s="278">
        <v>968</v>
      </c>
      <c r="AK45" s="297">
        <f t="shared" si="7"/>
        <v>0</v>
      </c>
      <c r="AL45" s="278"/>
      <c r="AM45" s="278"/>
      <c r="AN45" s="278"/>
      <c r="AO45" s="278"/>
      <c r="AP45" s="278"/>
      <c r="AQ45" s="278"/>
      <c r="AR45" s="278"/>
    </row>
    <row r="46" spans="1:44" s="267" customFormat="1" ht="13.5">
      <c r="A46" s="415" t="s">
        <v>376</v>
      </c>
      <c r="B46" s="415">
        <v>22426</v>
      </c>
      <c r="C46" s="415" t="s">
        <v>441</v>
      </c>
      <c r="D46" s="297">
        <f t="shared" si="1"/>
        <v>1397</v>
      </c>
      <c r="E46" s="297">
        <f t="shared" si="2"/>
        <v>1213</v>
      </c>
      <c r="F46" s="297">
        <f t="shared" si="3"/>
        <v>137</v>
      </c>
      <c r="G46" s="278">
        <v>137</v>
      </c>
      <c r="H46" s="278"/>
      <c r="I46" s="278"/>
      <c r="J46" s="278"/>
      <c r="K46" s="278"/>
      <c r="L46" s="278"/>
      <c r="M46" s="278"/>
      <c r="N46" s="297">
        <f t="shared" si="4"/>
        <v>0</v>
      </c>
      <c r="O46" s="298">
        <f>'資源化量内訳'!R46</f>
        <v>47</v>
      </c>
      <c r="P46" s="298">
        <f>'資源化量内訳'!S46</f>
        <v>0</v>
      </c>
      <c r="Q46" s="298">
        <f>'資源化量内訳'!T46</f>
        <v>0</v>
      </c>
      <c r="R46" s="298">
        <f>'資源化量内訳'!U46</f>
        <v>37</v>
      </c>
      <c r="S46" s="298">
        <f>'資源化量内訳'!V46</f>
        <v>9</v>
      </c>
      <c r="T46" s="298">
        <f>'資源化量内訳'!W46</f>
        <v>1</v>
      </c>
      <c r="U46" s="298">
        <f>'資源化量内訳'!X46</f>
        <v>0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1213</v>
      </c>
      <c r="Z46" s="278">
        <v>1213</v>
      </c>
      <c r="AA46" s="278"/>
      <c r="AB46" s="278"/>
      <c r="AC46" s="278"/>
      <c r="AD46" s="278"/>
      <c r="AE46" s="278"/>
      <c r="AF46" s="278"/>
      <c r="AG46" s="278"/>
      <c r="AH46" s="297">
        <f t="shared" si="6"/>
        <v>77</v>
      </c>
      <c r="AI46" s="278"/>
      <c r="AJ46" s="278">
        <v>77</v>
      </c>
      <c r="AK46" s="297">
        <f t="shared" si="7"/>
        <v>0</v>
      </c>
      <c r="AL46" s="278"/>
      <c r="AM46" s="278"/>
      <c r="AN46" s="278"/>
      <c r="AO46" s="278"/>
      <c r="AP46" s="278"/>
      <c r="AQ46" s="278"/>
      <c r="AR46" s="278"/>
    </row>
    <row r="47" spans="1:44" s="267" customFormat="1" ht="13.5">
      <c r="A47" s="415" t="s">
        <v>376</v>
      </c>
      <c r="B47" s="415">
        <v>22429</v>
      </c>
      <c r="C47" s="415" t="s">
        <v>442</v>
      </c>
      <c r="D47" s="297">
        <f t="shared" si="1"/>
        <v>2186</v>
      </c>
      <c r="E47" s="297">
        <f t="shared" si="2"/>
        <v>1484</v>
      </c>
      <c r="F47" s="297">
        <f t="shared" si="3"/>
        <v>125</v>
      </c>
      <c r="G47" s="278"/>
      <c r="H47" s="278"/>
      <c r="I47" s="278"/>
      <c r="J47" s="278"/>
      <c r="K47" s="278"/>
      <c r="L47" s="278">
        <v>125</v>
      </c>
      <c r="M47" s="278"/>
      <c r="N47" s="297">
        <f t="shared" si="4"/>
        <v>109</v>
      </c>
      <c r="O47" s="298">
        <f>'資源化量内訳'!R47</f>
        <v>468</v>
      </c>
      <c r="P47" s="298">
        <f>'資源化量内訳'!S47</f>
        <v>390</v>
      </c>
      <c r="Q47" s="298">
        <f>'資源化量内訳'!T47</f>
        <v>7</v>
      </c>
      <c r="R47" s="298">
        <f>'資源化量内訳'!U47</f>
        <v>47</v>
      </c>
      <c r="S47" s="298">
        <f>'資源化量内訳'!V47</f>
        <v>18</v>
      </c>
      <c r="T47" s="298">
        <f>'資源化量内訳'!W47</f>
        <v>3</v>
      </c>
      <c r="U47" s="298">
        <f>'資源化量内訳'!X47</f>
        <v>0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3</v>
      </c>
      <c r="Y47" s="297">
        <f t="shared" si="5"/>
        <v>1484</v>
      </c>
      <c r="Z47" s="278">
        <v>1484</v>
      </c>
      <c r="AA47" s="278"/>
      <c r="AB47" s="278"/>
      <c r="AC47" s="278"/>
      <c r="AD47" s="278"/>
      <c r="AE47" s="278"/>
      <c r="AF47" s="278"/>
      <c r="AG47" s="278"/>
      <c r="AH47" s="297">
        <f t="shared" si="6"/>
        <v>201</v>
      </c>
      <c r="AI47" s="278">
        <v>109</v>
      </c>
      <c r="AJ47" s="278">
        <v>92</v>
      </c>
      <c r="AK47" s="297">
        <f t="shared" si="7"/>
        <v>0</v>
      </c>
      <c r="AL47" s="278"/>
      <c r="AM47" s="278"/>
      <c r="AN47" s="278"/>
      <c r="AO47" s="278"/>
      <c r="AP47" s="278"/>
      <c r="AQ47" s="278"/>
      <c r="AR47" s="278"/>
    </row>
    <row r="48" spans="1:44" s="267" customFormat="1" ht="13.5">
      <c r="A48" s="415" t="s">
        <v>376</v>
      </c>
      <c r="B48" s="415">
        <v>22461</v>
      </c>
      <c r="C48" s="415" t="s">
        <v>443</v>
      </c>
      <c r="D48" s="297">
        <f t="shared" si="1"/>
        <v>3555</v>
      </c>
      <c r="E48" s="297">
        <f t="shared" si="2"/>
        <v>2958</v>
      </c>
      <c r="F48" s="297">
        <f t="shared" si="3"/>
        <v>445</v>
      </c>
      <c r="G48" s="278">
        <v>202</v>
      </c>
      <c r="H48" s="278"/>
      <c r="I48" s="278"/>
      <c r="J48" s="278"/>
      <c r="K48" s="278"/>
      <c r="L48" s="278">
        <v>243</v>
      </c>
      <c r="M48" s="278"/>
      <c r="N48" s="297">
        <f t="shared" si="4"/>
        <v>0</v>
      </c>
      <c r="O48" s="298">
        <f>'資源化量内訳'!R48</f>
        <v>152</v>
      </c>
      <c r="P48" s="298">
        <f>'資源化量内訳'!S48</f>
        <v>0</v>
      </c>
      <c r="Q48" s="298">
        <f>'資源化量内訳'!T48</f>
        <v>0</v>
      </c>
      <c r="R48" s="298">
        <f>'資源化量内訳'!U48</f>
        <v>152</v>
      </c>
      <c r="S48" s="298">
        <f>'資源化量内訳'!V48</f>
        <v>0</v>
      </c>
      <c r="T48" s="298">
        <f>'資源化量内訳'!W48</f>
        <v>0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0</v>
      </c>
      <c r="Y48" s="297">
        <f t="shared" si="5"/>
        <v>2958</v>
      </c>
      <c r="Z48" s="278">
        <v>2958</v>
      </c>
      <c r="AA48" s="278"/>
      <c r="AB48" s="278"/>
      <c r="AC48" s="278"/>
      <c r="AD48" s="278"/>
      <c r="AE48" s="278"/>
      <c r="AF48" s="278"/>
      <c r="AG48" s="278"/>
      <c r="AH48" s="297">
        <f t="shared" si="6"/>
        <v>441</v>
      </c>
      <c r="AI48" s="278"/>
      <c r="AJ48" s="278">
        <v>356</v>
      </c>
      <c r="AK48" s="297">
        <f t="shared" si="7"/>
        <v>85</v>
      </c>
      <c r="AL48" s="278">
        <v>85</v>
      </c>
      <c r="AM48" s="278"/>
      <c r="AN48" s="278"/>
      <c r="AO48" s="278"/>
      <c r="AP48" s="278"/>
      <c r="AQ48" s="278"/>
      <c r="AR48" s="278"/>
    </row>
    <row r="49" spans="1:44" s="267" customFormat="1" ht="13.5">
      <c r="A49" s="415" t="s">
        <v>376</v>
      </c>
      <c r="B49" s="415">
        <v>22503</v>
      </c>
      <c r="C49" s="415" t="s">
        <v>444</v>
      </c>
      <c r="D49" s="297">
        <f t="shared" si="1"/>
        <v>6634</v>
      </c>
      <c r="E49" s="297">
        <f t="shared" si="2"/>
        <v>5386</v>
      </c>
      <c r="F49" s="297">
        <f t="shared" si="3"/>
        <v>165</v>
      </c>
      <c r="G49" s="278">
        <v>165</v>
      </c>
      <c r="H49" s="278"/>
      <c r="I49" s="278"/>
      <c r="J49" s="278"/>
      <c r="K49" s="278"/>
      <c r="L49" s="278"/>
      <c r="M49" s="278"/>
      <c r="N49" s="297">
        <f t="shared" si="4"/>
        <v>448</v>
      </c>
      <c r="O49" s="298">
        <f>'資源化量内訳'!R49</f>
        <v>635</v>
      </c>
      <c r="P49" s="298">
        <f>'資源化量内訳'!S49</f>
        <v>140</v>
      </c>
      <c r="Q49" s="298">
        <f>'資源化量内訳'!T49</f>
        <v>89</v>
      </c>
      <c r="R49" s="298">
        <f>'資源化量内訳'!U49</f>
        <v>125</v>
      </c>
      <c r="S49" s="298">
        <f>'資源化量内訳'!V49</f>
        <v>65</v>
      </c>
      <c r="T49" s="298">
        <f>'資源化量内訳'!W49</f>
        <v>3</v>
      </c>
      <c r="U49" s="298">
        <f>'資源化量内訳'!X49</f>
        <v>5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208</v>
      </c>
      <c r="Y49" s="297">
        <f t="shared" si="5"/>
        <v>5446</v>
      </c>
      <c r="Z49" s="278">
        <v>5386</v>
      </c>
      <c r="AA49" s="278">
        <v>60</v>
      </c>
      <c r="AB49" s="278"/>
      <c r="AC49" s="278"/>
      <c r="AD49" s="278"/>
      <c r="AE49" s="278"/>
      <c r="AF49" s="278"/>
      <c r="AG49" s="278"/>
      <c r="AH49" s="297">
        <f t="shared" si="6"/>
        <v>1151</v>
      </c>
      <c r="AI49" s="278">
        <v>448</v>
      </c>
      <c r="AJ49" s="278">
        <v>687</v>
      </c>
      <c r="AK49" s="297">
        <f t="shared" si="7"/>
        <v>16</v>
      </c>
      <c r="AL49" s="278">
        <v>16</v>
      </c>
      <c r="AM49" s="278"/>
      <c r="AN49" s="278"/>
      <c r="AO49" s="278"/>
      <c r="AP49" s="278"/>
      <c r="AQ49" s="278"/>
      <c r="AR49" s="278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静岡県</v>
      </c>
      <c r="B7" s="280">
        <f>INT(B8/1000)*1000</f>
        <v>22000</v>
      </c>
      <c r="C7" s="280" t="s">
        <v>354</v>
      </c>
      <c r="D7" s="278">
        <f aca="true" t="shared" si="0" ref="D7:AI7">SUM(D8:D200)</f>
        <v>337308</v>
      </c>
      <c r="E7" s="278">
        <f t="shared" si="0"/>
        <v>166986</v>
      </c>
      <c r="F7" s="278">
        <f t="shared" si="0"/>
        <v>38306</v>
      </c>
      <c r="G7" s="278">
        <f t="shared" si="0"/>
        <v>30369</v>
      </c>
      <c r="H7" s="278">
        <f t="shared" si="0"/>
        <v>7751</v>
      </c>
      <c r="I7" s="278">
        <f t="shared" si="0"/>
        <v>30892</v>
      </c>
      <c r="J7" s="278">
        <f t="shared" si="0"/>
        <v>2195</v>
      </c>
      <c r="K7" s="278">
        <f t="shared" si="0"/>
        <v>1157</v>
      </c>
      <c r="L7" s="278">
        <f t="shared" si="0"/>
        <v>0</v>
      </c>
      <c r="M7" s="278">
        <f t="shared" si="0"/>
        <v>11503</v>
      </c>
      <c r="N7" s="278">
        <f t="shared" si="0"/>
        <v>9199</v>
      </c>
      <c r="O7" s="278">
        <f t="shared" si="0"/>
        <v>0</v>
      </c>
      <c r="P7" s="278">
        <f t="shared" si="0"/>
        <v>19166</v>
      </c>
      <c r="Q7" s="278">
        <f t="shared" si="0"/>
        <v>19784</v>
      </c>
      <c r="R7" s="278">
        <f t="shared" si="0"/>
        <v>97348</v>
      </c>
      <c r="S7" s="278">
        <f t="shared" si="0"/>
        <v>55932</v>
      </c>
      <c r="T7" s="278">
        <f t="shared" si="0"/>
        <v>9730</v>
      </c>
      <c r="U7" s="278">
        <f t="shared" si="0"/>
        <v>15589</v>
      </c>
      <c r="V7" s="278">
        <f t="shared" si="0"/>
        <v>1288</v>
      </c>
      <c r="W7" s="278">
        <f t="shared" si="0"/>
        <v>5000</v>
      </c>
      <c r="X7" s="278">
        <f t="shared" si="0"/>
        <v>642</v>
      </c>
      <c r="Y7" s="278">
        <f t="shared" si="0"/>
        <v>0</v>
      </c>
      <c r="Z7" s="278">
        <f t="shared" si="0"/>
        <v>0</v>
      </c>
      <c r="AA7" s="278">
        <f t="shared" si="0"/>
        <v>9167</v>
      </c>
      <c r="AB7" s="278">
        <f t="shared" si="0"/>
        <v>138809</v>
      </c>
      <c r="AC7" s="278">
        <f t="shared" si="0"/>
        <v>12656</v>
      </c>
      <c r="AD7" s="278">
        <f t="shared" si="0"/>
        <v>27546</v>
      </c>
      <c r="AE7" s="278">
        <f t="shared" si="0"/>
        <v>14463</v>
      </c>
      <c r="AF7" s="278">
        <f t="shared" si="0"/>
        <v>6463</v>
      </c>
      <c r="AG7" s="278">
        <f t="shared" si="0"/>
        <v>25891</v>
      </c>
      <c r="AH7" s="278">
        <f t="shared" si="0"/>
        <v>179</v>
      </c>
      <c r="AI7" s="278">
        <f t="shared" si="0"/>
        <v>1157</v>
      </c>
      <c r="AJ7" s="278">
        <f aca="true" t="shared" si="1" ref="AJ7:BO7">SUM(AJ8:AJ200)</f>
        <v>0</v>
      </c>
      <c r="AK7" s="278">
        <f t="shared" si="1"/>
        <v>11503</v>
      </c>
      <c r="AL7" s="278">
        <f t="shared" si="1"/>
        <v>9199</v>
      </c>
      <c r="AM7" s="278">
        <f t="shared" si="1"/>
        <v>0</v>
      </c>
      <c r="AN7" s="278">
        <f t="shared" si="1"/>
        <v>19166</v>
      </c>
      <c r="AO7" s="278">
        <f t="shared" si="1"/>
        <v>10586</v>
      </c>
      <c r="AP7" s="278">
        <f t="shared" si="1"/>
        <v>26053</v>
      </c>
      <c r="AQ7" s="278">
        <f t="shared" si="1"/>
        <v>0</v>
      </c>
      <c r="AR7" s="278">
        <f t="shared" si="1"/>
        <v>216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11503</v>
      </c>
      <c r="AZ7" s="278">
        <f t="shared" si="1"/>
        <v>9199</v>
      </c>
      <c r="BA7" s="278">
        <f t="shared" si="1"/>
        <v>0</v>
      </c>
      <c r="BB7" s="278">
        <f t="shared" si="1"/>
        <v>5135</v>
      </c>
      <c r="BC7" s="278">
        <f t="shared" si="1"/>
        <v>15340</v>
      </c>
      <c r="BD7" s="278">
        <f t="shared" si="1"/>
        <v>6</v>
      </c>
      <c r="BE7" s="278">
        <f t="shared" si="1"/>
        <v>14918</v>
      </c>
      <c r="BF7" s="278">
        <f t="shared" si="1"/>
        <v>0</v>
      </c>
      <c r="BG7" s="278">
        <f t="shared" si="1"/>
        <v>0</v>
      </c>
      <c r="BH7" s="278">
        <f t="shared" si="1"/>
        <v>165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251</v>
      </c>
      <c r="BO7" s="278">
        <f t="shared" si="1"/>
        <v>140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128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12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19166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19166</v>
      </c>
      <c r="DK7" s="278">
        <f t="shared" si="3"/>
        <v>0</v>
      </c>
      <c r="DL7" s="278">
        <f t="shared" si="3"/>
        <v>78110</v>
      </c>
      <c r="DM7" s="278">
        <f t="shared" si="3"/>
        <v>12650</v>
      </c>
      <c r="DN7" s="278">
        <f t="shared" si="3"/>
        <v>12412</v>
      </c>
      <c r="DO7" s="278">
        <f t="shared" si="3"/>
        <v>14463</v>
      </c>
      <c r="DP7" s="278">
        <f t="shared" si="3"/>
        <v>6463</v>
      </c>
      <c r="DQ7" s="278">
        <f t="shared" si="3"/>
        <v>25726</v>
      </c>
      <c r="DR7" s="278">
        <f t="shared" si="3"/>
        <v>179</v>
      </c>
      <c r="DS7" s="278">
        <f t="shared" si="3"/>
        <v>1029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5188</v>
      </c>
      <c r="DX7" s="278">
        <f t="shared" si="3"/>
        <v>101151</v>
      </c>
      <c r="DY7" s="278">
        <f t="shared" si="3"/>
        <v>98398</v>
      </c>
      <c r="DZ7" s="278">
        <f t="shared" si="3"/>
        <v>1030</v>
      </c>
      <c r="EA7" s="278">
        <f t="shared" si="3"/>
        <v>317</v>
      </c>
      <c r="EB7" s="278">
        <f>SUM(EB8:EB200)</f>
        <v>0</v>
      </c>
      <c r="EC7" s="278">
        <f>SUM(EC8:EC200)</f>
        <v>1</v>
      </c>
      <c r="ED7" s="278">
        <f>SUM(ED8:ED200)</f>
        <v>1374</v>
      </c>
      <c r="EE7" s="278">
        <f>SUM(EE8:EE200)</f>
        <v>0</v>
      </c>
      <c r="EF7" s="278">
        <f>SUM(EF8:EF200)</f>
        <v>0</v>
      </c>
      <c r="EG7" s="278">
        <f>SUM(EG8:EG200)</f>
        <v>31</v>
      </c>
      <c r="EH7" s="281"/>
    </row>
    <row r="8" spans="1:138" s="267" customFormat="1" ht="13.5">
      <c r="A8" s="415" t="s">
        <v>376</v>
      </c>
      <c r="B8" s="415">
        <v>22100</v>
      </c>
      <c r="C8" s="415" t="s">
        <v>402</v>
      </c>
      <c r="D8" s="297">
        <f aca="true" t="shared" si="4" ref="D8:D49">SUM(E8:Q8)</f>
        <v>57929</v>
      </c>
      <c r="E8" s="297">
        <f aca="true" t="shared" si="5" ref="E8:J49">SUM(S8,AC8,DY8)</f>
        <v>35621</v>
      </c>
      <c r="F8" s="297">
        <f t="shared" si="5"/>
        <v>7009</v>
      </c>
      <c r="G8" s="297">
        <f t="shared" si="5"/>
        <v>5554</v>
      </c>
      <c r="H8" s="297">
        <f t="shared" si="5"/>
        <v>759</v>
      </c>
      <c r="I8" s="297">
        <f t="shared" si="5"/>
        <v>30</v>
      </c>
      <c r="J8" s="297">
        <f t="shared" si="5"/>
        <v>0</v>
      </c>
      <c r="K8" s="297">
        <f aca="true" t="shared" si="6" ref="K8:M49">AI8</f>
        <v>0</v>
      </c>
      <c r="L8" s="297">
        <f t="shared" si="6"/>
        <v>0</v>
      </c>
      <c r="M8" s="297">
        <f t="shared" si="6"/>
        <v>8683</v>
      </c>
      <c r="N8" s="297">
        <f aca="true" t="shared" si="7" ref="N8:O49">SUM(Y8,AL8,EE8)</f>
        <v>0</v>
      </c>
      <c r="O8" s="297">
        <f t="shared" si="7"/>
        <v>0</v>
      </c>
      <c r="P8" s="297">
        <f aca="true" t="shared" si="8" ref="P8:P49">AN8</f>
        <v>0</v>
      </c>
      <c r="Q8" s="297">
        <f aca="true" t="shared" si="9" ref="Q8:Q49">SUM(AA8,AO8,EG8)</f>
        <v>273</v>
      </c>
      <c r="R8" s="297">
        <f aca="true" t="shared" si="10" ref="R8:R49">SUM(S8:AA8)</f>
        <v>18545</v>
      </c>
      <c r="S8" s="416">
        <v>10113</v>
      </c>
      <c r="T8" s="416">
        <v>2620</v>
      </c>
      <c r="U8" s="416">
        <v>5554</v>
      </c>
      <c r="V8" s="416"/>
      <c r="W8" s="416">
        <v>30</v>
      </c>
      <c r="X8" s="416"/>
      <c r="Y8" s="416"/>
      <c r="Z8" s="416"/>
      <c r="AA8" s="416">
        <v>228</v>
      </c>
      <c r="AB8" s="297">
        <f aca="true" t="shared" si="11" ref="AB8:AB49">SUM(AC8:AO8)</f>
        <v>13876</v>
      </c>
      <c r="AC8" s="297">
        <f aca="true" t="shared" si="12" ref="AC8:AJ49">SUM(AQ8,BD8,BP8,CB8,CN8,CZ8,DM8)</f>
        <v>0</v>
      </c>
      <c r="AD8" s="297">
        <f t="shared" si="12"/>
        <v>4389</v>
      </c>
      <c r="AE8" s="297">
        <f t="shared" si="12"/>
        <v>0</v>
      </c>
      <c r="AF8" s="297">
        <f t="shared" si="12"/>
        <v>759</v>
      </c>
      <c r="AG8" s="297">
        <f t="shared" si="12"/>
        <v>0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49">AY8</f>
        <v>8683</v>
      </c>
      <c r="AL8" s="297">
        <f aca="true" t="shared" si="14" ref="AL8:AM49">SUM(AZ8,BL8,BX8,CJ8,CV8,DH8,DU8)</f>
        <v>0</v>
      </c>
      <c r="AM8" s="297">
        <f t="shared" si="14"/>
        <v>0</v>
      </c>
      <c r="AN8" s="297">
        <f aca="true" t="shared" si="15" ref="AN8:AN49">DJ8</f>
        <v>0</v>
      </c>
      <c r="AO8" s="297">
        <f aca="true" t="shared" si="16" ref="AO8:AO49">SUM(BB8,BN8,BZ8,CL8,CX8,DK8,DW8)</f>
        <v>45</v>
      </c>
      <c r="AP8" s="297">
        <f aca="true" t="shared" si="17" ref="AP8:AP49">SUM(AQ8:BB8)</f>
        <v>8683</v>
      </c>
      <c r="AQ8" s="416"/>
      <c r="AR8" s="416"/>
      <c r="AS8" s="416"/>
      <c r="AT8" s="416"/>
      <c r="AU8" s="416"/>
      <c r="AV8" s="416"/>
      <c r="AW8" s="416"/>
      <c r="AX8" s="416"/>
      <c r="AY8" s="416">
        <v>8683</v>
      </c>
      <c r="AZ8" s="416"/>
      <c r="BA8" s="416"/>
      <c r="BB8" s="416"/>
      <c r="BC8" s="297">
        <f aca="true" t="shared" si="18" ref="BC8:BC49">SUM(BD8:BN8)</f>
        <v>4389</v>
      </c>
      <c r="BD8" s="416"/>
      <c r="BE8" s="416">
        <v>4389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49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49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49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49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49">SUM(DM8:DW8)</f>
        <v>804</v>
      </c>
      <c r="DM8" s="416"/>
      <c r="DN8" s="416"/>
      <c r="DO8" s="416"/>
      <c r="DP8" s="416">
        <v>759</v>
      </c>
      <c r="DQ8" s="416"/>
      <c r="DR8" s="416"/>
      <c r="DS8" s="416"/>
      <c r="DT8" s="416"/>
      <c r="DU8" s="416"/>
      <c r="DV8" s="416"/>
      <c r="DW8" s="416">
        <v>45</v>
      </c>
      <c r="DX8" s="297">
        <f aca="true" t="shared" si="24" ref="DX8:DX49">SUM(DY8:EG8)</f>
        <v>25508</v>
      </c>
      <c r="DY8" s="416">
        <v>25508</v>
      </c>
      <c r="DZ8" s="416"/>
      <c r="EA8" s="416"/>
      <c r="EB8" s="416"/>
      <c r="EC8" s="416"/>
      <c r="ED8" s="416"/>
      <c r="EE8" s="416"/>
      <c r="EF8" s="416"/>
      <c r="EG8" s="416"/>
      <c r="EH8" s="417" t="s">
        <v>403</v>
      </c>
    </row>
    <row r="9" spans="1:138" s="267" customFormat="1" ht="13.5">
      <c r="A9" s="415" t="s">
        <v>376</v>
      </c>
      <c r="B9" s="415">
        <v>22130</v>
      </c>
      <c r="C9" s="415" t="s">
        <v>404</v>
      </c>
      <c r="D9" s="297">
        <f t="shared" si="4"/>
        <v>62045</v>
      </c>
      <c r="E9" s="297">
        <f t="shared" si="5"/>
        <v>28434</v>
      </c>
      <c r="F9" s="297">
        <f t="shared" si="5"/>
        <v>7705</v>
      </c>
      <c r="G9" s="297">
        <f t="shared" si="5"/>
        <v>5219</v>
      </c>
      <c r="H9" s="297">
        <f t="shared" si="5"/>
        <v>2317</v>
      </c>
      <c r="I9" s="297">
        <f t="shared" si="5"/>
        <v>9668</v>
      </c>
      <c r="J9" s="297">
        <f t="shared" si="5"/>
        <v>618</v>
      </c>
      <c r="K9" s="297">
        <f t="shared" si="6"/>
        <v>0</v>
      </c>
      <c r="L9" s="297">
        <f t="shared" si="6"/>
        <v>0</v>
      </c>
      <c r="M9" s="297">
        <f t="shared" si="6"/>
        <v>596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7488</v>
      </c>
      <c r="R9" s="297">
        <f t="shared" si="10"/>
        <v>11056</v>
      </c>
      <c r="S9" s="416">
        <v>476</v>
      </c>
      <c r="T9" s="416">
        <v>3481</v>
      </c>
      <c r="U9" s="416"/>
      <c r="V9" s="416"/>
      <c r="W9" s="416">
        <v>18</v>
      </c>
      <c r="X9" s="416"/>
      <c r="Y9" s="416"/>
      <c r="Z9" s="416"/>
      <c r="AA9" s="416">
        <v>7081</v>
      </c>
      <c r="AB9" s="297">
        <f t="shared" si="11"/>
        <v>21802</v>
      </c>
      <c r="AC9" s="297">
        <f t="shared" si="12"/>
        <v>0</v>
      </c>
      <c r="AD9" s="297">
        <f t="shared" si="12"/>
        <v>3740</v>
      </c>
      <c r="AE9" s="297">
        <f t="shared" si="12"/>
        <v>5092</v>
      </c>
      <c r="AF9" s="297">
        <f t="shared" si="12"/>
        <v>2317</v>
      </c>
      <c r="AG9" s="297">
        <f t="shared" si="12"/>
        <v>9650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596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407</v>
      </c>
      <c r="AP9" s="297">
        <f t="shared" si="17"/>
        <v>596</v>
      </c>
      <c r="AQ9" s="416"/>
      <c r="AR9" s="416"/>
      <c r="AS9" s="416"/>
      <c r="AT9" s="416"/>
      <c r="AU9" s="416"/>
      <c r="AV9" s="416"/>
      <c r="AW9" s="416"/>
      <c r="AX9" s="416"/>
      <c r="AY9" s="416">
        <v>596</v>
      </c>
      <c r="AZ9" s="416"/>
      <c r="BA9" s="416"/>
      <c r="BB9" s="416"/>
      <c r="BC9" s="297">
        <f t="shared" si="18"/>
        <v>3740</v>
      </c>
      <c r="BD9" s="416"/>
      <c r="BE9" s="416">
        <v>3740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17466</v>
      </c>
      <c r="DM9" s="416"/>
      <c r="DN9" s="416"/>
      <c r="DO9" s="416">
        <v>5092</v>
      </c>
      <c r="DP9" s="416">
        <v>2317</v>
      </c>
      <c r="DQ9" s="416">
        <v>9650</v>
      </c>
      <c r="DR9" s="416"/>
      <c r="DS9" s="416"/>
      <c r="DT9" s="416"/>
      <c r="DU9" s="416"/>
      <c r="DV9" s="416"/>
      <c r="DW9" s="416">
        <v>407</v>
      </c>
      <c r="DX9" s="297">
        <f t="shared" si="24"/>
        <v>29187</v>
      </c>
      <c r="DY9" s="416">
        <v>27958</v>
      </c>
      <c r="DZ9" s="416">
        <v>484</v>
      </c>
      <c r="EA9" s="416">
        <v>127</v>
      </c>
      <c r="EB9" s="416"/>
      <c r="EC9" s="416"/>
      <c r="ED9" s="416">
        <v>618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376</v>
      </c>
      <c r="B10" s="415">
        <v>22203</v>
      </c>
      <c r="C10" s="415" t="s">
        <v>405</v>
      </c>
      <c r="D10" s="297">
        <f t="shared" si="4"/>
        <v>22619</v>
      </c>
      <c r="E10" s="297">
        <f t="shared" si="5"/>
        <v>6478</v>
      </c>
      <c r="F10" s="297">
        <f t="shared" si="5"/>
        <v>1930</v>
      </c>
      <c r="G10" s="297">
        <f t="shared" si="5"/>
        <v>1468</v>
      </c>
      <c r="H10" s="297">
        <f t="shared" si="5"/>
        <v>402</v>
      </c>
      <c r="I10" s="297">
        <f t="shared" si="5"/>
        <v>6948</v>
      </c>
      <c r="J10" s="297">
        <f t="shared" si="5"/>
        <v>219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5174</v>
      </c>
      <c r="R10" s="297">
        <f t="shared" si="10"/>
        <v>10882</v>
      </c>
      <c r="S10" s="416">
        <v>6433</v>
      </c>
      <c r="T10" s="416">
        <v>1108</v>
      </c>
      <c r="U10" s="416">
        <v>1465</v>
      </c>
      <c r="V10" s="416"/>
      <c r="W10" s="416">
        <v>1587</v>
      </c>
      <c r="X10" s="416">
        <v>219</v>
      </c>
      <c r="Y10" s="416"/>
      <c r="Z10" s="416"/>
      <c r="AA10" s="416">
        <v>70</v>
      </c>
      <c r="AB10" s="297">
        <f t="shared" si="11"/>
        <v>11689</v>
      </c>
      <c r="AC10" s="297">
        <f t="shared" si="12"/>
        <v>0</v>
      </c>
      <c r="AD10" s="297">
        <f t="shared" si="12"/>
        <v>822</v>
      </c>
      <c r="AE10" s="297">
        <f t="shared" si="12"/>
        <v>0</v>
      </c>
      <c r="AF10" s="297">
        <f t="shared" si="12"/>
        <v>402</v>
      </c>
      <c r="AG10" s="297">
        <f t="shared" si="12"/>
        <v>5361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5104</v>
      </c>
      <c r="AP10" s="297">
        <f t="shared" si="17"/>
        <v>5097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>
        <v>5097</v>
      </c>
      <c r="BC10" s="297">
        <f t="shared" si="18"/>
        <v>101</v>
      </c>
      <c r="BD10" s="416"/>
      <c r="BE10" s="416"/>
      <c r="BF10" s="416"/>
      <c r="BG10" s="416"/>
      <c r="BH10" s="416">
        <v>101</v>
      </c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6491</v>
      </c>
      <c r="DM10" s="416"/>
      <c r="DN10" s="416">
        <v>822</v>
      </c>
      <c r="DO10" s="416"/>
      <c r="DP10" s="416">
        <v>402</v>
      </c>
      <c r="DQ10" s="416">
        <v>5260</v>
      </c>
      <c r="DR10" s="416"/>
      <c r="DS10" s="416"/>
      <c r="DT10" s="416"/>
      <c r="DU10" s="416"/>
      <c r="DV10" s="416"/>
      <c r="DW10" s="416">
        <v>7</v>
      </c>
      <c r="DX10" s="297">
        <f t="shared" si="24"/>
        <v>48</v>
      </c>
      <c r="DY10" s="416">
        <v>45</v>
      </c>
      <c r="DZ10" s="416"/>
      <c r="EA10" s="416">
        <v>3</v>
      </c>
      <c r="EB10" s="416"/>
      <c r="EC10" s="416"/>
      <c r="ED10" s="416"/>
      <c r="EE10" s="416"/>
      <c r="EF10" s="416"/>
      <c r="EG10" s="416"/>
      <c r="EH10" s="417" t="s">
        <v>403</v>
      </c>
    </row>
    <row r="11" spans="1:138" s="267" customFormat="1" ht="13.5">
      <c r="A11" s="415" t="s">
        <v>376</v>
      </c>
      <c r="B11" s="415">
        <v>22205</v>
      </c>
      <c r="C11" s="415" t="s">
        <v>406</v>
      </c>
      <c r="D11" s="297">
        <f t="shared" si="4"/>
        <v>5776</v>
      </c>
      <c r="E11" s="297">
        <f t="shared" si="5"/>
        <v>2229</v>
      </c>
      <c r="F11" s="297">
        <f t="shared" si="5"/>
        <v>675</v>
      </c>
      <c r="G11" s="297">
        <f t="shared" si="5"/>
        <v>1056</v>
      </c>
      <c r="H11" s="297">
        <f t="shared" si="5"/>
        <v>41</v>
      </c>
      <c r="I11" s="297">
        <f t="shared" si="5"/>
        <v>5</v>
      </c>
      <c r="J11" s="297">
        <f t="shared" si="5"/>
        <v>20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1653</v>
      </c>
      <c r="O11" s="297">
        <f t="shared" si="7"/>
        <v>0</v>
      </c>
      <c r="P11" s="297">
        <f t="shared" si="8"/>
        <v>0</v>
      </c>
      <c r="Q11" s="297">
        <f t="shared" si="9"/>
        <v>97</v>
      </c>
      <c r="R11" s="297">
        <f t="shared" si="10"/>
        <v>2694</v>
      </c>
      <c r="S11" s="416">
        <v>1386</v>
      </c>
      <c r="T11" s="416">
        <v>115</v>
      </c>
      <c r="U11" s="416">
        <v>1050</v>
      </c>
      <c r="V11" s="416">
        <v>41</v>
      </c>
      <c r="W11" s="416">
        <v>5</v>
      </c>
      <c r="X11" s="416">
        <v>18</v>
      </c>
      <c r="Y11" s="416"/>
      <c r="Z11" s="416"/>
      <c r="AA11" s="416">
        <v>79</v>
      </c>
      <c r="AB11" s="297">
        <f t="shared" si="11"/>
        <v>2174</v>
      </c>
      <c r="AC11" s="297">
        <f t="shared" si="12"/>
        <v>0</v>
      </c>
      <c r="AD11" s="297">
        <f t="shared" si="12"/>
        <v>521</v>
      </c>
      <c r="AE11" s="297">
        <f t="shared" si="12"/>
        <v>0</v>
      </c>
      <c r="AF11" s="297">
        <f t="shared" si="12"/>
        <v>0</v>
      </c>
      <c r="AG11" s="297">
        <f t="shared" si="12"/>
        <v>0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1653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1653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>
        <v>1653</v>
      </c>
      <c r="BA11" s="416"/>
      <c r="BB11" s="416"/>
      <c r="BC11" s="297">
        <f t="shared" si="18"/>
        <v>239</v>
      </c>
      <c r="BD11" s="416"/>
      <c r="BE11" s="416">
        <v>239</v>
      </c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282</v>
      </c>
      <c r="DM11" s="416"/>
      <c r="DN11" s="416">
        <v>282</v>
      </c>
      <c r="DO11" s="416"/>
      <c r="DP11" s="416"/>
      <c r="DQ11" s="416"/>
      <c r="DR11" s="416"/>
      <c r="DS11" s="416"/>
      <c r="DT11" s="416"/>
      <c r="DU11" s="416"/>
      <c r="DV11" s="416"/>
      <c r="DW11" s="416"/>
      <c r="DX11" s="297">
        <f t="shared" si="24"/>
        <v>908</v>
      </c>
      <c r="DY11" s="416">
        <v>843</v>
      </c>
      <c r="DZ11" s="416">
        <v>39</v>
      </c>
      <c r="EA11" s="416">
        <v>6</v>
      </c>
      <c r="EB11" s="416"/>
      <c r="EC11" s="416"/>
      <c r="ED11" s="416">
        <v>2</v>
      </c>
      <c r="EE11" s="416"/>
      <c r="EF11" s="416"/>
      <c r="EG11" s="416">
        <v>18</v>
      </c>
      <c r="EH11" s="417" t="s">
        <v>403</v>
      </c>
    </row>
    <row r="12" spans="1:138" s="267" customFormat="1" ht="13.5">
      <c r="A12" s="415" t="s">
        <v>376</v>
      </c>
      <c r="B12" s="415">
        <v>22206</v>
      </c>
      <c r="C12" s="415" t="s">
        <v>407</v>
      </c>
      <c r="D12" s="297">
        <f t="shared" si="4"/>
        <v>8852</v>
      </c>
      <c r="E12" s="297">
        <f t="shared" si="5"/>
        <v>6409</v>
      </c>
      <c r="F12" s="297">
        <f t="shared" si="5"/>
        <v>1226</v>
      </c>
      <c r="G12" s="297">
        <f t="shared" si="5"/>
        <v>924</v>
      </c>
      <c r="H12" s="297">
        <f t="shared" si="5"/>
        <v>187</v>
      </c>
      <c r="I12" s="297">
        <f t="shared" si="5"/>
        <v>16</v>
      </c>
      <c r="J12" s="297">
        <f t="shared" si="5"/>
        <v>5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85</v>
      </c>
      <c r="R12" s="297">
        <f t="shared" si="10"/>
        <v>4737</v>
      </c>
      <c r="S12" s="416">
        <v>3530</v>
      </c>
      <c r="T12" s="416"/>
      <c r="U12" s="416">
        <v>919</v>
      </c>
      <c r="V12" s="416">
        <v>187</v>
      </c>
      <c r="W12" s="416">
        <v>16</v>
      </c>
      <c r="X12" s="416"/>
      <c r="Y12" s="416"/>
      <c r="Z12" s="416"/>
      <c r="AA12" s="416">
        <v>85</v>
      </c>
      <c r="AB12" s="297">
        <f t="shared" si="11"/>
        <v>1163</v>
      </c>
      <c r="AC12" s="297">
        <f t="shared" si="12"/>
        <v>0</v>
      </c>
      <c r="AD12" s="297">
        <f t="shared" si="12"/>
        <v>1163</v>
      </c>
      <c r="AE12" s="297">
        <f t="shared" si="12"/>
        <v>0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170</v>
      </c>
      <c r="AQ12" s="416"/>
      <c r="AR12" s="416">
        <v>170</v>
      </c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993</v>
      </c>
      <c r="BD12" s="416"/>
      <c r="BE12" s="416">
        <v>993</v>
      </c>
      <c r="BF12" s="416"/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0</v>
      </c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297">
        <f t="shared" si="24"/>
        <v>2952</v>
      </c>
      <c r="DY12" s="416">
        <v>2879</v>
      </c>
      <c r="DZ12" s="416">
        <v>63</v>
      </c>
      <c r="EA12" s="416">
        <v>5</v>
      </c>
      <c r="EB12" s="416"/>
      <c r="EC12" s="416"/>
      <c r="ED12" s="416">
        <v>5</v>
      </c>
      <c r="EE12" s="416"/>
      <c r="EF12" s="416"/>
      <c r="EG12" s="416"/>
      <c r="EH12" s="417" t="s">
        <v>403</v>
      </c>
    </row>
    <row r="13" spans="1:138" s="267" customFormat="1" ht="13.5">
      <c r="A13" s="415" t="s">
        <v>376</v>
      </c>
      <c r="B13" s="415">
        <v>22207</v>
      </c>
      <c r="C13" s="415" t="s">
        <v>408</v>
      </c>
      <c r="D13" s="297">
        <f t="shared" si="4"/>
        <v>7212</v>
      </c>
      <c r="E13" s="297">
        <f t="shared" si="5"/>
        <v>4663</v>
      </c>
      <c r="F13" s="297">
        <f t="shared" si="5"/>
        <v>1337</v>
      </c>
      <c r="G13" s="297">
        <f t="shared" si="5"/>
        <v>911</v>
      </c>
      <c r="H13" s="297">
        <f t="shared" si="5"/>
        <v>267</v>
      </c>
      <c r="I13" s="297">
        <f t="shared" si="5"/>
        <v>16</v>
      </c>
      <c r="J13" s="297">
        <f t="shared" si="5"/>
        <v>1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17</v>
      </c>
      <c r="R13" s="297">
        <f t="shared" si="10"/>
        <v>1588</v>
      </c>
      <c r="S13" s="416">
        <v>24</v>
      </c>
      <c r="T13" s="416">
        <v>353</v>
      </c>
      <c r="U13" s="416">
        <v>911</v>
      </c>
      <c r="V13" s="416">
        <v>267</v>
      </c>
      <c r="W13" s="416">
        <v>16</v>
      </c>
      <c r="X13" s="416"/>
      <c r="Y13" s="416"/>
      <c r="Z13" s="416"/>
      <c r="AA13" s="416">
        <v>17</v>
      </c>
      <c r="AB13" s="297">
        <f t="shared" si="11"/>
        <v>902</v>
      </c>
      <c r="AC13" s="297">
        <f t="shared" si="12"/>
        <v>0</v>
      </c>
      <c r="AD13" s="297">
        <f t="shared" si="12"/>
        <v>902</v>
      </c>
      <c r="AE13" s="297">
        <f t="shared" si="12"/>
        <v>0</v>
      </c>
      <c r="AF13" s="297">
        <f t="shared" si="12"/>
        <v>0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0</v>
      </c>
      <c r="AP13" s="297">
        <f t="shared" si="17"/>
        <v>0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902</v>
      </c>
      <c r="BD13" s="416"/>
      <c r="BE13" s="416">
        <v>902</v>
      </c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0</v>
      </c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297">
        <f t="shared" si="24"/>
        <v>4722</v>
      </c>
      <c r="DY13" s="416">
        <v>4639</v>
      </c>
      <c r="DZ13" s="416">
        <v>82</v>
      </c>
      <c r="EA13" s="416"/>
      <c r="EB13" s="416"/>
      <c r="EC13" s="416"/>
      <c r="ED13" s="416">
        <v>1</v>
      </c>
      <c r="EE13" s="416"/>
      <c r="EF13" s="416"/>
      <c r="EG13" s="416"/>
      <c r="EH13" s="417" t="s">
        <v>403</v>
      </c>
    </row>
    <row r="14" spans="1:138" s="267" customFormat="1" ht="13.5">
      <c r="A14" s="415" t="s">
        <v>376</v>
      </c>
      <c r="B14" s="415">
        <v>22208</v>
      </c>
      <c r="C14" s="415" t="s">
        <v>409</v>
      </c>
      <c r="D14" s="297">
        <f t="shared" si="4"/>
        <v>9692</v>
      </c>
      <c r="E14" s="297">
        <f t="shared" si="5"/>
        <v>3432</v>
      </c>
      <c r="F14" s="297">
        <f t="shared" si="5"/>
        <v>928</v>
      </c>
      <c r="G14" s="297">
        <f t="shared" si="5"/>
        <v>1062</v>
      </c>
      <c r="H14" s="297">
        <f t="shared" si="5"/>
        <v>40</v>
      </c>
      <c r="I14" s="297">
        <f t="shared" si="5"/>
        <v>7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4214</v>
      </c>
      <c r="O14" s="297">
        <f t="shared" si="7"/>
        <v>0</v>
      </c>
      <c r="P14" s="297">
        <f t="shared" si="8"/>
        <v>0</v>
      </c>
      <c r="Q14" s="297">
        <f t="shared" si="9"/>
        <v>9</v>
      </c>
      <c r="R14" s="297">
        <f t="shared" si="10"/>
        <v>2760</v>
      </c>
      <c r="S14" s="416">
        <v>1644</v>
      </c>
      <c r="T14" s="416"/>
      <c r="U14" s="416">
        <v>1060</v>
      </c>
      <c r="V14" s="416">
        <v>40</v>
      </c>
      <c r="W14" s="416">
        <v>7</v>
      </c>
      <c r="X14" s="416"/>
      <c r="Y14" s="416"/>
      <c r="Z14" s="416"/>
      <c r="AA14" s="416">
        <v>9</v>
      </c>
      <c r="AB14" s="297">
        <f t="shared" si="11"/>
        <v>5171</v>
      </c>
      <c r="AC14" s="297">
        <f t="shared" si="12"/>
        <v>79</v>
      </c>
      <c r="AD14" s="297">
        <f t="shared" si="12"/>
        <v>878</v>
      </c>
      <c r="AE14" s="297">
        <f t="shared" si="12"/>
        <v>0</v>
      </c>
      <c r="AF14" s="297">
        <f t="shared" si="12"/>
        <v>0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4214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4214</v>
      </c>
      <c r="AQ14" s="416"/>
      <c r="AR14" s="416"/>
      <c r="AS14" s="416"/>
      <c r="AT14" s="416"/>
      <c r="AU14" s="416"/>
      <c r="AV14" s="416"/>
      <c r="AW14" s="416"/>
      <c r="AX14" s="416"/>
      <c r="AY14" s="416"/>
      <c r="AZ14" s="416">
        <v>4214</v>
      </c>
      <c r="BA14" s="416"/>
      <c r="BB14" s="416"/>
      <c r="BC14" s="297">
        <f t="shared" si="18"/>
        <v>0</v>
      </c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957</v>
      </c>
      <c r="DM14" s="416">
        <v>79</v>
      </c>
      <c r="DN14" s="416">
        <v>878</v>
      </c>
      <c r="DO14" s="416"/>
      <c r="DP14" s="416"/>
      <c r="DQ14" s="416"/>
      <c r="DR14" s="416"/>
      <c r="DS14" s="416"/>
      <c r="DT14" s="416"/>
      <c r="DU14" s="416"/>
      <c r="DV14" s="416"/>
      <c r="DW14" s="416"/>
      <c r="DX14" s="297">
        <f t="shared" si="24"/>
        <v>1761</v>
      </c>
      <c r="DY14" s="416">
        <v>1709</v>
      </c>
      <c r="DZ14" s="416">
        <v>50</v>
      </c>
      <c r="EA14" s="416">
        <v>2</v>
      </c>
      <c r="EB14" s="416"/>
      <c r="EC14" s="416"/>
      <c r="ED14" s="416"/>
      <c r="EE14" s="416"/>
      <c r="EF14" s="416"/>
      <c r="EG14" s="416"/>
      <c r="EH14" s="417" t="s">
        <v>403</v>
      </c>
    </row>
    <row r="15" spans="1:138" s="267" customFormat="1" ht="13.5">
      <c r="A15" s="415" t="s">
        <v>376</v>
      </c>
      <c r="B15" s="415">
        <v>22209</v>
      </c>
      <c r="C15" s="415" t="s">
        <v>410</v>
      </c>
      <c r="D15" s="297">
        <f t="shared" si="4"/>
        <v>9109</v>
      </c>
      <c r="E15" s="297">
        <f t="shared" si="5"/>
        <v>5176</v>
      </c>
      <c r="F15" s="297">
        <f t="shared" si="5"/>
        <v>668</v>
      </c>
      <c r="G15" s="297">
        <f t="shared" si="5"/>
        <v>809</v>
      </c>
      <c r="H15" s="297">
        <f t="shared" si="5"/>
        <v>194</v>
      </c>
      <c r="I15" s="297">
        <f t="shared" si="5"/>
        <v>24</v>
      </c>
      <c r="J15" s="297">
        <f t="shared" si="5"/>
        <v>0</v>
      </c>
      <c r="K15" s="297">
        <f t="shared" si="6"/>
        <v>124</v>
      </c>
      <c r="L15" s="297">
        <f t="shared" si="6"/>
        <v>0</v>
      </c>
      <c r="M15" s="297">
        <f t="shared" si="6"/>
        <v>2065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49</v>
      </c>
      <c r="R15" s="297">
        <f t="shared" si="10"/>
        <v>2990</v>
      </c>
      <c r="S15" s="416">
        <v>2990</v>
      </c>
      <c r="T15" s="416"/>
      <c r="U15" s="416"/>
      <c r="V15" s="416"/>
      <c r="W15" s="416"/>
      <c r="X15" s="416"/>
      <c r="Y15" s="416"/>
      <c r="Z15" s="416"/>
      <c r="AA15" s="416"/>
      <c r="AB15" s="297">
        <f t="shared" si="11"/>
        <v>3855</v>
      </c>
      <c r="AC15" s="297">
        <f t="shared" si="12"/>
        <v>0</v>
      </c>
      <c r="AD15" s="297">
        <f t="shared" si="12"/>
        <v>590</v>
      </c>
      <c r="AE15" s="297">
        <f t="shared" si="12"/>
        <v>809</v>
      </c>
      <c r="AF15" s="297">
        <f t="shared" si="12"/>
        <v>194</v>
      </c>
      <c r="AG15" s="297">
        <f t="shared" si="12"/>
        <v>24</v>
      </c>
      <c r="AH15" s="297">
        <f t="shared" si="12"/>
        <v>0</v>
      </c>
      <c r="AI15" s="297">
        <f t="shared" si="12"/>
        <v>124</v>
      </c>
      <c r="AJ15" s="297">
        <f t="shared" si="12"/>
        <v>0</v>
      </c>
      <c r="AK15" s="297">
        <f t="shared" si="13"/>
        <v>2065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49</v>
      </c>
      <c r="AP15" s="297">
        <f t="shared" si="17"/>
        <v>2065</v>
      </c>
      <c r="AQ15" s="416"/>
      <c r="AR15" s="416"/>
      <c r="AS15" s="416"/>
      <c r="AT15" s="416"/>
      <c r="AU15" s="416"/>
      <c r="AV15" s="416"/>
      <c r="AW15" s="416"/>
      <c r="AX15" s="416"/>
      <c r="AY15" s="416">
        <v>2065</v>
      </c>
      <c r="AZ15" s="416"/>
      <c r="BA15" s="416"/>
      <c r="BB15" s="416"/>
      <c r="BC15" s="297">
        <f t="shared" si="18"/>
        <v>590</v>
      </c>
      <c r="BD15" s="416"/>
      <c r="BE15" s="416">
        <v>590</v>
      </c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124</v>
      </c>
      <c r="BP15" s="416"/>
      <c r="BQ15" s="416"/>
      <c r="BR15" s="416"/>
      <c r="BS15" s="416"/>
      <c r="BT15" s="416"/>
      <c r="BU15" s="416"/>
      <c r="BV15" s="416">
        <v>124</v>
      </c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1076</v>
      </c>
      <c r="DM15" s="416"/>
      <c r="DN15" s="416"/>
      <c r="DO15" s="416">
        <v>809</v>
      </c>
      <c r="DP15" s="416">
        <v>194</v>
      </c>
      <c r="DQ15" s="416">
        <v>24</v>
      </c>
      <c r="DR15" s="416"/>
      <c r="DS15" s="416"/>
      <c r="DT15" s="416"/>
      <c r="DU15" s="416"/>
      <c r="DV15" s="416"/>
      <c r="DW15" s="416">
        <v>49</v>
      </c>
      <c r="DX15" s="297">
        <f t="shared" si="24"/>
        <v>2264</v>
      </c>
      <c r="DY15" s="416">
        <v>2186</v>
      </c>
      <c r="DZ15" s="416">
        <v>78</v>
      </c>
      <c r="EA15" s="416"/>
      <c r="EB15" s="416"/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376</v>
      </c>
      <c r="B16" s="415">
        <v>22210</v>
      </c>
      <c r="C16" s="415" t="s">
        <v>411</v>
      </c>
      <c r="D16" s="297">
        <f t="shared" si="4"/>
        <v>15137</v>
      </c>
      <c r="E16" s="297">
        <f t="shared" si="5"/>
        <v>8760</v>
      </c>
      <c r="F16" s="297">
        <f t="shared" si="5"/>
        <v>2167</v>
      </c>
      <c r="G16" s="297">
        <f t="shared" si="5"/>
        <v>2024</v>
      </c>
      <c r="H16" s="297">
        <f t="shared" si="5"/>
        <v>471</v>
      </c>
      <c r="I16" s="297">
        <f t="shared" si="5"/>
        <v>1</v>
      </c>
      <c r="J16" s="297">
        <f t="shared" si="5"/>
        <v>41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1673</v>
      </c>
      <c r="R16" s="297">
        <f t="shared" si="10"/>
        <v>8774</v>
      </c>
      <c r="S16" s="416">
        <v>8760</v>
      </c>
      <c r="T16" s="416"/>
      <c r="U16" s="416"/>
      <c r="V16" s="416"/>
      <c r="W16" s="416"/>
      <c r="X16" s="416">
        <v>11</v>
      </c>
      <c r="Y16" s="416"/>
      <c r="Z16" s="416"/>
      <c r="AA16" s="416">
        <v>3</v>
      </c>
      <c r="AB16" s="297">
        <f t="shared" si="11"/>
        <v>6333</v>
      </c>
      <c r="AC16" s="297">
        <f t="shared" si="12"/>
        <v>0</v>
      </c>
      <c r="AD16" s="297">
        <f t="shared" si="12"/>
        <v>2167</v>
      </c>
      <c r="AE16" s="297">
        <f t="shared" si="12"/>
        <v>2024</v>
      </c>
      <c r="AF16" s="297">
        <f t="shared" si="12"/>
        <v>471</v>
      </c>
      <c r="AG16" s="297">
        <f t="shared" si="12"/>
        <v>1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1670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0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6333</v>
      </c>
      <c r="DM16" s="416"/>
      <c r="DN16" s="416">
        <v>2167</v>
      </c>
      <c r="DO16" s="416">
        <v>2024</v>
      </c>
      <c r="DP16" s="416">
        <v>471</v>
      </c>
      <c r="DQ16" s="416">
        <v>1</v>
      </c>
      <c r="DR16" s="416"/>
      <c r="DS16" s="416"/>
      <c r="DT16" s="416"/>
      <c r="DU16" s="416"/>
      <c r="DV16" s="416"/>
      <c r="DW16" s="416">
        <v>1670</v>
      </c>
      <c r="DX16" s="297">
        <f t="shared" si="24"/>
        <v>30</v>
      </c>
      <c r="DY16" s="416"/>
      <c r="DZ16" s="416"/>
      <c r="EA16" s="416"/>
      <c r="EB16" s="416"/>
      <c r="EC16" s="416"/>
      <c r="ED16" s="416">
        <v>30</v>
      </c>
      <c r="EE16" s="416"/>
      <c r="EF16" s="416"/>
      <c r="EG16" s="416"/>
      <c r="EH16" s="417"/>
    </row>
    <row r="17" spans="1:138" s="267" customFormat="1" ht="13.5">
      <c r="A17" s="415" t="s">
        <v>376</v>
      </c>
      <c r="B17" s="415">
        <v>22211</v>
      </c>
      <c r="C17" s="415" t="s">
        <v>412</v>
      </c>
      <c r="D17" s="297">
        <f t="shared" si="4"/>
        <v>14312</v>
      </c>
      <c r="E17" s="297">
        <f t="shared" si="5"/>
        <v>8968</v>
      </c>
      <c r="F17" s="297">
        <f t="shared" si="5"/>
        <v>1572</v>
      </c>
      <c r="G17" s="297">
        <f t="shared" si="5"/>
        <v>929</v>
      </c>
      <c r="H17" s="297">
        <f t="shared" si="5"/>
        <v>310</v>
      </c>
      <c r="I17" s="297">
        <f t="shared" si="5"/>
        <v>2320</v>
      </c>
      <c r="J17" s="297">
        <f t="shared" si="5"/>
        <v>143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70</v>
      </c>
      <c r="R17" s="297">
        <f t="shared" si="10"/>
        <v>2825</v>
      </c>
      <c r="S17" s="416">
        <v>2481</v>
      </c>
      <c r="T17" s="416">
        <v>344</v>
      </c>
      <c r="U17" s="416"/>
      <c r="V17" s="416"/>
      <c r="W17" s="416"/>
      <c r="X17" s="416"/>
      <c r="Y17" s="416"/>
      <c r="Z17" s="416"/>
      <c r="AA17" s="416"/>
      <c r="AB17" s="297">
        <f t="shared" si="11"/>
        <v>4755</v>
      </c>
      <c r="AC17" s="297">
        <f t="shared" si="12"/>
        <v>0</v>
      </c>
      <c r="AD17" s="297">
        <f t="shared" si="12"/>
        <v>1138</v>
      </c>
      <c r="AE17" s="297">
        <f t="shared" si="12"/>
        <v>917</v>
      </c>
      <c r="AF17" s="297">
        <f t="shared" si="12"/>
        <v>310</v>
      </c>
      <c r="AG17" s="297">
        <f t="shared" si="12"/>
        <v>2320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70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1208</v>
      </c>
      <c r="BD17" s="416"/>
      <c r="BE17" s="416">
        <v>1138</v>
      </c>
      <c r="BF17" s="416"/>
      <c r="BG17" s="416"/>
      <c r="BH17" s="416"/>
      <c r="BI17" s="416"/>
      <c r="BJ17" s="416"/>
      <c r="BK17" s="416"/>
      <c r="BL17" s="416"/>
      <c r="BM17" s="416"/>
      <c r="BN17" s="416">
        <v>70</v>
      </c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3547</v>
      </c>
      <c r="DM17" s="416"/>
      <c r="DN17" s="416"/>
      <c r="DO17" s="416">
        <v>917</v>
      </c>
      <c r="DP17" s="416">
        <v>310</v>
      </c>
      <c r="DQ17" s="416">
        <v>2320</v>
      </c>
      <c r="DR17" s="416"/>
      <c r="DS17" s="416"/>
      <c r="DT17" s="416"/>
      <c r="DU17" s="416"/>
      <c r="DV17" s="416"/>
      <c r="DW17" s="416"/>
      <c r="DX17" s="297">
        <f t="shared" si="24"/>
        <v>6732</v>
      </c>
      <c r="DY17" s="416">
        <v>6487</v>
      </c>
      <c r="DZ17" s="416">
        <v>90</v>
      </c>
      <c r="EA17" s="416">
        <v>12</v>
      </c>
      <c r="EB17" s="416"/>
      <c r="EC17" s="416"/>
      <c r="ED17" s="416">
        <v>143</v>
      </c>
      <c r="EE17" s="416"/>
      <c r="EF17" s="416"/>
      <c r="EG17" s="416"/>
      <c r="EH17" s="417" t="s">
        <v>403</v>
      </c>
    </row>
    <row r="18" spans="1:138" s="267" customFormat="1" ht="13.5">
      <c r="A18" s="415" t="s">
        <v>376</v>
      </c>
      <c r="B18" s="415">
        <v>22212</v>
      </c>
      <c r="C18" s="415" t="s">
        <v>413</v>
      </c>
      <c r="D18" s="297">
        <f t="shared" si="4"/>
        <v>11137</v>
      </c>
      <c r="E18" s="297">
        <f t="shared" si="5"/>
        <v>6235</v>
      </c>
      <c r="F18" s="297">
        <f t="shared" si="5"/>
        <v>1193</v>
      </c>
      <c r="G18" s="297">
        <f t="shared" si="5"/>
        <v>799</v>
      </c>
      <c r="H18" s="297">
        <f t="shared" si="5"/>
        <v>244</v>
      </c>
      <c r="I18" s="297">
        <f t="shared" si="5"/>
        <v>1454</v>
      </c>
      <c r="J18" s="297">
        <f t="shared" si="5"/>
        <v>169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334</v>
      </c>
      <c r="O18" s="297">
        <f t="shared" si="7"/>
        <v>0</v>
      </c>
      <c r="P18" s="297">
        <f t="shared" si="8"/>
        <v>0</v>
      </c>
      <c r="Q18" s="297">
        <f t="shared" si="9"/>
        <v>709</v>
      </c>
      <c r="R18" s="297">
        <f t="shared" si="10"/>
        <v>20</v>
      </c>
      <c r="S18" s="416"/>
      <c r="T18" s="416"/>
      <c r="U18" s="416"/>
      <c r="V18" s="416"/>
      <c r="W18" s="416"/>
      <c r="X18" s="416"/>
      <c r="Y18" s="416"/>
      <c r="Z18" s="416"/>
      <c r="AA18" s="416">
        <v>20</v>
      </c>
      <c r="AB18" s="297">
        <f t="shared" si="11"/>
        <v>6393</v>
      </c>
      <c r="AC18" s="297">
        <f t="shared" si="12"/>
        <v>1610</v>
      </c>
      <c r="AD18" s="297">
        <f t="shared" si="12"/>
        <v>1193</v>
      </c>
      <c r="AE18" s="297">
        <f t="shared" si="12"/>
        <v>799</v>
      </c>
      <c r="AF18" s="297">
        <f t="shared" si="12"/>
        <v>244</v>
      </c>
      <c r="AG18" s="297">
        <f t="shared" si="12"/>
        <v>1454</v>
      </c>
      <c r="AH18" s="297">
        <f t="shared" si="12"/>
        <v>70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334</v>
      </c>
      <c r="AM18" s="297">
        <f t="shared" si="14"/>
        <v>0</v>
      </c>
      <c r="AN18" s="297">
        <f t="shared" si="15"/>
        <v>0</v>
      </c>
      <c r="AO18" s="297">
        <f t="shared" si="16"/>
        <v>689</v>
      </c>
      <c r="AP18" s="297">
        <f t="shared" si="17"/>
        <v>334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>
        <v>334</v>
      </c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6059</v>
      </c>
      <c r="DM18" s="416">
        <v>1610</v>
      </c>
      <c r="DN18" s="416">
        <v>1193</v>
      </c>
      <c r="DO18" s="416">
        <v>799</v>
      </c>
      <c r="DP18" s="416">
        <v>244</v>
      </c>
      <c r="DQ18" s="416">
        <v>1454</v>
      </c>
      <c r="DR18" s="416">
        <v>70</v>
      </c>
      <c r="DS18" s="416"/>
      <c r="DT18" s="416"/>
      <c r="DU18" s="416"/>
      <c r="DV18" s="416"/>
      <c r="DW18" s="416">
        <v>689</v>
      </c>
      <c r="DX18" s="297">
        <f t="shared" si="24"/>
        <v>4724</v>
      </c>
      <c r="DY18" s="416">
        <v>4625</v>
      </c>
      <c r="DZ18" s="416"/>
      <c r="EA18" s="416"/>
      <c r="EB18" s="416"/>
      <c r="EC18" s="416"/>
      <c r="ED18" s="416">
        <v>99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376</v>
      </c>
      <c r="B19" s="415">
        <v>22213</v>
      </c>
      <c r="C19" s="415" t="s">
        <v>414</v>
      </c>
      <c r="D19" s="297">
        <f t="shared" si="4"/>
        <v>10257</v>
      </c>
      <c r="E19" s="297">
        <f t="shared" si="5"/>
        <v>6680</v>
      </c>
      <c r="F19" s="297">
        <f t="shared" si="5"/>
        <v>1372</v>
      </c>
      <c r="G19" s="297">
        <f t="shared" si="5"/>
        <v>796</v>
      </c>
      <c r="H19" s="297">
        <f t="shared" si="5"/>
        <v>278</v>
      </c>
      <c r="I19" s="297">
        <f t="shared" si="5"/>
        <v>909</v>
      </c>
      <c r="J19" s="297">
        <f t="shared" si="5"/>
        <v>146</v>
      </c>
      <c r="K19" s="297">
        <f t="shared" si="6"/>
        <v>0</v>
      </c>
      <c r="L19" s="297">
        <f t="shared" si="6"/>
        <v>0</v>
      </c>
      <c r="M19" s="297">
        <f t="shared" si="6"/>
        <v>8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68</v>
      </c>
      <c r="R19" s="297">
        <f t="shared" si="10"/>
        <v>5029</v>
      </c>
      <c r="S19" s="416">
        <v>2578</v>
      </c>
      <c r="T19" s="416">
        <v>401</v>
      </c>
      <c r="U19" s="416">
        <v>763</v>
      </c>
      <c r="V19" s="416">
        <v>267</v>
      </c>
      <c r="W19" s="416">
        <v>897</v>
      </c>
      <c r="X19" s="416">
        <v>55</v>
      </c>
      <c r="Y19" s="416"/>
      <c r="Z19" s="416"/>
      <c r="AA19" s="416">
        <v>68</v>
      </c>
      <c r="AB19" s="297">
        <f t="shared" si="11"/>
        <v>1196</v>
      </c>
      <c r="AC19" s="297">
        <f t="shared" si="12"/>
        <v>161</v>
      </c>
      <c r="AD19" s="297">
        <f t="shared" si="12"/>
        <v>971</v>
      </c>
      <c r="AE19" s="297">
        <f t="shared" si="12"/>
        <v>33</v>
      </c>
      <c r="AF19" s="297">
        <f t="shared" si="12"/>
        <v>11</v>
      </c>
      <c r="AG19" s="297">
        <f t="shared" si="12"/>
        <v>12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8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0</v>
      </c>
      <c r="AP19" s="297">
        <f t="shared" si="17"/>
        <v>8</v>
      </c>
      <c r="AQ19" s="416"/>
      <c r="AR19" s="416"/>
      <c r="AS19" s="416"/>
      <c r="AT19" s="416"/>
      <c r="AU19" s="416"/>
      <c r="AV19" s="416"/>
      <c r="AW19" s="416"/>
      <c r="AX19" s="416"/>
      <c r="AY19" s="416">
        <v>8</v>
      </c>
      <c r="AZ19" s="416"/>
      <c r="BA19" s="416"/>
      <c r="BB19" s="416"/>
      <c r="BC19" s="297">
        <f t="shared" si="18"/>
        <v>0</v>
      </c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1188</v>
      </c>
      <c r="DM19" s="416">
        <v>161</v>
      </c>
      <c r="DN19" s="416">
        <v>971</v>
      </c>
      <c r="DO19" s="416">
        <v>33</v>
      </c>
      <c r="DP19" s="416">
        <v>11</v>
      </c>
      <c r="DQ19" s="416">
        <v>12</v>
      </c>
      <c r="DR19" s="416"/>
      <c r="DS19" s="416"/>
      <c r="DT19" s="416"/>
      <c r="DU19" s="416"/>
      <c r="DV19" s="416"/>
      <c r="DW19" s="416"/>
      <c r="DX19" s="297">
        <f t="shared" si="24"/>
        <v>4032</v>
      </c>
      <c r="DY19" s="416">
        <v>3941</v>
      </c>
      <c r="DZ19" s="416"/>
      <c r="EA19" s="416"/>
      <c r="EB19" s="416"/>
      <c r="EC19" s="416"/>
      <c r="ED19" s="416">
        <v>91</v>
      </c>
      <c r="EE19" s="416"/>
      <c r="EF19" s="416"/>
      <c r="EG19" s="416"/>
      <c r="EH19" s="417" t="s">
        <v>403</v>
      </c>
    </row>
    <row r="20" spans="1:138" s="267" customFormat="1" ht="13.5">
      <c r="A20" s="415" t="s">
        <v>376</v>
      </c>
      <c r="B20" s="415">
        <v>22214</v>
      </c>
      <c r="C20" s="415" t="s">
        <v>415</v>
      </c>
      <c r="D20" s="297">
        <f t="shared" si="4"/>
        <v>12898</v>
      </c>
      <c r="E20" s="297">
        <f t="shared" si="5"/>
        <v>7275</v>
      </c>
      <c r="F20" s="297">
        <f t="shared" si="5"/>
        <v>1536</v>
      </c>
      <c r="G20" s="297">
        <f t="shared" si="5"/>
        <v>895</v>
      </c>
      <c r="H20" s="297">
        <f t="shared" si="5"/>
        <v>291</v>
      </c>
      <c r="I20" s="297">
        <f t="shared" si="5"/>
        <v>1486</v>
      </c>
      <c r="J20" s="297">
        <f t="shared" si="5"/>
        <v>29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319</v>
      </c>
      <c r="O20" s="297">
        <f t="shared" si="7"/>
        <v>0</v>
      </c>
      <c r="P20" s="297">
        <f t="shared" si="8"/>
        <v>0</v>
      </c>
      <c r="Q20" s="297">
        <f t="shared" si="9"/>
        <v>1067</v>
      </c>
      <c r="R20" s="297">
        <f t="shared" si="10"/>
        <v>0</v>
      </c>
      <c r="S20" s="416"/>
      <c r="T20" s="416"/>
      <c r="U20" s="416"/>
      <c r="V20" s="416"/>
      <c r="W20" s="416"/>
      <c r="X20" s="416"/>
      <c r="Y20" s="416"/>
      <c r="Z20" s="416"/>
      <c r="AA20" s="416"/>
      <c r="AB20" s="297">
        <f t="shared" si="11"/>
        <v>12511</v>
      </c>
      <c r="AC20" s="297">
        <f t="shared" si="12"/>
        <v>6930</v>
      </c>
      <c r="AD20" s="297">
        <f t="shared" si="12"/>
        <v>1517</v>
      </c>
      <c r="AE20" s="297">
        <f t="shared" si="12"/>
        <v>874</v>
      </c>
      <c r="AF20" s="297">
        <f t="shared" si="12"/>
        <v>291</v>
      </c>
      <c r="AG20" s="297">
        <f t="shared" si="12"/>
        <v>1486</v>
      </c>
      <c r="AH20" s="297">
        <f t="shared" si="12"/>
        <v>27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319</v>
      </c>
      <c r="AM20" s="297">
        <f t="shared" si="14"/>
        <v>0</v>
      </c>
      <c r="AN20" s="297">
        <f t="shared" si="15"/>
        <v>0</v>
      </c>
      <c r="AO20" s="297">
        <f t="shared" si="16"/>
        <v>1067</v>
      </c>
      <c r="AP20" s="297">
        <f t="shared" si="17"/>
        <v>319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>
        <v>319</v>
      </c>
      <c r="BA20" s="416"/>
      <c r="BB20" s="416"/>
      <c r="BC20" s="297">
        <f t="shared" si="18"/>
        <v>0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12192</v>
      </c>
      <c r="DM20" s="416">
        <v>6930</v>
      </c>
      <c r="DN20" s="416">
        <v>1517</v>
      </c>
      <c r="DO20" s="416">
        <v>874</v>
      </c>
      <c r="DP20" s="416">
        <v>291</v>
      </c>
      <c r="DQ20" s="416">
        <v>1486</v>
      </c>
      <c r="DR20" s="416">
        <v>27</v>
      </c>
      <c r="DS20" s="416"/>
      <c r="DT20" s="416"/>
      <c r="DU20" s="416"/>
      <c r="DV20" s="416"/>
      <c r="DW20" s="416">
        <v>1067</v>
      </c>
      <c r="DX20" s="297">
        <f t="shared" si="24"/>
        <v>387</v>
      </c>
      <c r="DY20" s="416">
        <v>345</v>
      </c>
      <c r="DZ20" s="416">
        <v>19</v>
      </c>
      <c r="EA20" s="416">
        <v>21</v>
      </c>
      <c r="EB20" s="416"/>
      <c r="EC20" s="416"/>
      <c r="ED20" s="416">
        <v>2</v>
      </c>
      <c r="EE20" s="416"/>
      <c r="EF20" s="416"/>
      <c r="EG20" s="416"/>
      <c r="EH20" s="417" t="s">
        <v>403</v>
      </c>
    </row>
    <row r="21" spans="1:138" s="267" customFormat="1" ht="13.5">
      <c r="A21" s="415" t="s">
        <v>376</v>
      </c>
      <c r="B21" s="415">
        <v>22215</v>
      </c>
      <c r="C21" s="415" t="s">
        <v>416</v>
      </c>
      <c r="D21" s="297">
        <f t="shared" si="4"/>
        <v>21475</v>
      </c>
      <c r="E21" s="297">
        <f t="shared" si="5"/>
        <v>4736</v>
      </c>
      <c r="F21" s="297">
        <f t="shared" si="5"/>
        <v>409</v>
      </c>
      <c r="G21" s="297">
        <f t="shared" si="5"/>
        <v>760</v>
      </c>
      <c r="H21" s="297">
        <f t="shared" si="5"/>
        <v>214</v>
      </c>
      <c r="I21" s="297">
        <f t="shared" si="5"/>
        <v>0</v>
      </c>
      <c r="J21" s="297">
        <f t="shared" si="5"/>
        <v>18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15295</v>
      </c>
      <c r="Q21" s="297">
        <f t="shared" si="9"/>
        <v>43</v>
      </c>
      <c r="R21" s="297">
        <f t="shared" si="10"/>
        <v>3937</v>
      </c>
      <c r="S21" s="416">
        <v>3894</v>
      </c>
      <c r="T21" s="416"/>
      <c r="U21" s="416"/>
      <c r="V21" s="416"/>
      <c r="W21" s="416"/>
      <c r="X21" s="416"/>
      <c r="Y21" s="416"/>
      <c r="Z21" s="416"/>
      <c r="AA21" s="416">
        <v>43</v>
      </c>
      <c r="AB21" s="297">
        <f t="shared" si="11"/>
        <v>16657</v>
      </c>
      <c r="AC21" s="297">
        <f t="shared" si="12"/>
        <v>0</v>
      </c>
      <c r="AD21" s="297">
        <f t="shared" si="12"/>
        <v>390</v>
      </c>
      <c r="AE21" s="297">
        <f t="shared" si="12"/>
        <v>758</v>
      </c>
      <c r="AF21" s="297">
        <f t="shared" si="12"/>
        <v>214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15295</v>
      </c>
      <c r="AO21" s="297">
        <f t="shared" si="16"/>
        <v>0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54</v>
      </c>
      <c r="BD21" s="416"/>
      <c r="BE21" s="416">
        <v>54</v>
      </c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15295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>
        <v>15295</v>
      </c>
      <c r="DK21" s="416"/>
      <c r="DL21" s="297">
        <f t="shared" si="23"/>
        <v>1308</v>
      </c>
      <c r="DM21" s="416"/>
      <c r="DN21" s="416">
        <v>336</v>
      </c>
      <c r="DO21" s="416">
        <v>758</v>
      </c>
      <c r="DP21" s="416">
        <v>214</v>
      </c>
      <c r="DQ21" s="416"/>
      <c r="DR21" s="416"/>
      <c r="DS21" s="416"/>
      <c r="DT21" s="416"/>
      <c r="DU21" s="416"/>
      <c r="DV21" s="416"/>
      <c r="DW21" s="416"/>
      <c r="DX21" s="297">
        <f t="shared" si="24"/>
        <v>881</v>
      </c>
      <c r="DY21" s="416">
        <v>842</v>
      </c>
      <c r="DZ21" s="416">
        <v>19</v>
      </c>
      <c r="EA21" s="416">
        <v>2</v>
      </c>
      <c r="EB21" s="416"/>
      <c r="EC21" s="416"/>
      <c r="ED21" s="416">
        <v>18</v>
      </c>
      <c r="EE21" s="416"/>
      <c r="EF21" s="416"/>
      <c r="EG21" s="416"/>
      <c r="EH21" s="417" t="s">
        <v>403</v>
      </c>
    </row>
    <row r="22" spans="1:138" s="267" customFormat="1" ht="13.5">
      <c r="A22" s="415" t="s">
        <v>376</v>
      </c>
      <c r="B22" s="415">
        <v>22216</v>
      </c>
      <c r="C22" s="415" t="s">
        <v>417</v>
      </c>
      <c r="D22" s="297">
        <f t="shared" si="4"/>
        <v>7135</v>
      </c>
      <c r="E22" s="297">
        <f t="shared" si="5"/>
        <v>3848</v>
      </c>
      <c r="F22" s="297">
        <f t="shared" si="5"/>
        <v>934</v>
      </c>
      <c r="G22" s="297">
        <f t="shared" si="5"/>
        <v>626</v>
      </c>
      <c r="H22" s="297">
        <f t="shared" si="5"/>
        <v>186</v>
      </c>
      <c r="I22" s="297">
        <f t="shared" si="5"/>
        <v>920</v>
      </c>
      <c r="J22" s="297">
        <f t="shared" si="5"/>
        <v>145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476</v>
      </c>
      <c r="O22" s="297">
        <f t="shared" si="7"/>
        <v>0</v>
      </c>
      <c r="P22" s="297">
        <f t="shared" si="8"/>
        <v>0</v>
      </c>
      <c r="Q22" s="297">
        <f t="shared" si="9"/>
        <v>0</v>
      </c>
      <c r="R22" s="297">
        <f t="shared" si="10"/>
        <v>1484</v>
      </c>
      <c r="S22" s="416">
        <v>1079</v>
      </c>
      <c r="T22" s="416">
        <v>375</v>
      </c>
      <c r="U22" s="416">
        <v>30</v>
      </c>
      <c r="V22" s="416"/>
      <c r="W22" s="416"/>
      <c r="X22" s="416"/>
      <c r="Y22" s="416"/>
      <c r="Z22" s="416"/>
      <c r="AA22" s="416"/>
      <c r="AB22" s="297">
        <f t="shared" si="11"/>
        <v>2737</v>
      </c>
      <c r="AC22" s="297">
        <f t="shared" si="12"/>
        <v>0</v>
      </c>
      <c r="AD22" s="297">
        <f t="shared" si="12"/>
        <v>559</v>
      </c>
      <c r="AE22" s="297">
        <f t="shared" si="12"/>
        <v>596</v>
      </c>
      <c r="AF22" s="297">
        <f t="shared" si="12"/>
        <v>186</v>
      </c>
      <c r="AG22" s="297">
        <f t="shared" si="12"/>
        <v>920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476</v>
      </c>
      <c r="AM22" s="297">
        <f t="shared" si="14"/>
        <v>0</v>
      </c>
      <c r="AN22" s="297">
        <f t="shared" si="15"/>
        <v>0</v>
      </c>
      <c r="AO22" s="297">
        <f t="shared" si="16"/>
        <v>0</v>
      </c>
      <c r="AP22" s="297">
        <f t="shared" si="17"/>
        <v>476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>
        <v>476</v>
      </c>
      <c r="BA22" s="416"/>
      <c r="BB22" s="416"/>
      <c r="BC22" s="297">
        <f t="shared" si="18"/>
        <v>559</v>
      </c>
      <c r="BD22" s="416"/>
      <c r="BE22" s="416">
        <v>559</v>
      </c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1702</v>
      </c>
      <c r="DM22" s="416"/>
      <c r="DN22" s="416"/>
      <c r="DO22" s="416">
        <v>596</v>
      </c>
      <c r="DP22" s="416">
        <v>186</v>
      </c>
      <c r="DQ22" s="416">
        <v>920</v>
      </c>
      <c r="DR22" s="416"/>
      <c r="DS22" s="416"/>
      <c r="DT22" s="416"/>
      <c r="DU22" s="416"/>
      <c r="DV22" s="416"/>
      <c r="DW22" s="416"/>
      <c r="DX22" s="297">
        <f t="shared" si="24"/>
        <v>2914</v>
      </c>
      <c r="DY22" s="416">
        <v>2769</v>
      </c>
      <c r="DZ22" s="416"/>
      <c r="EA22" s="416"/>
      <c r="EB22" s="416"/>
      <c r="EC22" s="416"/>
      <c r="ED22" s="416">
        <v>145</v>
      </c>
      <c r="EE22" s="416"/>
      <c r="EF22" s="416"/>
      <c r="EG22" s="416"/>
      <c r="EH22" s="417" t="s">
        <v>403</v>
      </c>
    </row>
    <row r="23" spans="1:138" s="267" customFormat="1" ht="13.5">
      <c r="A23" s="415" t="s">
        <v>376</v>
      </c>
      <c r="B23" s="415">
        <v>22219</v>
      </c>
      <c r="C23" s="415" t="s">
        <v>418</v>
      </c>
      <c r="D23" s="297">
        <f t="shared" si="4"/>
        <v>1621</v>
      </c>
      <c r="E23" s="297">
        <f t="shared" si="5"/>
        <v>827</v>
      </c>
      <c r="F23" s="297">
        <f t="shared" si="5"/>
        <v>392</v>
      </c>
      <c r="G23" s="297">
        <f t="shared" si="5"/>
        <v>363</v>
      </c>
      <c r="H23" s="297">
        <f t="shared" si="5"/>
        <v>38</v>
      </c>
      <c r="I23" s="297">
        <f t="shared" si="5"/>
        <v>0</v>
      </c>
      <c r="J23" s="297">
        <f t="shared" si="5"/>
        <v>0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1</v>
      </c>
      <c r="R23" s="297">
        <f t="shared" si="10"/>
        <v>912</v>
      </c>
      <c r="S23" s="416">
        <v>562</v>
      </c>
      <c r="T23" s="416"/>
      <c r="U23" s="416">
        <v>350</v>
      </c>
      <c r="V23" s="416"/>
      <c r="W23" s="416"/>
      <c r="X23" s="416"/>
      <c r="Y23" s="416"/>
      <c r="Z23" s="416"/>
      <c r="AA23" s="416"/>
      <c r="AB23" s="297">
        <f t="shared" si="11"/>
        <v>417</v>
      </c>
      <c r="AC23" s="297">
        <f t="shared" si="12"/>
        <v>0</v>
      </c>
      <c r="AD23" s="297">
        <f t="shared" si="12"/>
        <v>379</v>
      </c>
      <c r="AE23" s="297">
        <f t="shared" si="12"/>
        <v>0</v>
      </c>
      <c r="AF23" s="297">
        <f t="shared" si="12"/>
        <v>38</v>
      </c>
      <c r="AG23" s="297">
        <f t="shared" si="12"/>
        <v>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138</v>
      </c>
      <c r="BD23" s="416"/>
      <c r="BE23" s="416">
        <v>138</v>
      </c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279</v>
      </c>
      <c r="DM23" s="416"/>
      <c r="DN23" s="416">
        <v>241</v>
      </c>
      <c r="DO23" s="416"/>
      <c r="DP23" s="416">
        <v>38</v>
      </c>
      <c r="DQ23" s="416"/>
      <c r="DR23" s="416"/>
      <c r="DS23" s="416"/>
      <c r="DT23" s="416"/>
      <c r="DU23" s="416"/>
      <c r="DV23" s="416"/>
      <c r="DW23" s="416"/>
      <c r="DX23" s="297">
        <f t="shared" si="24"/>
        <v>292</v>
      </c>
      <c r="DY23" s="416">
        <v>265</v>
      </c>
      <c r="DZ23" s="416">
        <v>13</v>
      </c>
      <c r="EA23" s="416">
        <v>13</v>
      </c>
      <c r="EB23" s="416"/>
      <c r="EC23" s="416"/>
      <c r="ED23" s="416"/>
      <c r="EE23" s="416"/>
      <c r="EF23" s="416"/>
      <c r="EG23" s="416">
        <v>1</v>
      </c>
      <c r="EH23" s="417"/>
    </row>
    <row r="24" spans="1:138" s="267" customFormat="1" ht="13.5">
      <c r="A24" s="415" t="s">
        <v>376</v>
      </c>
      <c r="B24" s="415">
        <v>22220</v>
      </c>
      <c r="C24" s="415" t="s">
        <v>419</v>
      </c>
      <c r="D24" s="297">
        <f t="shared" si="4"/>
        <v>2800</v>
      </c>
      <c r="E24" s="297">
        <f t="shared" si="5"/>
        <v>1764</v>
      </c>
      <c r="F24" s="297">
        <f t="shared" si="5"/>
        <v>208</v>
      </c>
      <c r="G24" s="297">
        <f t="shared" si="5"/>
        <v>290</v>
      </c>
      <c r="H24" s="297">
        <f t="shared" si="5"/>
        <v>81</v>
      </c>
      <c r="I24" s="297">
        <f t="shared" si="5"/>
        <v>442</v>
      </c>
      <c r="J24" s="297">
        <f t="shared" si="5"/>
        <v>0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15</v>
      </c>
      <c r="R24" s="297">
        <f t="shared" si="10"/>
        <v>2069</v>
      </c>
      <c r="S24" s="416">
        <v>1764</v>
      </c>
      <c r="T24" s="416"/>
      <c r="U24" s="416">
        <v>290</v>
      </c>
      <c r="V24" s="416"/>
      <c r="W24" s="416"/>
      <c r="X24" s="416"/>
      <c r="Y24" s="416"/>
      <c r="Z24" s="416"/>
      <c r="AA24" s="416">
        <v>15</v>
      </c>
      <c r="AB24" s="297">
        <f t="shared" si="11"/>
        <v>731</v>
      </c>
      <c r="AC24" s="297">
        <f t="shared" si="12"/>
        <v>0</v>
      </c>
      <c r="AD24" s="297">
        <f t="shared" si="12"/>
        <v>208</v>
      </c>
      <c r="AE24" s="297">
        <f t="shared" si="12"/>
        <v>0</v>
      </c>
      <c r="AF24" s="297">
        <f t="shared" si="12"/>
        <v>81</v>
      </c>
      <c r="AG24" s="297">
        <f t="shared" si="12"/>
        <v>442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0</v>
      </c>
      <c r="AP24" s="297">
        <f t="shared" si="17"/>
        <v>0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117</v>
      </c>
      <c r="BD24" s="416"/>
      <c r="BE24" s="416">
        <v>117</v>
      </c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614</v>
      </c>
      <c r="DM24" s="416"/>
      <c r="DN24" s="416">
        <v>91</v>
      </c>
      <c r="DO24" s="416"/>
      <c r="DP24" s="416">
        <v>81</v>
      </c>
      <c r="DQ24" s="416">
        <v>442</v>
      </c>
      <c r="DR24" s="416"/>
      <c r="DS24" s="416"/>
      <c r="DT24" s="416"/>
      <c r="DU24" s="416"/>
      <c r="DV24" s="416"/>
      <c r="DW24" s="416"/>
      <c r="DX24" s="297">
        <f t="shared" si="24"/>
        <v>0</v>
      </c>
      <c r="DY24" s="416"/>
      <c r="DZ24" s="416"/>
      <c r="EA24" s="416"/>
      <c r="EB24" s="416"/>
      <c r="EC24" s="416"/>
      <c r="ED24" s="416"/>
      <c r="EE24" s="416"/>
      <c r="EF24" s="416"/>
      <c r="EG24" s="416"/>
      <c r="EH24" s="417" t="s">
        <v>403</v>
      </c>
    </row>
    <row r="25" spans="1:138" s="267" customFormat="1" ht="13.5">
      <c r="A25" s="415" t="s">
        <v>376</v>
      </c>
      <c r="B25" s="415">
        <v>22221</v>
      </c>
      <c r="C25" s="415" t="s">
        <v>420</v>
      </c>
      <c r="D25" s="297">
        <f t="shared" si="4"/>
        <v>4081</v>
      </c>
      <c r="E25" s="297">
        <f t="shared" si="5"/>
        <v>2045</v>
      </c>
      <c r="F25" s="297">
        <f t="shared" si="5"/>
        <v>557</v>
      </c>
      <c r="G25" s="297">
        <f t="shared" si="5"/>
        <v>275</v>
      </c>
      <c r="H25" s="297">
        <f t="shared" si="5"/>
        <v>108</v>
      </c>
      <c r="I25" s="297">
        <f t="shared" si="5"/>
        <v>459</v>
      </c>
      <c r="J25" s="297">
        <f t="shared" si="5"/>
        <v>15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622</v>
      </c>
      <c r="R25" s="297">
        <f t="shared" si="10"/>
        <v>288</v>
      </c>
      <c r="S25" s="416">
        <v>204</v>
      </c>
      <c r="T25" s="416">
        <v>66</v>
      </c>
      <c r="U25" s="416"/>
      <c r="V25" s="416"/>
      <c r="W25" s="416"/>
      <c r="X25" s="416"/>
      <c r="Y25" s="416"/>
      <c r="Z25" s="416"/>
      <c r="AA25" s="416">
        <v>18</v>
      </c>
      <c r="AB25" s="297">
        <f t="shared" si="11"/>
        <v>1932</v>
      </c>
      <c r="AC25" s="297">
        <f t="shared" si="12"/>
        <v>0</v>
      </c>
      <c r="AD25" s="297">
        <f t="shared" si="12"/>
        <v>486</v>
      </c>
      <c r="AE25" s="297">
        <f t="shared" si="12"/>
        <v>275</v>
      </c>
      <c r="AF25" s="297">
        <f t="shared" si="12"/>
        <v>108</v>
      </c>
      <c r="AG25" s="297">
        <f t="shared" si="12"/>
        <v>459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604</v>
      </c>
      <c r="AP25" s="297">
        <f t="shared" si="17"/>
        <v>46</v>
      </c>
      <c r="AQ25" s="416"/>
      <c r="AR25" s="416">
        <v>46</v>
      </c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0</v>
      </c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1886</v>
      </c>
      <c r="DM25" s="416"/>
      <c r="DN25" s="416">
        <v>440</v>
      </c>
      <c r="DO25" s="416">
        <v>275</v>
      </c>
      <c r="DP25" s="416">
        <v>108</v>
      </c>
      <c r="DQ25" s="416">
        <v>459</v>
      </c>
      <c r="DR25" s="416"/>
      <c r="DS25" s="416"/>
      <c r="DT25" s="416"/>
      <c r="DU25" s="416"/>
      <c r="DV25" s="416"/>
      <c r="DW25" s="416">
        <v>604</v>
      </c>
      <c r="DX25" s="297">
        <f t="shared" si="24"/>
        <v>1861</v>
      </c>
      <c r="DY25" s="416">
        <v>1841</v>
      </c>
      <c r="DZ25" s="416">
        <v>5</v>
      </c>
      <c r="EA25" s="416"/>
      <c r="EB25" s="416"/>
      <c r="EC25" s="416"/>
      <c r="ED25" s="416">
        <v>15</v>
      </c>
      <c r="EE25" s="416"/>
      <c r="EF25" s="416"/>
      <c r="EG25" s="416"/>
      <c r="EH25" s="417" t="s">
        <v>403</v>
      </c>
    </row>
    <row r="26" spans="1:138" s="267" customFormat="1" ht="13.5">
      <c r="A26" s="415" t="s">
        <v>376</v>
      </c>
      <c r="B26" s="415">
        <v>22222</v>
      </c>
      <c r="C26" s="415" t="s">
        <v>421</v>
      </c>
      <c r="D26" s="297">
        <f t="shared" si="4"/>
        <v>3343</v>
      </c>
      <c r="E26" s="297">
        <f t="shared" si="5"/>
        <v>1703</v>
      </c>
      <c r="F26" s="297">
        <f t="shared" si="5"/>
        <v>494</v>
      </c>
      <c r="G26" s="297">
        <f t="shared" si="5"/>
        <v>479</v>
      </c>
      <c r="H26" s="297">
        <f t="shared" si="5"/>
        <v>132</v>
      </c>
      <c r="I26" s="297">
        <f t="shared" si="5"/>
        <v>516</v>
      </c>
      <c r="J26" s="297">
        <f t="shared" si="5"/>
        <v>3</v>
      </c>
      <c r="K26" s="297">
        <f t="shared" si="6"/>
        <v>4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12</v>
      </c>
      <c r="R26" s="297">
        <f t="shared" si="10"/>
        <v>1640</v>
      </c>
      <c r="S26" s="416">
        <v>1096</v>
      </c>
      <c r="T26" s="416"/>
      <c r="U26" s="416">
        <v>458</v>
      </c>
      <c r="V26" s="416"/>
      <c r="W26" s="416">
        <v>86</v>
      </c>
      <c r="X26" s="416"/>
      <c r="Y26" s="416"/>
      <c r="Z26" s="416"/>
      <c r="AA26" s="416"/>
      <c r="AB26" s="297">
        <f t="shared" si="11"/>
        <v>1063</v>
      </c>
      <c r="AC26" s="297">
        <f t="shared" si="12"/>
        <v>0</v>
      </c>
      <c r="AD26" s="297">
        <f t="shared" si="12"/>
        <v>485</v>
      </c>
      <c r="AE26" s="297">
        <f t="shared" si="12"/>
        <v>0</v>
      </c>
      <c r="AF26" s="297">
        <f t="shared" si="12"/>
        <v>132</v>
      </c>
      <c r="AG26" s="297">
        <f t="shared" si="12"/>
        <v>430</v>
      </c>
      <c r="AH26" s="297">
        <f t="shared" si="12"/>
        <v>0</v>
      </c>
      <c r="AI26" s="297">
        <f t="shared" si="12"/>
        <v>4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12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120</v>
      </c>
      <c r="BD26" s="416"/>
      <c r="BE26" s="416">
        <v>120</v>
      </c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16</v>
      </c>
      <c r="BP26" s="416"/>
      <c r="BQ26" s="416"/>
      <c r="BR26" s="416"/>
      <c r="BS26" s="416"/>
      <c r="BT26" s="416"/>
      <c r="BU26" s="416"/>
      <c r="BV26" s="416">
        <v>4</v>
      </c>
      <c r="BW26" s="416"/>
      <c r="BX26" s="416"/>
      <c r="BY26" s="416"/>
      <c r="BZ26" s="416">
        <v>12</v>
      </c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927</v>
      </c>
      <c r="DM26" s="416"/>
      <c r="DN26" s="416">
        <v>365</v>
      </c>
      <c r="DO26" s="416"/>
      <c r="DP26" s="416">
        <v>132</v>
      </c>
      <c r="DQ26" s="416">
        <v>430</v>
      </c>
      <c r="DR26" s="416"/>
      <c r="DS26" s="416"/>
      <c r="DT26" s="416"/>
      <c r="DU26" s="416"/>
      <c r="DV26" s="416"/>
      <c r="DW26" s="416"/>
      <c r="DX26" s="297">
        <f t="shared" si="24"/>
        <v>640</v>
      </c>
      <c r="DY26" s="416">
        <v>607</v>
      </c>
      <c r="DZ26" s="416">
        <v>9</v>
      </c>
      <c r="EA26" s="416">
        <v>21</v>
      </c>
      <c r="EB26" s="416"/>
      <c r="EC26" s="416"/>
      <c r="ED26" s="416">
        <v>3</v>
      </c>
      <c r="EE26" s="416"/>
      <c r="EF26" s="416"/>
      <c r="EG26" s="416"/>
      <c r="EH26" s="417" t="s">
        <v>403</v>
      </c>
    </row>
    <row r="27" spans="1:138" s="267" customFormat="1" ht="13.5">
      <c r="A27" s="415" t="s">
        <v>376</v>
      </c>
      <c r="B27" s="415">
        <v>22223</v>
      </c>
      <c r="C27" s="415" t="s">
        <v>422</v>
      </c>
      <c r="D27" s="297">
        <f t="shared" si="4"/>
        <v>4523</v>
      </c>
      <c r="E27" s="297">
        <f t="shared" si="5"/>
        <v>1456</v>
      </c>
      <c r="F27" s="297">
        <f t="shared" si="5"/>
        <v>383</v>
      </c>
      <c r="G27" s="297">
        <f t="shared" si="5"/>
        <v>370</v>
      </c>
      <c r="H27" s="297">
        <f t="shared" si="5"/>
        <v>82</v>
      </c>
      <c r="I27" s="297">
        <f t="shared" si="5"/>
        <v>524</v>
      </c>
      <c r="J27" s="297">
        <f t="shared" si="5"/>
        <v>28</v>
      </c>
      <c r="K27" s="297">
        <f t="shared" si="6"/>
        <v>607</v>
      </c>
      <c r="L27" s="297">
        <f t="shared" si="6"/>
        <v>0</v>
      </c>
      <c r="M27" s="297">
        <f t="shared" si="6"/>
        <v>0</v>
      </c>
      <c r="N27" s="297">
        <f t="shared" si="7"/>
        <v>996</v>
      </c>
      <c r="O27" s="297">
        <f t="shared" si="7"/>
        <v>0</v>
      </c>
      <c r="P27" s="297">
        <f t="shared" si="8"/>
        <v>0</v>
      </c>
      <c r="Q27" s="297">
        <f t="shared" si="9"/>
        <v>77</v>
      </c>
      <c r="R27" s="297">
        <f t="shared" si="10"/>
        <v>24</v>
      </c>
      <c r="S27" s="416"/>
      <c r="T27" s="416"/>
      <c r="U27" s="416"/>
      <c r="V27" s="416"/>
      <c r="W27" s="416"/>
      <c r="X27" s="416"/>
      <c r="Y27" s="416"/>
      <c r="Z27" s="416"/>
      <c r="AA27" s="416">
        <v>24</v>
      </c>
      <c r="AB27" s="297">
        <f t="shared" si="11"/>
        <v>3143</v>
      </c>
      <c r="AC27" s="297">
        <f t="shared" si="12"/>
        <v>168</v>
      </c>
      <c r="AD27" s="297">
        <f t="shared" si="12"/>
        <v>370</v>
      </c>
      <c r="AE27" s="297">
        <f t="shared" si="12"/>
        <v>344</v>
      </c>
      <c r="AF27" s="297">
        <f t="shared" si="12"/>
        <v>82</v>
      </c>
      <c r="AG27" s="297">
        <f t="shared" si="12"/>
        <v>524</v>
      </c>
      <c r="AH27" s="297">
        <f t="shared" si="12"/>
        <v>0</v>
      </c>
      <c r="AI27" s="297">
        <f t="shared" si="12"/>
        <v>607</v>
      </c>
      <c r="AJ27" s="297">
        <f t="shared" si="12"/>
        <v>0</v>
      </c>
      <c r="AK27" s="297">
        <f t="shared" si="13"/>
        <v>0</v>
      </c>
      <c r="AL27" s="297">
        <f t="shared" si="14"/>
        <v>996</v>
      </c>
      <c r="AM27" s="297">
        <f t="shared" si="14"/>
        <v>0</v>
      </c>
      <c r="AN27" s="297">
        <f t="shared" si="15"/>
        <v>0</v>
      </c>
      <c r="AO27" s="297">
        <f t="shared" si="16"/>
        <v>52</v>
      </c>
      <c r="AP27" s="297">
        <f t="shared" si="17"/>
        <v>996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>
        <v>996</v>
      </c>
      <c r="BA27" s="416"/>
      <c r="BB27" s="416"/>
      <c r="BC27" s="297">
        <f t="shared" si="18"/>
        <v>370</v>
      </c>
      <c r="BD27" s="416"/>
      <c r="BE27" s="416">
        <v>370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1777</v>
      </c>
      <c r="DM27" s="416">
        <v>168</v>
      </c>
      <c r="DN27" s="416"/>
      <c r="DO27" s="416">
        <v>344</v>
      </c>
      <c r="DP27" s="416">
        <v>82</v>
      </c>
      <c r="DQ27" s="416">
        <v>524</v>
      </c>
      <c r="DR27" s="416"/>
      <c r="DS27" s="416">
        <v>607</v>
      </c>
      <c r="DT27" s="416"/>
      <c r="DU27" s="416"/>
      <c r="DV27" s="416"/>
      <c r="DW27" s="416">
        <v>52</v>
      </c>
      <c r="DX27" s="297">
        <f t="shared" si="24"/>
        <v>1356</v>
      </c>
      <c r="DY27" s="416">
        <v>1288</v>
      </c>
      <c r="DZ27" s="416">
        <v>13</v>
      </c>
      <c r="EA27" s="416">
        <v>26</v>
      </c>
      <c r="EB27" s="416"/>
      <c r="EC27" s="416"/>
      <c r="ED27" s="416">
        <v>28</v>
      </c>
      <c r="EE27" s="416"/>
      <c r="EF27" s="416"/>
      <c r="EG27" s="416">
        <v>1</v>
      </c>
      <c r="EH27" s="417" t="s">
        <v>403</v>
      </c>
    </row>
    <row r="28" spans="1:138" s="267" customFormat="1" ht="13.5">
      <c r="A28" s="415" t="s">
        <v>376</v>
      </c>
      <c r="B28" s="415">
        <v>22224</v>
      </c>
      <c r="C28" s="415" t="s">
        <v>423</v>
      </c>
      <c r="D28" s="297">
        <f t="shared" si="4"/>
        <v>3608</v>
      </c>
      <c r="E28" s="297">
        <f t="shared" si="5"/>
        <v>1825</v>
      </c>
      <c r="F28" s="297">
        <f t="shared" si="5"/>
        <v>420</v>
      </c>
      <c r="G28" s="297">
        <f t="shared" si="5"/>
        <v>627</v>
      </c>
      <c r="H28" s="297">
        <f t="shared" si="5"/>
        <v>159</v>
      </c>
      <c r="I28" s="297">
        <f t="shared" si="5"/>
        <v>543</v>
      </c>
      <c r="J28" s="297">
        <f t="shared" si="5"/>
        <v>34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0</v>
      </c>
      <c r="R28" s="297">
        <f t="shared" si="10"/>
        <v>1625</v>
      </c>
      <c r="S28" s="416">
        <v>79</v>
      </c>
      <c r="T28" s="416">
        <v>217</v>
      </c>
      <c r="U28" s="416">
        <v>627</v>
      </c>
      <c r="V28" s="416">
        <v>159</v>
      </c>
      <c r="W28" s="416">
        <v>543</v>
      </c>
      <c r="X28" s="416"/>
      <c r="Y28" s="416"/>
      <c r="Z28" s="416"/>
      <c r="AA28" s="416"/>
      <c r="AB28" s="297">
        <f t="shared" si="11"/>
        <v>202</v>
      </c>
      <c r="AC28" s="297">
        <f t="shared" si="12"/>
        <v>0</v>
      </c>
      <c r="AD28" s="297">
        <f t="shared" si="12"/>
        <v>202</v>
      </c>
      <c r="AE28" s="297">
        <f t="shared" si="12"/>
        <v>0</v>
      </c>
      <c r="AF28" s="297">
        <f t="shared" si="12"/>
        <v>0</v>
      </c>
      <c r="AG28" s="297">
        <f t="shared" si="12"/>
        <v>0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202</v>
      </c>
      <c r="BD28" s="416"/>
      <c r="BE28" s="416">
        <v>202</v>
      </c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0</v>
      </c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297">
        <f t="shared" si="24"/>
        <v>1781</v>
      </c>
      <c r="DY28" s="416">
        <v>1746</v>
      </c>
      <c r="DZ28" s="416">
        <v>1</v>
      </c>
      <c r="EA28" s="416"/>
      <c r="EB28" s="416"/>
      <c r="EC28" s="416"/>
      <c r="ED28" s="416">
        <v>34</v>
      </c>
      <c r="EE28" s="416"/>
      <c r="EF28" s="416"/>
      <c r="EG28" s="416"/>
      <c r="EH28" s="417" t="s">
        <v>403</v>
      </c>
    </row>
    <row r="29" spans="1:138" s="267" customFormat="1" ht="13.5">
      <c r="A29" s="415" t="s">
        <v>376</v>
      </c>
      <c r="B29" s="415">
        <v>22225</v>
      </c>
      <c r="C29" s="415" t="s">
        <v>424</v>
      </c>
      <c r="D29" s="297">
        <f t="shared" si="4"/>
        <v>5413</v>
      </c>
      <c r="E29" s="297">
        <f t="shared" si="5"/>
        <v>2551</v>
      </c>
      <c r="F29" s="297">
        <f t="shared" si="5"/>
        <v>791</v>
      </c>
      <c r="G29" s="297">
        <f t="shared" si="5"/>
        <v>497</v>
      </c>
      <c r="H29" s="297">
        <f t="shared" si="5"/>
        <v>139</v>
      </c>
      <c r="I29" s="297">
        <f t="shared" si="5"/>
        <v>1186</v>
      </c>
      <c r="J29" s="297">
        <f t="shared" si="5"/>
        <v>142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107</v>
      </c>
      <c r="R29" s="297">
        <f t="shared" si="10"/>
        <v>3480</v>
      </c>
      <c r="S29" s="416">
        <v>2277</v>
      </c>
      <c r="T29" s="416">
        <v>82</v>
      </c>
      <c r="U29" s="416">
        <v>484</v>
      </c>
      <c r="V29" s="416"/>
      <c r="W29" s="416">
        <v>404</v>
      </c>
      <c r="X29" s="416">
        <v>142</v>
      </c>
      <c r="Y29" s="416"/>
      <c r="Z29" s="416"/>
      <c r="AA29" s="416">
        <v>91</v>
      </c>
      <c r="AB29" s="297">
        <f t="shared" si="11"/>
        <v>1641</v>
      </c>
      <c r="AC29" s="297">
        <f t="shared" si="12"/>
        <v>0</v>
      </c>
      <c r="AD29" s="297">
        <f t="shared" si="12"/>
        <v>702</v>
      </c>
      <c r="AE29" s="297">
        <f t="shared" si="12"/>
        <v>12</v>
      </c>
      <c r="AF29" s="297">
        <f t="shared" si="12"/>
        <v>139</v>
      </c>
      <c r="AG29" s="297">
        <f t="shared" si="12"/>
        <v>782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6</v>
      </c>
      <c r="AP29" s="297">
        <f t="shared" si="17"/>
        <v>0</v>
      </c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0</v>
      </c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1641</v>
      </c>
      <c r="DM29" s="416"/>
      <c r="DN29" s="416">
        <v>702</v>
      </c>
      <c r="DO29" s="416">
        <v>12</v>
      </c>
      <c r="DP29" s="416">
        <v>139</v>
      </c>
      <c r="DQ29" s="416">
        <v>782</v>
      </c>
      <c r="DR29" s="416"/>
      <c r="DS29" s="416"/>
      <c r="DT29" s="416"/>
      <c r="DU29" s="416"/>
      <c r="DV29" s="416"/>
      <c r="DW29" s="416">
        <v>6</v>
      </c>
      <c r="DX29" s="297">
        <f t="shared" si="24"/>
        <v>292</v>
      </c>
      <c r="DY29" s="416">
        <v>274</v>
      </c>
      <c r="DZ29" s="416">
        <v>7</v>
      </c>
      <c r="EA29" s="416">
        <v>1</v>
      </c>
      <c r="EB29" s="416"/>
      <c r="EC29" s="416"/>
      <c r="ED29" s="416"/>
      <c r="EE29" s="416"/>
      <c r="EF29" s="416"/>
      <c r="EG29" s="416">
        <v>10</v>
      </c>
      <c r="EH29" s="417" t="s">
        <v>403</v>
      </c>
    </row>
    <row r="30" spans="1:138" s="267" customFormat="1" ht="13.5">
      <c r="A30" s="415" t="s">
        <v>376</v>
      </c>
      <c r="B30" s="415">
        <v>22226</v>
      </c>
      <c r="C30" s="415" t="s">
        <v>425</v>
      </c>
      <c r="D30" s="297">
        <f t="shared" si="4"/>
        <v>5531</v>
      </c>
      <c r="E30" s="297">
        <f t="shared" si="5"/>
        <v>2081</v>
      </c>
      <c r="F30" s="297">
        <f t="shared" si="5"/>
        <v>605</v>
      </c>
      <c r="G30" s="297">
        <f t="shared" si="5"/>
        <v>601</v>
      </c>
      <c r="H30" s="297">
        <f t="shared" si="5"/>
        <v>124</v>
      </c>
      <c r="I30" s="297">
        <f t="shared" si="5"/>
        <v>759</v>
      </c>
      <c r="J30" s="297">
        <f t="shared" si="5"/>
        <v>47</v>
      </c>
      <c r="K30" s="297">
        <f t="shared" si="6"/>
        <v>422</v>
      </c>
      <c r="L30" s="297">
        <f t="shared" si="6"/>
        <v>0</v>
      </c>
      <c r="M30" s="297">
        <f t="shared" si="6"/>
        <v>0</v>
      </c>
      <c r="N30" s="297">
        <f t="shared" si="7"/>
        <v>692</v>
      </c>
      <c r="O30" s="297">
        <f t="shared" si="7"/>
        <v>0</v>
      </c>
      <c r="P30" s="297">
        <f t="shared" si="8"/>
        <v>0</v>
      </c>
      <c r="Q30" s="297">
        <f t="shared" si="9"/>
        <v>200</v>
      </c>
      <c r="R30" s="297">
        <f t="shared" si="10"/>
        <v>619</v>
      </c>
      <c r="S30" s="416">
        <v>179</v>
      </c>
      <c r="T30" s="416"/>
      <c r="U30" s="416"/>
      <c r="V30" s="416">
        <v>58</v>
      </c>
      <c r="W30" s="416">
        <v>360</v>
      </c>
      <c r="X30" s="416"/>
      <c r="Y30" s="416"/>
      <c r="Z30" s="416"/>
      <c r="AA30" s="416">
        <v>22</v>
      </c>
      <c r="AB30" s="297">
        <f t="shared" si="11"/>
        <v>3064</v>
      </c>
      <c r="AC30" s="297">
        <f t="shared" si="12"/>
        <v>116</v>
      </c>
      <c r="AD30" s="297">
        <f t="shared" si="12"/>
        <v>590</v>
      </c>
      <c r="AE30" s="297">
        <f t="shared" si="12"/>
        <v>601</v>
      </c>
      <c r="AF30" s="297">
        <f t="shared" si="12"/>
        <v>66</v>
      </c>
      <c r="AG30" s="297">
        <f t="shared" si="12"/>
        <v>399</v>
      </c>
      <c r="AH30" s="297">
        <f t="shared" si="12"/>
        <v>0</v>
      </c>
      <c r="AI30" s="297">
        <f t="shared" si="12"/>
        <v>422</v>
      </c>
      <c r="AJ30" s="297">
        <f t="shared" si="12"/>
        <v>0</v>
      </c>
      <c r="AK30" s="297">
        <f t="shared" si="13"/>
        <v>0</v>
      </c>
      <c r="AL30" s="297">
        <f t="shared" si="14"/>
        <v>692</v>
      </c>
      <c r="AM30" s="297">
        <f t="shared" si="14"/>
        <v>0</v>
      </c>
      <c r="AN30" s="297">
        <f t="shared" si="15"/>
        <v>0</v>
      </c>
      <c r="AO30" s="297">
        <f t="shared" si="16"/>
        <v>178</v>
      </c>
      <c r="AP30" s="297">
        <f t="shared" si="17"/>
        <v>692</v>
      </c>
      <c r="AQ30" s="416"/>
      <c r="AR30" s="416"/>
      <c r="AS30" s="416"/>
      <c r="AT30" s="416"/>
      <c r="AU30" s="416"/>
      <c r="AV30" s="416"/>
      <c r="AW30" s="416"/>
      <c r="AX30" s="416"/>
      <c r="AY30" s="416"/>
      <c r="AZ30" s="416">
        <v>692</v>
      </c>
      <c r="BA30" s="416"/>
      <c r="BB30" s="416"/>
      <c r="BC30" s="297">
        <f t="shared" si="18"/>
        <v>292</v>
      </c>
      <c r="BD30" s="416"/>
      <c r="BE30" s="416">
        <v>292</v>
      </c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2080</v>
      </c>
      <c r="DM30" s="416">
        <v>116</v>
      </c>
      <c r="DN30" s="416">
        <v>298</v>
      </c>
      <c r="DO30" s="416">
        <v>601</v>
      </c>
      <c r="DP30" s="416">
        <v>66</v>
      </c>
      <c r="DQ30" s="416">
        <v>399</v>
      </c>
      <c r="DR30" s="416"/>
      <c r="DS30" s="416">
        <v>422</v>
      </c>
      <c r="DT30" s="416"/>
      <c r="DU30" s="416"/>
      <c r="DV30" s="416"/>
      <c r="DW30" s="416">
        <v>178</v>
      </c>
      <c r="DX30" s="297">
        <f t="shared" si="24"/>
        <v>1848</v>
      </c>
      <c r="DY30" s="416">
        <v>1786</v>
      </c>
      <c r="DZ30" s="416">
        <v>15</v>
      </c>
      <c r="EA30" s="416"/>
      <c r="EB30" s="416"/>
      <c r="EC30" s="416"/>
      <c r="ED30" s="416">
        <v>47</v>
      </c>
      <c r="EE30" s="416"/>
      <c r="EF30" s="416"/>
      <c r="EG30" s="416"/>
      <c r="EH30" s="417" t="s">
        <v>403</v>
      </c>
    </row>
    <row r="31" spans="1:138" s="267" customFormat="1" ht="13.5">
      <c r="A31" s="415" t="s">
        <v>376</v>
      </c>
      <c r="B31" s="415">
        <v>22301</v>
      </c>
      <c r="C31" s="415" t="s">
        <v>426</v>
      </c>
      <c r="D31" s="297">
        <f t="shared" si="4"/>
        <v>1030</v>
      </c>
      <c r="E31" s="297">
        <f t="shared" si="5"/>
        <v>429</v>
      </c>
      <c r="F31" s="297">
        <f t="shared" si="5"/>
        <v>309</v>
      </c>
      <c r="G31" s="297">
        <f t="shared" si="5"/>
        <v>275</v>
      </c>
      <c r="H31" s="297">
        <f t="shared" si="5"/>
        <v>16</v>
      </c>
      <c r="I31" s="297">
        <f t="shared" si="5"/>
        <v>1</v>
      </c>
      <c r="J31" s="297">
        <f t="shared" si="5"/>
        <v>0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0</v>
      </c>
      <c r="R31" s="297">
        <f t="shared" si="10"/>
        <v>0</v>
      </c>
      <c r="S31" s="416"/>
      <c r="T31" s="416"/>
      <c r="U31" s="416"/>
      <c r="V31" s="416"/>
      <c r="W31" s="416"/>
      <c r="X31" s="416"/>
      <c r="Y31" s="416"/>
      <c r="Z31" s="416"/>
      <c r="AA31" s="416"/>
      <c r="AB31" s="297">
        <f t="shared" si="11"/>
        <v>962</v>
      </c>
      <c r="AC31" s="297">
        <f t="shared" si="12"/>
        <v>403</v>
      </c>
      <c r="AD31" s="297">
        <f t="shared" si="12"/>
        <v>307</v>
      </c>
      <c r="AE31" s="297">
        <f t="shared" si="12"/>
        <v>235</v>
      </c>
      <c r="AF31" s="297">
        <f t="shared" si="12"/>
        <v>16</v>
      </c>
      <c r="AG31" s="297">
        <f t="shared" si="12"/>
        <v>1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0</v>
      </c>
      <c r="AP31" s="297">
        <f t="shared" si="17"/>
        <v>0</v>
      </c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297">
        <f t="shared" si="18"/>
        <v>215</v>
      </c>
      <c r="BD31" s="416"/>
      <c r="BE31" s="416">
        <v>215</v>
      </c>
      <c r="BF31" s="416"/>
      <c r="BG31" s="416"/>
      <c r="BH31" s="416"/>
      <c r="BI31" s="416"/>
      <c r="BJ31" s="416"/>
      <c r="BK31" s="416"/>
      <c r="BL31" s="416"/>
      <c r="BM31" s="416"/>
      <c r="BN31" s="416"/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747</v>
      </c>
      <c r="DM31" s="416">
        <v>403</v>
      </c>
      <c r="DN31" s="416">
        <v>92</v>
      </c>
      <c r="DO31" s="416">
        <v>235</v>
      </c>
      <c r="DP31" s="416">
        <v>16</v>
      </c>
      <c r="DQ31" s="416">
        <v>1</v>
      </c>
      <c r="DR31" s="416"/>
      <c r="DS31" s="416"/>
      <c r="DT31" s="416"/>
      <c r="DU31" s="416"/>
      <c r="DV31" s="416"/>
      <c r="DW31" s="416"/>
      <c r="DX31" s="297">
        <f t="shared" si="24"/>
        <v>68</v>
      </c>
      <c r="DY31" s="416">
        <v>26</v>
      </c>
      <c r="DZ31" s="416">
        <v>2</v>
      </c>
      <c r="EA31" s="416">
        <v>40</v>
      </c>
      <c r="EB31" s="416"/>
      <c r="EC31" s="416"/>
      <c r="ED31" s="416"/>
      <c r="EE31" s="416"/>
      <c r="EF31" s="416"/>
      <c r="EG31" s="416"/>
      <c r="EH31" s="417" t="s">
        <v>403</v>
      </c>
    </row>
    <row r="32" spans="1:138" s="267" customFormat="1" ht="13.5">
      <c r="A32" s="415" t="s">
        <v>376</v>
      </c>
      <c r="B32" s="415">
        <v>22302</v>
      </c>
      <c r="C32" s="415" t="s">
        <v>427</v>
      </c>
      <c r="D32" s="297">
        <f t="shared" si="4"/>
        <v>552</v>
      </c>
      <c r="E32" s="297">
        <f t="shared" si="5"/>
        <v>289</v>
      </c>
      <c r="F32" s="297">
        <f t="shared" si="5"/>
        <v>131</v>
      </c>
      <c r="G32" s="297">
        <f t="shared" si="5"/>
        <v>125</v>
      </c>
      <c r="H32" s="297">
        <f t="shared" si="5"/>
        <v>7</v>
      </c>
      <c r="I32" s="297">
        <f t="shared" si="5"/>
        <v>0</v>
      </c>
      <c r="J32" s="297">
        <f t="shared" si="5"/>
        <v>0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0</v>
      </c>
      <c r="R32" s="297">
        <f t="shared" si="10"/>
        <v>0</v>
      </c>
      <c r="S32" s="416"/>
      <c r="T32" s="416"/>
      <c r="U32" s="416"/>
      <c r="V32" s="416"/>
      <c r="W32" s="416"/>
      <c r="X32" s="416"/>
      <c r="Y32" s="416"/>
      <c r="Z32" s="416"/>
      <c r="AA32" s="416"/>
      <c r="AB32" s="297">
        <f t="shared" si="11"/>
        <v>426</v>
      </c>
      <c r="AC32" s="297">
        <f t="shared" si="12"/>
        <v>173</v>
      </c>
      <c r="AD32" s="297">
        <f t="shared" si="12"/>
        <v>131</v>
      </c>
      <c r="AE32" s="297">
        <f t="shared" si="12"/>
        <v>115</v>
      </c>
      <c r="AF32" s="297">
        <f t="shared" si="12"/>
        <v>7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0</v>
      </c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297">
        <f t="shared" si="18"/>
        <v>91</v>
      </c>
      <c r="BD32" s="416"/>
      <c r="BE32" s="416">
        <v>91</v>
      </c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335</v>
      </c>
      <c r="DM32" s="416">
        <v>173</v>
      </c>
      <c r="DN32" s="416">
        <v>40</v>
      </c>
      <c r="DO32" s="416">
        <v>115</v>
      </c>
      <c r="DP32" s="416">
        <v>7</v>
      </c>
      <c r="DQ32" s="416"/>
      <c r="DR32" s="416"/>
      <c r="DS32" s="416"/>
      <c r="DT32" s="416"/>
      <c r="DU32" s="416"/>
      <c r="DV32" s="416"/>
      <c r="DW32" s="416"/>
      <c r="DX32" s="297">
        <f t="shared" si="24"/>
        <v>126</v>
      </c>
      <c r="DY32" s="416">
        <v>116</v>
      </c>
      <c r="DZ32" s="416"/>
      <c r="EA32" s="416">
        <v>10</v>
      </c>
      <c r="EB32" s="416"/>
      <c r="EC32" s="416"/>
      <c r="ED32" s="416"/>
      <c r="EE32" s="416"/>
      <c r="EF32" s="416"/>
      <c r="EG32" s="416"/>
      <c r="EH32" s="417"/>
    </row>
    <row r="33" spans="1:138" s="267" customFormat="1" ht="13.5">
      <c r="A33" s="415" t="s">
        <v>376</v>
      </c>
      <c r="B33" s="415">
        <v>22304</v>
      </c>
      <c r="C33" s="415" t="s">
        <v>428</v>
      </c>
      <c r="D33" s="297">
        <f t="shared" si="4"/>
        <v>416</v>
      </c>
      <c r="E33" s="297">
        <f t="shared" si="5"/>
        <v>200</v>
      </c>
      <c r="F33" s="297">
        <f t="shared" si="5"/>
        <v>95</v>
      </c>
      <c r="G33" s="297">
        <f t="shared" si="5"/>
        <v>70</v>
      </c>
      <c r="H33" s="297">
        <f t="shared" si="5"/>
        <v>21</v>
      </c>
      <c r="I33" s="297">
        <f t="shared" si="5"/>
        <v>0</v>
      </c>
      <c r="J33" s="297">
        <f t="shared" si="5"/>
        <v>0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30</v>
      </c>
      <c r="R33" s="297">
        <f t="shared" si="10"/>
        <v>390</v>
      </c>
      <c r="S33" s="416">
        <v>200</v>
      </c>
      <c r="T33" s="416">
        <v>95</v>
      </c>
      <c r="U33" s="416">
        <v>70</v>
      </c>
      <c r="V33" s="416">
        <v>21</v>
      </c>
      <c r="W33" s="416"/>
      <c r="X33" s="416"/>
      <c r="Y33" s="416"/>
      <c r="Z33" s="416"/>
      <c r="AA33" s="416">
        <v>4</v>
      </c>
      <c r="AB33" s="297">
        <f t="shared" si="11"/>
        <v>26</v>
      </c>
      <c r="AC33" s="297">
        <f t="shared" si="12"/>
        <v>0</v>
      </c>
      <c r="AD33" s="297">
        <f t="shared" si="12"/>
        <v>0</v>
      </c>
      <c r="AE33" s="297">
        <f t="shared" si="12"/>
        <v>0</v>
      </c>
      <c r="AF33" s="297">
        <f t="shared" si="12"/>
        <v>0</v>
      </c>
      <c r="AG33" s="297">
        <f t="shared" si="12"/>
        <v>0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26</v>
      </c>
      <c r="AP33" s="297">
        <f t="shared" si="17"/>
        <v>0</v>
      </c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297">
        <f t="shared" si="18"/>
        <v>26</v>
      </c>
      <c r="BD33" s="416"/>
      <c r="BE33" s="416"/>
      <c r="BF33" s="416"/>
      <c r="BG33" s="416"/>
      <c r="BH33" s="416"/>
      <c r="BI33" s="416"/>
      <c r="BJ33" s="416"/>
      <c r="BK33" s="416"/>
      <c r="BL33" s="416"/>
      <c r="BM33" s="416"/>
      <c r="BN33" s="416">
        <v>26</v>
      </c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0</v>
      </c>
      <c r="DM33" s="416"/>
      <c r="DN33" s="416"/>
      <c r="DO33" s="416"/>
      <c r="DP33" s="416"/>
      <c r="DQ33" s="416"/>
      <c r="DR33" s="416"/>
      <c r="DS33" s="416"/>
      <c r="DT33" s="416"/>
      <c r="DU33" s="416"/>
      <c r="DV33" s="416"/>
      <c r="DW33" s="416"/>
      <c r="DX33" s="297">
        <f t="shared" si="24"/>
        <v>0</v>
      </c>
      <c r="DY33" s="416"/>
      <c r="DZ33" s="416"/>
      <c r="EA33" s="416"/>
      <c r="EB33" s="416"/>
      <c r="EC33" s="416"/>
      <c r="ED33" s="416"/>
      <c r="EE33" s="416"/>
      <c r="EF33" s="416"/>
      <c r="EG33" s="416"/>
      <c r="EH33" s="417"/>
    </row>
    <row r="34" spans="1:138" s="267" customFormat="1" ht="13.5">
      <c r="A34" s="415" t="s">
        <v>376</v>
      </c>
      <c r="B34" s="415">
        <v>22305</v>
      </c>
      <c r="C34" s="415" t="s">
        <v>429</v>
      </c>
      <c r="D34" s="297">
        <f t="shared" si="4"/>
        <v>395</v>
      </c>
      <c r="E34" s="297">
        <f t="shared" si="5"/>
        <v>179</v>
      </c>
      <c r="F34" s="297">
        <f t="shared" si="5"/>
        <v>141</v>
      </c>
      <c r="G34" s="297">
        <f t="shared" si="5"/>
        <v>60</v>
      </c>
      <c r="H34" s="297">
        <f t="shared" si="5"/>
        <v>15</v>
      </c>
      <c r="I34" s="297">
        <f t="shared" si="5"/>
        <v>0</v>
      </c>
      <c r="J34" s="297">
        <f t="shared" si="5"/>
        <v>0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0</v>
      </c>
      <c r="R34" s="297">
        <f t="shared" si="10"/>
        <v>179</v>
      </c>
      <c r="S34" s="416">
        <v>179</v>
      </c>
      <c r="T34" s="416"/>
      <c r="U34" s="416"/>
      <c r="V34" s="416"/>
      <c r="W34" s="416"/>
      <c r="X34" s="416"/>
      <c r="Y34" s="416"/>
      <c r="Z34" s="416"/>
      <c r="AA34" s="416"/>
      <c r="AB34" s="297">
        <f t="shared" si="11"/>
        <v>216</v>
      </c>
      <c r="AC34" s="297">
        <f t="shared" si="12"/>
        <v>0</v>
      </c>
      <c r="AD34" s="297">
        <f t="shared" si="12"/>
        <v>141</v>
      </c>
      <c r="AE34" s="297">
        <f t="shared" si="12"/>
        <v>60</v>
      </c>
      <c r="AF34" s="297">
        <f t="shared" si="12"/>
        <v>15</v>
      </c>
      <c r="AG34" s="297">
        <f t="shared" si="12"/>
        <v>0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0</v>
      </c>
      <c r="AP34" s="297">
        <f t="shared" si="17"/>
        <v>0</v>
      </c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297">
        <f t="shared" si="18"/>
        <v>86</v>
      </c>
      <c r="BD34" s="416"/>
      <c r="BE34" s="416">
        <v>86</v>
      </c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130</v>
      </c>
      <c r="DM34" s="416"/>
      <c r="DN34" s="416">
        <v>55</v>
      </c>
      <c r="DO34" s="416">
        <v>60</v>
      </c>
      <c r="DP34" s="416">
        <v>15</v>
      </c>
      <c r="DQ34" s="416"/>
      <c r="DR34" s="416"/>
      <c r="DS34" s="416"/>
      <c r="DT34" s="416"/>
      <c r="DU34" s="416"/>
      <c r="DV34" s="416"/>
      <c r="DW34" s="416"/>
      <c r="DX34" s="297">
        <f t="shared" si="24"/>
        <v>0</v>
      </c>
      <c r="DY34" s="416"/>
      <c r="DZ34" s="416"/>
      <c r="EA34" s="416"/>
      <c r="EB34" s="416"/>
      <c r="EC34" s="416"/>
      <c r="ED34" s="416"/>
      <c r="EE34" s="416"/>
      <c r="EF34" s="416"/>
      <c r="EG34" s="416"/>
      <c r="EH34" s="417" t="s">
        <v>403</v>
      </c>
    </row>
    <row r="35" spans="1:138" s="267" customFormat="1" ht="13.5">
      <c r="A35" s="415" t="s">
        <v>376</v>
      </c>
      <c r="B35" s="415">
        <v>22306</v>
      </c>
      <c r="C35" s="415" t="s">
        <v>430</v>
      </c>
      <c r="D35" s="297">
        <f t="shared" si="4"/>
        <v>918</v>
      </c>
      <c r="E35" s="297">
        <f t="shared" si="5"/>
        <v>579</v>
      </c>
      <c r="F35" s="297">
        <f t="shared" si="5"/>
        <v>49</v>
      </c>
      <c r="G35" s="297">
        <f t="shared" si="5"/>
        <v>98</v>
      </c>
      <c r="H35" s="297">
        <f t="shared" si="5"/>
        <v>19</v>
      </c>
      <c r="I35" s="297">
        <f t="shared" si="5"/>
        <v>0</v>
      </c>
      <c r="J35" s="297">
        <f t="shared" si="5"/>
        <v>0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173</v>
      </c>
      <c r="R35" s="297">
        <f t="shared" si="10"/>
        <v>453</v>
      </c>
      <c r="S35" s="416">
        <v>453</v>
      </c>
      <c r="T35" s="416"/>
      <c r="U35" s="416"/>
      <c r="V35" s="416"/>
      <c r="W35" s="416"/>
      <c r="X35" s="416"/>
      <c r="Y35" s="416"/>
      <c r="Z35" s="416"/>
      <c r="AA35" s="416"/>
      <c r="AB35" s="297">
        <f t="shared" si="11"/>
        <v>339</v>
      </c>
      <c r="AC35" s="297">
        <f t="shared" si="12"/>
        <v>0</v>
      </c>
      <c r="AD35" s="297">
        <f t="shared" si="12"/>
        <v>49</v>
      </c>
      <c r="AE35" s="297">
        <f t="shared" si="12"/>
        <v>98</v>
      </c>
      <c r="AF35" s="297">
        <f t="shared" si="12"/>
        <v>19</v>
      </c>
      <c r="AG35" s="297">
        <f t="shared" si="12"/>
        <v>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173</v>
      </c>
      <c r="AP35" s="297">
        <f t="shared" si="17"/>
        <v>0</v>
      </c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297">
        <f t="shared" si="18"/>
        <v>155</v>
      </c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>
        <v>155</v>
      </c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184</v>
      </c>
      <c r="DM35" s="416"/>
      <c r="DN35" s="416">
        <v>49</v>
      </c>
      <c r="DO35" s="416">
        <v>98</v>
      </c>
      <c r="DP35" s="416">
        <v>19</v>
      </c>
      <c r="DQ35" s="416"/>
      <c r="DR35" s="416"/>
      <c r="DS35" s="416"/>
      <c r="DT35" s="416"/>
      <c r="DU35" s="416"/>
      <c r="DV35" s="416"/>
      <c r="DW35" s="416">
        <v>18</v>
      </c>
      <c r="DX35" s="297">
        <f t="shared" si="24"/>
        <v>126</v>
      </c>
      <c r="DY35" s="416">
        <v>126</v>
      </c>
      <c r="DZ35" s="416"/>
      <c r="EA35" s="416"/>
      <c r="EB35" s="416"/>
      <c r="EC35" s="416"/>
      <c r="ED35" s="416"/>
      <c r="EE35" s="416"/>
      <c r="EF35" s="416"/>
      <c r="EG35" s="416"/>
      <c r="EH35" s="417" t="s">
        <v>403</v>
      </c>
    </row>
    <row r="36" spans="1:138" s="267" customFormat="1" ht="13.5">
      <c r="A36" s="415" t="s">
        <v>376</v>
      </c>
      <c r="B36" s="415">
        <v>22325</v>
      </c>
      <c r="C36" s="415" t="s">
        <v>431</v>
      </c>
      <c r="D36" s="297">
        <f t="shared" si="4"/>
        <v>3048</v>
      </c>
      <c r="E36" s="297">
        <f t="shared" si="5"/>
        <v>1754</v>
      </c>
      <c r="F36" s="297">
        <f t="shared" si="5"/>
        <v>434</v>
      </c>
      <c r="G36" s="297">
        <f t="shared" si="5"/>
        <v>368</v>
      </c>
      <c r="H36" s="297">
        <f t="shared" si="5"/>
        <v>54</v>
      </c>
      <c r="I36" s="297">
        <f t="shared" si="5"/>
        <v>3</v>
      </c>
      <c r="J36" s="297">
        <f t="shared" si="5"/>
        <v>6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429</v>
      </c>
      <c r="O36" s="297">
        <f t="shared" si="7"/>
        <v>0</v>
      </c>
      <c r="P36" s="297">
        <f t="shared" si="8"/>
        <v>0</v>
      </c>
      <c r="Q36" s="297">
        <f t="shared" si="9"/>
        <v>0</v>
      </c>
      <c r="R36" s="297">
        <f t="shared" si="10"/>
        <v>1374</v>
      </c>
      <c r="S36" s="416">
        <v>1006</v>
      </c>
      <c r="T36" s="416"/>
      <c r="U36" s="416">
        <v>368</v>
      </c>
      <c r="V36" s="416"/>
      <c r="W36" s="416"/>
      <c r="X36" s="416"/>
      <c r="Y36" s="416"/>
      <c r="Z36" s="416"/>
      <c r="AA36" s="416"/>
      <c r="AB36" s="297">
        <f t="shared" si="11"/>
        <v>920</v>
      </c>
      <c r="AC36" s="297">
        <f t="shared" si="12"/>
        <v>0</v>
      </c>
      <c r="AD36" s="297">
        <f t="shared" si="12"/>
        <v>434</v>
      </c>
      <c r="AE36" s="297">
        <f t="shared" si="12"/>
        <v>0</v>
      </c>
      <c r="AF36" s="297">
        <f t="shared" si="12"/>
        <v>54</v>
      </c>
      <c r="AG36" s="297">
        <f t="shared" si="12"/>
        <v>3</v>
      </c>
      <c r="AH36" s="297">
        <f t="shared" si="12"/>
        <v>0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429</v>
      </c>
      <c r="AM36" s="297">
        <f t="shared" si="14"/>
        <v>0</v>
      </c>
      <c r="AN36" s="297">
        <f t="shared" si="15"/>
        <v>0</v>
      </c>
      <c r="AO36" s="297">
        <f t="shared" si="16"/>
        <v>0</v>
      </c>
      <c r="AP36" s="297">
        <f t="shared" si="17"/>
        <v>429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>
        <v>429</v>
      </c>
      <c r="BA36" s="416"/>
      <c r="BB36" s="416"/>
      <c r="BC36" s="297">
        <f t="shared" si="18"/>
        <v>310</v>
      </c>
      <c r="BD36" s="416"/>
      <c r="BE36" s="416">
        <v>310</v>
      </c>
      <c r="BF36" s="416"/>
      <c r="BG36" s="416"/>
      <c r="BH36" s="416"/>
      <c r="BI36" s="416"/>
      <c r="BJ36" s="416"/>
      <c r="BK36" s="416"/>
      <c r="BL36" s="416"/>
      <c r="BM36" s="416"/>
      <c r="BN36" s="416"/>
      <c r="BO36" s="297">
        <f t="shared" si="19"/>
        <v>0</v>
      </c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0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297">
        <f t="shared" si="23"/>
        <v>181</v>
      </c>
      <c r="DM36" s="416"/>
      <c r="DN36" s="416">
        <v>124</v>
      </c>
      <c r="DO36" s="416"/>
      <c r="DP36" s="416">
        <v>54</v>
      </c>
      <c r="DQ36" s="416">
        <v>3</v>
      </c>
      <c r="DR36" s="416"/>
      <c r="DS36" s="416"/>
      <c r="DT36" s="416"/>
      <c r="DU36" s="416"/>
      <c r="DV36" s="416"/>
      <c r="DW36" s="416"/>
      <c r="DX36" s="297">
        <f t="shared" si="24"/>
        <v>754</v>
      </c>
      <c r="DY36" s="416">
        <v>748</v>
      </c>
      <c r="DZ36" s="416"/>
      <c r="EA36" s="416"/>
      <c r="EB36" s="416"/>
      <c r="EC36" s="416"/>
      <c r="ED36" s="416">
        <v>6</v>
      </c>
      <c r="EE36" s="416"/>
      <c r="EF36" s="416"/>
      <c r="EG36" s="416"/>
      <c r="EH36" s="417" t="s">
        <v>403</v>
      </c>
    </row>
    <row r="37" spans="1:138" s="267" customFormat="1" ht="13.5">
      <c r="A37" s="415" t="s">
        <v>376</v>
      </c>
      <c r="B37" s="415">
        <v>22341</v>
      </c>
      <c r="C37" s="415" t="s">
        <v>432</v>
      </c>
      <c r="D37" s="297">
        <f t="shared" si="4"/>
        <v>3093</v>
      </c>
      <c r="E37" s="297">
        <f t="shared" si="5"/>
        <v>1038</v>
      </c>
      <c r="F37" s="297">
        <f t="shared" si="5"/>
        <v>147</v>
      </c>
      <c r="G37" s="297">
        <f t="shared" si="5"/>
        <v>235</v>
      </c>
      <c r="H37" s="297">
        <f t="shared" si="5"/>
        <v>71</v>
      </c>
      <c r="I37" s="297">
        <f t="shared" si="5"/>
        <v>582</v>
      </c>
      <c r="J37" s="297">
        <f t="shared" si="5"/>
        <v>53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967</v>
      </c>
      <c r="R37" s="297">
        <f t="shared" si="10"/>
        <v>2045</v>
      </c>
      <c r="S37" s="416"/>
      <c r="T37" s="416">
        <v>147</v>
      </c>
      <c r="U37" s="416">
        <v>235</v>
      </c>
      <c r="V37" s="416">
        <v>71</v>
      </c>
      <c r="W37" s="416">
        <v>582</v>
      </c>
      <c r="X37" s="416">
        <v>43</v>
      </c>
      <c r="Y37" s="416"/>
      <c r="Z37" s="416"/>
      <c r="AA37" s="416">
        <v>967</v>
      </c>
      <c r="AB37" s="297">
        <f t="shared" si="11"/>
        <v>0</v>
      </c>
      <c r="AC37" s="297">
        <f t="shared" si="12"/>
        <v>0</v>
      </c>
      <c r="AD37" s="297">
        <f t="shared" si="12"/>
        <v>0</v>
      </c>
      <c r="AE37" s="297">
        <f t="shared" si="12"/>
        <v>0</v>
      </c>
      <c r="AF37" s="297">
        <f t="shared" si="12"/>
        <v>0</v>
      </c>
      <c r="AG37" s="297">
        <f t="shared" si="12"/>
        <v>0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0</v>
      </c>
      <c r="AP37" s="297">
        <f t="shared" si="17"/>
        <v>0</v>
      </c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297">
        <f t="shared" si="18"/>
        <v>0</v>
      </c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0</v>
      </c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297">
        <f t="shared" si="24"/>
        <v>1048</v>
      </c>
      <c r="DY37" s="416">
        <v>1038</v>
      </c>
      <c r="DZ37" s="416"/>
      <c r="EA37" s="416"/>
      <c r="EB37" s="416"/>
      <c r="EC37" s="416"/>
      <c r="ED37" s="416">
        <v>10</v>
      </c>
      <c r="EE37" s="416"/>
      <c r="EF37" s="416"/>
      <c r="EG37" s="416"/>
      <c r="EH37" s="417"/>
    </row>
    <row r="38" spans="1:138" s="267" customFormat="1" ht="13.5">
      <c r="A38" s="415" t="s">
        <v>376</v>
      </c>
      <c r="B38" s="415">
        <v>22342</v>
      </c>
      <c r="C38" s="415" t="s">
        <v>433</v>
      </c>
      <c r="D38" s="297">
        <f t="shared" si="4"/>
        <v>3534</v>
      </c>
      <c r="E38" s="297">
        <f t="shared" si="5"/>
        <v>1708</v>
      </c>
      <c r="F38" s="297">
        <f t="shared" si="5"/>
        <v>360</v>
      </c>
      <c r="G38" s="297">
        <f t="shared" si="5"/>
        <v>234</v>
      </c>
      <c r="H38" s="297">
        <f t="shared" si="5"/>
        <v>99</v>
      </c>
      <c r="I38" s="297">
        <f t="shared" si="5"/>
        <v>891</v>
      </c>
      <c r="J38" s="297">
        <f t="shared" si="5"/>
        <v>149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93</v>
      </c>
      <c r="R38" s="297">
        <f t="shared" si="10"/>
        <v>2414</v>
      </c>
      <c r="S38" s="416">
        <v>1708</v>
      </c>
      <c r="T38" s="416">
        <v>230</v>
      </c>
      <c r="U38" s="416">
        <v>234</v>
      </c>
      <c r="V38" s="416"/>
      <c r="W38" s="416"/>
      <c r="X38" s="416">
        <v>149</v>
      </c>
      <c r="Y38" s="416"/>
      <c r="Z38" s="416"/>
      <c r="AA38" s="416">
        <v>93</v>
      </c>
      <c r="AB38" s="297">
        <f t="shared" si="11"/>
        <v>1120</v>
      </c>
      <c r="AC38" s="297">
        <f t="shared" si="12"/>
        <v>0</v>
      </c>
      <c r="AD38" s="297">
        <f t="shared" si="12"/>
        <v>130</v>
      </c>
      <c r="AE38" s="297">
        <f t="shared" si="12"/>
        <v>0</v>
      </c>
      <c r="AF38" s="297">
        <f t="shared" si="12"/>
        <v>99</v>
      </c>
      <c r="AG38" s="297">
        <f t="shared" si="12"/>
        <v>891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0</v>
      </c>
      <c r="AP38" s="297">
        <f t="shared" si="17"/>
        <v>0</v>
      </c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297">
        <f t="shared" si="18"/>
        <v>0</v>
      </c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1120</v>
      </c>
      <c r="DM38" s="416"/>
      <c r="DN38" s="416">
        <v>130</v>
      </c>
      <c r="DO38" s="416"/>
      <c r="DP38" s="416">
        <v>99</v>
      </c>
      <c r="DQ38" s="416">
        <v>891</v>
      </c>
      <c r="DR38" s="416"/>
      <c r="DS38" s="416"/>
      <c r="DT38" s="416"/>
      <c r="DU38" s="416"/>
      <c r="DV38" s="416"/>
      <c r="DW38" s="416"/>
      <c r="DX38" s="297">
        <f t="shared" si="24"/>
        <v>0</v>
      </c>
      <c r="DY38" s="416"/>
      <c r="DZ38" s="416"/>
      <c r="EA38" s="416"/>
      <c r="EB38" s="416"/>
      <c r="EC38" s="416"/>
      <c r="ED38" s="416"/>
      <c r="EE38" s="416"/>
      <c r="EF38" s="416"/>
      <c r="EG38" s="416"/>
      <c r="EH38" s="417" t="s">
        <v>403</v>
      </c>
    </row>
    <row r="39" spans="1:138" s="267" customFormat="1" ht="13.5">
      <c r="A39" s="415" t="s">
        <v>376</v>
      </c>
      <c r="B39" s="415">
        <v>22344</v>
      </c>
      <c r="C39" s="415" t="s">
        <v>434</v>
      </c>
      <c r="D39" s="297">
        <f t="shared" si="4"/>
        <v>5751</v>
      </c>
      <c r="E39" s="297">
        <f t="shared" si="5"/>
        <v>1130</v>
      </c>
      <c r="F39" s="297">
        <f t="shared" si="5"/>
        <v>419</v>
      </c>
      <c r="G39" s="297">
        <f t="shared" si="5"/>
        <v>277</v>
      </c>
      <c r="H39" s="297">
        <f t="shared" si="5"/>
        <v>50</v>
      </c>
      <c r="I39" s="297">
        <f t="shared" si="5"/>
        <v>0</v>
      </c>
      <c r="J39" s="297">
        <f t="shared" si="5"/>
        <v>0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3871</v>
      </c>
      <c r="Q39" s="297">
        <f t="shared" si="9"/>
        <v>4</v>
      </c>
      <c r="R39" s="297">
        <f t="shared" si="10"/>
        <v>281</v>
      </c>
      <c r="S39" s="416"/>
      <c r="T39" s="416"/>
      <c r="U39" s="416">
        <v>277</v>
      </c>
      <c r="V39" s="416"/>
      <c r="W39" s="416"/>
      <c r="X39" s="416"/>
      <c r="Y39" s="416"/>
      <c r="Z39" s="416"/>
      <c r="AA39" s="416">
        <v>4</v>
      </c>
      <c r="AB39" s="297">
        <f t="shared" si="11"/>
        <v>5155</v>
      </c>
      <c r="AC39" s="297">
        <f t="shared" si="12"/>
        <v>823</v>
      </c>
      <c r="AD39" s="297">
        <f t="shared" si="12"/>
        <v>411</v>
      </c>
      <c r="AE39" s="297">
        <f t="shared" si="12"/>
        <v>0</v>
      </c>
      <c r="AF39" s="297">
        <f t="shared" si="12"/>
        <v>50</v>
      </c>
      <c r="AG39" s="297">
        <f t="shared" si="12"/>
        <v>0</v>
      </c>
      <c r="AH39" s="297">
        <f t="shared" si="12"/>
        <v>0</v>
      </c>
      <c r="AI39" s="297">
        <f t="shared" si="12"/>
        <v>0</v>
      </c>
      <c r="AJ39" s="297">
        <f aca="true" t="shared" si="25" ref="AH39:AJ49"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3871</v>
      </c>
      <c r="AO39" s="297">
        <f t="shared" si="16"/>
        <v>0</v>
      </c>
      <c r="AP39" s="297">
        <f t="shared" si="17"/>
        <v>0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297">
        <f t="shared" si="18"/>
        <v>0</v>
      </c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3871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>
        <v>3871</v>
      </c>
      <c r="DK39" s="416"/>
      <c r="DL39" s="297">
        <f t="shared" si="23"/>
        <v>1284</v>
      </c>
      <c r="DM39" s="416">
        <v>823</v>
      </c>
      <c r="DN39" s="416">
        <v>411</v>
      </c>
      <c r="DO39" s="416"/>
      <c r="DP39" s="416">
        <v>50</v>
      </c>
      <c r="DQ39" s="416"/>
      <c r="DR39" s="416"/>
      <c r="DS39" s="416"/>
      <c r="DT39" s="416"/>
      <c r="DU39" s="416"/>
      <c r="DV39" s="416"/>
      <c r="DW39" s="416"/>
      <c r="DX39" s="297">
        <f t="shared" si="24"/>
        <v>315</v>
      </c>
      <c r="DY39" s="416">
        <v>307</v>
      </c>
      <c r="DZ39" s="416">
        <v>8</v>
      </c>
      <c r="EA39" s="416"/>
      <c r="EB39" s="416"/>
      <c r="EC39" s="416"/>
      <c r="ED39" s="416"/>
      <c r="EE39" s="416"/>
      <c r="EF39" s="416"/>
      <c r="EG39" s="416"/>
      <c r="EH39" s="417" t="s">
        <v>403</v>
      </c>
    </row>
    <row r="40" spans="1:138" s="267" customFormat="1" ht="13.5">
      <c r="A40" s="415" t="s">
        <v>376</v>
      </c>
      <c r="B40" s="415">
        <v>22361</v>
      </c>
      <c r="C40" s="415" t="s">
        <v>435</v>
      </c>
      <c r="D40" s="297">
        <f t="shared" si="4"/>
        <v>656</v>
      </c>
      <c r="E40" s="297">
        <f t="shared" si="5"/>
        <v>439</v>
      </c>
      <c r="F40" s="297">
        <f t="shared" si="5"/>
        <v>100</v>
      </c>
      <c r="G40" s="297">
        <f t="shared" si="5"/>
        <v>83</v>
      </c>
      <c r="H40" s="297">
        <f t="shared" si="5"/>
        <v>25</v>
      </c>
      <c r="I40" s="297">
        <f t="shared" si="5"/>
        <v>2</v>
      </c>
      <c r="J40" s="297">
        <f t="shared" si="5"/>
        <v>0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7</v>
      </c>
      <c r="R40" s="297">
        <f t="shared" si="10"/>
        <v>232</v>
      </c>
      <c r="S40" s="416">
        <v>115</v>
      </c>
      <c r="T40" s="416"/>
      <c r="U40" s="416">
        <v>83</v>
      </c>
      <c r="V40" s="416">
        <v>25</v>
      </c>
      <c r="W40" s="416">
        <v>2</v>
      </c>
      <c r="X40" s="416"/>
      <c r="Y40" s="416"/>
      <c r="Z40" s="416"/>
      <c r="AA40" s="416">
        <v>7</v>
      </c>
      <c r="AB40" s="297">
        <f t="shared" si="11"/>
        <v>100</v>
      </c>
      <c r="AC40" s="297">
        <f aca="true" t="shared" si="26" ref="AC40:AG49">SUM(AQ40,BD40,BP40,CB40,CN40,CZ40,DM40)</f>
        <v>0</v>
      </c>
      <c r="AD40" s="297">
        <f t="shared" si="26"/>
        <v>100</v>
      </c>
      <c r="AE40" s="297">
        <f t="shared" si="26"/>
        <v>0</v>
      </c>
      <c r="AF40" s="297">
        <f t="shared" si="26"/>
        <v>0</v>
      </c>
      <c r="AG40" s="297">
        <f t="shared" si="26"/>
        <v>0</v>
      </c>
      <c r="AH40" s="297">
        <f t="shared" si="25"/>
        <v>0</v>
      </c>
      <c r="AI40" s="297">
        <f t="shared" si="25"/>
        <v>0</v>
      </c>
      <c r="AJ40" s="297">
        <f t="shared" si="25"/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0</v>
      </c>
      <c r="AP40" s="297">
        <f t="shared" si="17"/>
        <v>0</v>
      </c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297">
        <f t="shared" si="18"/>
        <v>100</v>
      </c>
      <c r="BD40" s="416"/>
      <c r="BE40" s="416">
        <v>100</v>
      </c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0</v>
      </c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0</v>
      </c>
      <c r="DM40" s="416"/>
      <c r="DN40" s="416"/>
      <c r="DO40" s="416"/>
      <c r="DP40" s="416"/>
      <c r="DQ40" s="416"/>
      <c r="DR40" s="416"/>
      <c r="DS40" s="416"/>
      <c r="DT40" s="416"/>
      <c r="DU40" s="416"/>
      <c r="DV40" s="416"/>
      <c r="DW40" s="416"/>
      <c r="DX40" s="297">
        <f t="shared" si="24"/>
        <v>324</v>
      </c>
      <c r="DY40" s="416">
        <v>324</v>
      </c>
      <c r="DZ40" s="416"/>
      <c r="EA40" s="416"/>
      <c r="EB40" s="416"/>
      <c r="EC40" s="416"/>
      <c r="ED40" s="416"/>
      <c r="EE40" s="416"/>
      <c r="EF40" s="416"/>
      <c r="EG40" s="416"/>
      <c r="EH40" s="417" t="s">
        <v>403</v>
      </c>
    </row>
    <row r="41" spans="1:138" s="267" customFormat="1" ht="13.5">
      <c r="A41" s="415" t="s">
        <v>376</v>
      </c>
      <c r="B41" s="415">
        <v>22381</v>
      </c>
      <c r="C41" s="415" t="s">
        <v>436</v>
      </c>
      <c r="D41" s="297">
        <f t="shared" si="4"/>
        <v>1216</v>
      </c>
      <c r="E41" s="297">
        <f t="shared" si="5"/>
        <v>771</v>
      </c>
      <c r="F41" s="297">
        <f t="shared" si="5"/>
        <v>206</v>
      </c>
      <c r="G41" s="297">
        <f t="shared" si="5"/>
        <v>130</v>
      </c>
      <c r="H41" s="297">
        <f t="shared" si="5"/>
        <v>34</v>
      </c>
      <c r="I41" s="297">
        <f t="shared" si="5"/>
        <v>3</v>
      </c>
      <c r="J41" s="297">
        <f t="shared" si="5"/>
        <v>22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50</v>
      </c>
      <c r="R41" s="297">
        <f t="shared" si="10"/>
        <v>4</v>
      </c>
      <c r="S41" s="416">
        <v>4</v>
      </c>
      <c r="T41" s="416"/>
      <c r="U41" s="416"/>
      <c r="V41" s="416"/>
      <c r="W41" s="416"/>
      <c r="X41" s="416"/>
      <c r="Y41" s="416"/>
      <c r="Z41" s="416"/>
      <c r="AA41" s="416"/>
      <c r="AB41" s="297">
        <f t="shared" si="11"/>
        <v>825</v>
      </c>
      <c r="AC41" s="297">
        <f t="shared" si="26"/>
        <v>386</v>
      </c>
      <c r="AD41" s="297">
        <f t="shared" si="26"/>
        <v>206</v>
      </c>
      <c r="AE41" s="297">
        <f t="shared" si="26"/>
        <v>130</v>
      </c>
      <c r="AF41" s="297">
        <f t="shared" si="26"/>
        <v>34</v>
      </c>
      <c r="AG41" s="297">
        <f t="shared" si="26"/>
        <v>3</v>
      </c>
      <c r="AH41" s="297">
        <f t="shared" si="25"/>
        <v>16</v>
      </c>
      <c r="AI41" s="297">
        <f t="shared" si="25"/>
        <v>0</v>
      </c>
      <c r="AJ41" s="297">
        <f t="shared" si="25"/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50</v>
      </c>
      <c r="AP41" s="297">
        <f t="shared" si="17"/>
        <v>0</v>
      </c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297">
        <f t="shared" si="18"/>
        <v>0</v>
      </c>
      <c r="BD41" s="416"/>
      <c r="BE41" s="416"/>
      <c r="BF41" s="416"/>
      <c r="BG41" s="416"/>
      <c r="BH41" s="416"/>
      <c r="BI41" s="416"/>
      <c r="BJ41" s="416"/>
      <c r="BK41" s="416"/>
      <c r="BL41" s="416"/>
      <c r="BM41" s="416"/>
      <c r="BN41" s="416"/>
      <c r="BO41" s="297">
        <f t="shared" si="19"/>
        <v>0</v>
      </c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297">
        <f t="shared" si="20"/>
        <v>0</v>
      </c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297">
        <f t="shared" si="21"/>
        <v>0</v>
      </c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297">
        <f t="shared" si="22"/>
        <v>0</v>
      </c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297">
        <f t="shared" si="23"/>
        <v>825</v>
      </c>
      <c r="DM41" s="416">
        <v>386</v>
      </c>
      <c r="DN41" s="416">
        <v>206</v>
      </c>
      <c r="DO41" s="416">
        <v>130</v>
      </c>
      <c r="DP41" s="416">
        <v>34</v>
      </c>
      <c r="DQ41" s="416">
        <v>3</v>
      </c>
      <c r="DR41" s="416">
        <v>16</v>
      </c>
      <c r="DS41" s="416"/>
      <c r="DT41" s="416"/>
      <c r="DU41" s="416"/>
      <c r="DV41" s="416"/>
      <c r="DW41" s="416">
        <v>50</v>
      </c>
      <c r="DX41" s="297">
        <f t="shared" si="24"/>
        <v>387</v>
      </c>
      <c r="DY41" s="416">
        <v>381</v>
      </c>
      <c r="DZ41" s="416"/>
      <c r="EA41" s="416"/>
      <c r="EB41" s="416"/>
      <c r="EC41" s="416"/>
      <c r="ED41" s="416">
        <v>6</v>
      </c>
      <c r="EE41" s="416"/>
      <c r="EF41" s="416"/>
      <c r="EG41" s="416"/>
      <c r="EH41" s="417" t="s">
        <v>403</v>
      </c>
    </row>
    <row r="42" spans="1:138" s="267" customFormat="1" ht="13.5">
      <c r="A42" s="415" t="s">
        <v>376</v>
      </c>
      <c r="B42" s="415">
        <v>22383</v>
      </c>
      <c r="C42" s="415" t="s">
        <v>437</v>
      </c>
      <c r="D42" s="297">
        <f t="shared" si="4"/>
        <v>874</v>
      </c>
      <c r="E42" s="297">
        <f t="shared" si="5"/>
        <v>597</v>
      </c>
      <c r="F42" s="297">
        <f t="shared" si="5"/>
        <v>130</v>
      </c>
      <c r="G42" s="297">
        <f t="shared" si="5"/>
        <v>73</v>
      </c>
      <c r="H42" s="297">
        <f t="shared" si="5"/>
        <v>33</v>
      </c>
      <c r="I42" s="297">
        <f t="shared" si="5"/>
        <v>2</v>
      </c>
      <c r="J42" s="297">
        <f t="shared" si="5"/>
        <v>39</v>
      </c>
      <c r="K42" s="297">
        <f t="shared" si="6"/>
        <v>0</v>
      </c>
      <c r="L42" s="297">
        <f t="shared" si="6"/>
        <v>0</v>
      </c>
      <c r="M42" s="297">
        <f t="shared" si="6"/>
        <v>0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0</v>
      </c>
      <c r="R42" s="297">
        <f t="shared" si="10"/>
        <v>0</v>
      </c>
      <c r="S42" s="416"/>
      <c r="T42" s="416"/>
      <c r="U42" s="416"/>
      <c r="V42" s="416"/>
      <c r="W42" s="416"/>
      <c r="X42" s="416"/>
      <c r="Y42" s="416"/>
      <c r="Z42" s="416"/>
      <c r="AA42" s="416"/>
      <c r="AB42" s="297">
        <f t="shared" si="11"/>
        <v>569</v>
      </c>
      <c r="AC42" s="297">
        <f t="shared" si="26"/>
        <v>308</v>
      </c>
      <c r="AD42" s="297">
        <f t="shared" si="26"/>
        <v>114</v>
      </c>
      <c r="AE42" s="297">
        <f t="shared" si="26"/>
        <v>73</v>
      </c>
      <c r="AF42" s="297">
        <f t="shared" si="26"/>
        <v>33</v>
      </c>
      <c r="AG42" s="297">
        <f t="shared" si="26"/>
        <v>2</v>
      </c>
      <c r="AH42" s="297">
        <f t="shared" si="25"/>
        <v>39</v>
      </c>
      <c r="AI42" s="297">
        <f t="shared" si="25"/>
        <v>0</v>
      </c>
      <c r="AJ42" s="297">
        <f t="shared" si="25"/>
        <v>0</v>
      </c>
      <c r="AK42" s="297">
        <f t="shared" si="13"/>
        <v>0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0</v>
      </c>
      <c r="AP42" s="297">
        <f t="shared" si="17"/>
        <v>0</v>
      </c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297">
        <f t="shared" si="18"/>
        <v>0</v>
      </c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297">
        <f t="shared" si="19"/>
        <v>0</v>
      </c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297">
        <f t="shared" si="20"/>
        <v>0</v>
      </c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297">
        <f t="shared" si="21"/>
        <v>0</v>
      </c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297">
        <f t="shared" si="22"/>
        <v>0</v>
      </c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297">
        <f t="shared" si="23"/>
        <v>569</v>
      </c>
      <c r="DM42" s="416">
        <v>308</v>
      </c>
      <c r="DN42" s="416">
        <v>114</v>
      </c>
      <c r="DO42" s="416">
        <v>73</v>
      </c>
      <c r="DP42" s="416">
        <v>33</v>
      </c>
      <c r="DQ42" s="416">
        <v>2</v>
      </c>
      <c r="DR42" s="416">
        <v>39</v>
      </c>
      <c r="DS42" s="416"/>
      <c r="DT42" s="416"/>
      <c r="DU42" s="416"/>
      <c r="DV42" s="416"/>
      <c r="DW42" s="416"/>
      <c r="DX42" s="297">
        <f t="shared" si="24"/>
        <v>305</v>
      </c>
      <c r="DY42" s="416">
        <v>289</v>
      </c>
      <c r="DZ42" s="416">
        <v>16</v>
      </c>
      <c r="EA42" s="416"/>
      <c r="EB42" s="416"/>
      <c r="EC42" s="416"/>
      <c r="ED42" s="416"/>
      <c r="EE42" s="416"/>
      <c r="EF42" s="416"/>
      <c r="EG42" s="416"/>
      <c r="EH42" s="417" t="s">
        <v>403</v>
      </c>
    </row>
    <row r="43" spans="1:138" s="267" customFormat="1" ht="13.5">
      <c r="A43" s="415" t="s">
        <v>376</v>
      </c>
      <c r="B43" s="415">
        <v>22401</v>
      </c>
      <c r="C43" s="415" t="s">
        <v>438</v>
      </c>
      <c r="D43" s="297">
        <f t="shared" si="4"/>
        <v>1294</v>
      </c>
      <c r="E43" s="297">
        <f t="shared" si="5"/>
        <v>749</v>
      </c>
      <c r="F43" s="297">
        <f t="shared" si="5"/>
        <v>168</v>
      </c>
      <c r="G43" s="297">
        <f t="shared" si="5"/>
        <v>91</v>
      </c>
      <c r="H43" s="297">
        <f t="shared" si="5"/>
        <v>29</v>
      </c>
      <c r="I43" s="297">
        <f t="shared" si="5"/>
        <v>168</v>
      </c>
      <c r="J43" s="297">
        <f t="shared" si="5"/>
        <v>0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29</v>
      </c>
      <c r="O43" s="297">
        <f t="shared" si="7"/>
        <v>0</v>
      </c>
      <c r="P43" s="297">
        <f t="shared" si="8"/>
        <v>0</v>
      </c>
      <c r="Q43" s="297">
        <f t="shared" si="9"/>
        <v>60</v>
      </c>
      <c r="R43" s="297">
        <f t="shared" si="10"/>
        <v>0</v>
      </c>
      <c r="S43" s="416"/>
      <c r="T43" s="416"/>
      <c r="U43" s="416"/>
      <c r="V43" s="416"/>
      <c r="W43" s="416"/>
      <c r="X43" s="416"/>
      <c r="Y43" s="416"/>
      <c r="Z43" s="416"/>
      <c r="AA43" s="416"/>
      <c r="AB43" s="297">
        <f t="shared" si="11"/>
        <v>1240</v>
      </c>
      <c r="AC43" s="297">
        <f t="shared" si="26"/>
        <v>695</v>
      </c>
      <c r="AD43" s="297">
        <f t="shared" si="26"/>
        <v>168</v>
      </c>
      <c r="AE43" s="297">
        <f t="shared" si="26"/>
        <v>91</v>
      </c>
      <c r="AF43" s="297">
        <f t="shared" si="26"/>
        <v>29</v>
      </c>
      <c r="AG43" s="297">
        <f t="shared" si="26"/>
        <v>168</v>
      </c>
      <c r="AH43" s="297">
        <f t="shared" si="25"/>
        <v>0</v>
      </c>
      <c r="AI43" s="297">
        <f t="shared" si="25"/>
        <v>0</v>
      </c>
      <c r="AJ43" s="297">
        <f t="shared" si="25"/>
        <v>0</v>
      </c>
      <c r="AK43" s="297">
        <f t="shared" si="13"/>
        <v>0</v>
      </c>
      <c r="AL43" s="297">
        <f t="shared" si="14"/>
        <v>29</v>
      </c>
      <c r="AM43" s="297">
        <f t="shared" si="14"/>
        <v>0</v>
      </c>
      <c r="AN43" s="297">
        <f t="shared" si="15"/>
        <v>0</v>
      </c>
      <c r="AO43" s="297">
        <f t="shared" si="16"/>
        <v>60</v>
      </c>
      <c r="AP43" s="297">
        <f t="shared" si="17"/>
        <v>29</v>
      </c>
      <c r="AQ43" s="416"/>
      <c r="AR43" s="416"/>
      <c r="AS43" s="416"/>
      <c r="AT43" s="416"/>
      <c r="AU43" s="416"/>
      <c r="AV43" s="416"/>
      <c r="AW43" s="416"/>
      <c r="AX43" s="416"/>
      <c r="AY43" s="416"/>
      <c r="AZ43" s="416">
        <v>29</v>
      </c>
      <c r="BA43" s="416"/>
      <c r="BB43" s="416"/>
      <c r="BC43" s="297">
        <f t="shared" si="18"/>
        <v>0</v>
      </c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297">
        <f t="shared" si="19"/>
        <v>0</v>
      </c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297">
        <f t="shared" si="20"/>
        <v>0</v>
      </c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297">
        <f t="shared" si="21"/>
        <v>0</v>
      </c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297">
        <f t="shared" si="22"/>
        <v>0</v>
      </c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297">
        <f t="shared" si="23"/>
        <v>1211</v>
      </c>
      <c r="DM43" s="416">
        <v>695</v>
      </c>
      <c r="DN43" s="416">
        <v>168</v>
      </c>
      <c r="DO43" s="416">
        <v>91</v>
      </c>
      <c r="DP43" s="416">
        <v>29</v>
      </c>
      <c r="DQ43" s="416">
        <v>168</v>
      </c>
      <c r="DR43" s="416"/>
      <c r="DS43" s="416"/>
      <c r="DT43" s="416"/>
      <c r="DU43" s="416"/>
      <c r="DV43" s="416"/>
      <c r="DW43" s="416">
        <v>60</v>
      </c>
      <c r="DX43" s="297">
        <f t="shared" si="24"/>
        <v>54</v>
      </c>
      <c r="DY43" s="416">
        <v>54</v>
      </c>
      <c r="DZ43" s="416"/>
      <c r="EA43" s="416"/>
      <c r="EB43" s="416"/>
      <c r="EC43" s="416"/>
      <c r="ED43" s="416"/>
      <c r="EE43" s="416"/>
      <c r="EF43" s="416"/>
      <c r="EG43" s="416"/>
      <c r="EH43" s="417" t="s">
        <v>403</v>
      </c>
    </row>
    <row r="44" spans="1:138" s="267" customFormat="1" ht="13.5">
      <c r="A44" s="415" t="s">
        <v>376</v>
      </c>
      <c r="B44" s="415">
        <v>22402</v>
      </c>
      <c r="C44" s="415" t="s">
        <v>439</v>
      </c>
      <c r="D44" s="297">
        <f t="shared" si="4"/>
        <v>1998</v>
      </c>
      <c r="E44" s="297">
        <f t="shared" si="5"/>
        <v>1041</v>
      </c>
      <c r="F44" s="297">
        <f t="shared" si="5"/>
        <v>257</v>
      </c>
      <c r="G44" s="297">
        <f t="shared" si="5"/>
        <v>148</v>
      </c>
      <c r="H44" s="297">
        <f t="shared" si="5"/>
        <v>34</v>
      </c>
      <c r="I44" s="297">
        <f t="shared" si="5"/>
        <v>280</v>
      </c>
      <c r="J44" s="297">
        <f t="shared" si="5"/>
        <v>27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57</v>
      </c>
      <c r="O44" s="297">
        <f t="shared" si="7"/>
        <v>0</v>
      </c>
      <c r="P44" s="297">
        <f t="shared" si="8"/>
        <v>0</v>
      </c>
      <c r="Q44" s="297">
        <f t="shared" si="9"/>
        <v>154</v>
      </c>
      <c r="R44" s="297">
        <f t="shared" si="10"/>
        <v>0</v>
      </c>
      <c r="S44" s="416"/>
      <c r="T44" s="416"/>
      <c r="U44" s="416"/>
      <c r="V44" s="416"/>
      <c r="W44" s="416"/>
      <c r="X44" s="416"/>
      <c r="Y44" s="416"/>
      <c r="Z44" s="416"/>
      <c r="AA44" s="416"/>
      <c r="AB44" s="297">
        <f t="shared" si="11"/>
        <v>1755</v>
      </c>
      <c r="AC44" s="297">
        <f t="shared" si="26"/>
        <v>798</v>
      </c>
      <c r="AD44" s="297">
        <f t="shared" si="26"/>
        <v>257</v>
      </c>
      <c r="AE44" s="297">
        <f t="shared" si="26"/>
        <v>148</v>
      </c>
      <c r="AF44" s="297">
        <f t="shared" si="26"/>
        <v>34</v>
      </c>
      <c r="AG44" s="297">
        <f t="shared" si="26"/>
        <v>280</v>
      </c>
      <c r="AH44" s="297">
        <f t="shared" si="25"/>
        <v>27</v>
      </c>
      <c r="AI44" s="297">
        <f t="shared" si="25"/>
        <v>0</v>
      </c>
      <c r="AJ44" s="297">
        <f t="shared" si="25"/>
        <v>0</v>
      </c>
      <c r="AK44" s="297">
        <f t="shared" si="13"/>
        <v>0</v>
      </c>
      <c r="AL44" s="297">
        <f t="shared" si="14"/>
        <v>57</v>
      </c>
      <c r="AM44" s="297">
        <f t="shared" si="14"/>
        <v>0</v>
      </c>
      <c r="AN44" s="297">
        <f t="shared" si="15"/>
        <v>0</v>
      </c>
      <c r="AO44" s="297">
        <f t="shared" si="16"/>
        <v>154</v>
      </c>
      <c r="AP44" s="297">
        <f t="shared" si="17"/>
        <v>57</v>
      </c>
      <c r="AQ44" s="416"/>
      <c r="AR44" s="416"/>
      <c r="AS44" s="416"/>
      <c r="AT44" s="416"/>
      <c r="AU44" s="416"/>
      <c r="AV44" s="416"/>
      <c r="AW44" s="416"/>
      <c r="AX44" s="416"/>
      <c r="AY44" s="416"/>
      <c r="AZ44" s="416">
        <v>57</v>
      </c>
      <c r="BA44" s="416"/>
      <c r="BB44" s="416"/>
      <c r="BC44" s="297">
        <f t="shared" si="18"/>
        <v>0</v>
      </c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297">
        <f t="shared" si="19"/>
        <v>0</v>
      </c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297">
        <f t="shared" si="20"/>
        <v>0</v>
      </c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297">
        <f t="shared" si="21"/>
        <v>0</v>
      </c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297">
        <f t="shared" si="22"/>
        <v>0</v>
      </c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297">
        <f t="shared" si="23"/>
        <v>1698</v>
      </c>
      <c r="DM44" s="416">
        <v>798</v>
      </c>
      <c r="DN44" s="416">
        <v>257</v>
      </c>
      <c r="DO44" s="416">
        <v>148</v>
      </c>
      <c r="DP44" s="416">
        <v>34</v>
      </c>
      <c r="DQ44" s="416">
        <v>280</v>
      </c>
      <c r="DR44" s="416">
        <v>27</v>
      </c>
      <c r="DS44" s="416"/>
      <c r="DT44" s="416"/>
      <c r="DU44" s="416"/>
      <c r="DV44" s="416"/>
      <c r="DW44" s="416">
        <v>154</v>
      </c>
      <c r="DX44" s="297">
        <f t="shared" si="24"/>
        <v>243</v>
      </c>
      <c r="DY44" s="416">
        <v>243</v>
      </c>
      <c r="DZ44" s="416"/>
      <c r="EA44" s="416"/>
      <c r="EB44" s="416"/>
      <c r="EC44" s="416"/>
      <c r="ED44" s="416"/>
      <c r="EE44" s="416"/>
      <c r="EF44" s="416"/>
      <c r="EG44" s="416"/>
      <c r="EH44" s="417" t="s">
        <v>403</v>
      </c>
    </row>
    <row r="45" spans="1:138" s="267" customFormat="1" ht="13.5">
      <c r="A45" s="415" t="s">
        <v>376</v>
      </c>
      <c r="B45" s="415">
        <v>22424</v>
      </c>
      <c r="C45" s="415" t="s">
        <v>440</v>
      </c>
      <c r="D45" s="297">
        <f t="shared" si="4"/>
        <v>1554</v>
      </c>
      <c r="E45" s="297">
        <f t="shared" si="5"/>
        <v>197</v>
      </c>
      <c r="F45" s="297">
        <f t="shared" si="5"/>
        <v>338</v>
      </c>
      <c r="G45" s="297">
        <f t="shared" si="5"/>
        <v>379</v>
      </c>
      <c r="H45" s="297">
        <f t="shared" si="5"/>
        <v>60</v>
      </c>
      <c r="I45" s="297">
        <f t="shared" si="5"/>
        <v>440</v>
      </c>
      <c r="J45" s="297">
        <f t="shared" si="5"/>
        <v>0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140</v>
      </c>
      <c r="R45" s="297">
        <f t="shared" si="10"/>
        <v>696</v>
      </c>
      <c r="S45" s="416">
        <v>188</v>
      </c>
      <c r="T45" s="416"/>
      <c r="U45" s="416"/>
      <c r="V45" s="416">
        <v>60</v>
      </c>
      <c r="W45" s="416">
        <v>440</v>
      </c>
      <c r="X45" s="416"/>
      <c r="Y45" s="416"/>
      <c r="Z45" s="416"/>
      <c r="AA45" s="416">
        <v>8</v>
      </c>
      <c r="AB45" s="297">
        <f t="shared" si="11"/>
        <v>849</v>
      </c>
      <c r="AC45" s="297">
        <f t="shared" si="26"/>
        <v>0</v>
      </c>
      <c r="AD45" s="297">
        <f t="shared" si="26"/>
        <v>338</v>
      </c>
      <c r="AE45" s="297">
        <f t="shared" si="26"/>
        <v>379</v>
      </c>
      <c r="AF45" s="297">
        <f t="shared" si="26"/>
        <v>0</v>
      </c>
      <c r="AG45" s="297">
        <f t="shared" si="26"/>
        <v>0</v>
      </c>
      <c r="AH45" s="297">
        <f t="shared" si="25"/>
        <v>0</v>
      </c>
      <c r="AI45" s="297">
        <f t="shared" si="25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132</v>
      </c>
      <c r="AP45" s="297">
        <f t="shared" si="17"/>
        <v>0</v>
      </c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297">
        <f t="shared" si="18"/>
        <v>0</v>
      </c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/>
      <c r="BO45" s="297">
        <f t="shared" si="19"/>
        <v>0</v>
      </c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297">
        <f t="shared" si="20"/>
        <v>0</v>
      </c>
      <c r="CB45" s="416"/>
      <c r="CC45" s="416"/>
      <c r="CD45" s="416"/>
      <c r="CE45" s="416"/>
      <c r="CF45" s="416"/>
      <c r="CG45" s="416"/>
      <c r="CH45" s="416"/>
      <c r="CI45" s="416"/>
      <c r="CJ45" s="416"/>
      <c r="CK45" s="416"/>
      <c r="CL45" s="416"/>
      <c r="CM45" s="297">
        <f t="shared" si="21"/>
        <v>0</v>
      </c>
      <c r="CN45" s="416"/>
      <c r="CO45" s="416"/>
      <c r="CP45" s="416"/>
      <c r="CQ45" s="416"/>
      <c r="CR45" s="416"/>
      <c r="CS45" s="416"/>
      <c r="CT45" s="416"/>
      <c r="CU45" s="416"/>
      <c r="CV45" s="416"/>
      <c r="CW45" s="416"/>
      <c r="CX45" s="416"/>
      <c r="CY45" s="297">
        <f t="shared" si="22"/>
        <v>0</v>
      </c>
      <c r="CZ45" s="416"/>
      <c r="DA45" s="416"/>
      <c r="DB45" s="416"/>
      <c r="DC45" s="416"/>
      <c r="DD45" s="416"/>
      <c r="DE45" s="416"/>
      <c r="DF45" s="416"/>
      <c r="DG45" s="416"/>
      <c r="DH45" s="416"/>
      <c r="DI45" s="416"/>
      <c r="DJ45" s="416"/>
      <c r="DK45" s="416"/>
      <c r="DL45" s="297">
        <f t="shared" si="23"/>
        <v>849</v>
      </c>
      <c r="DM45" s="416"/>
      <c r="DN45" s="416">
        <v>338</v>
      </c>
      <c r="DO45" s="416">
        <v>379</v>
      </c>
      <c r="DP45" s="416"/>
      <c r="DQ45" s="416"/>
      <c r="DR45" s="416"/>
      <c r="DS45" s="416"/>
      <c r="DT45" s="416"/>
      <c r="DU45" s="416"/>
      <c r="DV45" s="416"/>
      <c r="DW45" s="416">
        <v>132</v>
      </c>
      <c r="DX45" s="297">
        <f t="shared" si="24"/>
        <v>9</v>
      </c>
      <c r="DY45" s="416">
        <v>9</v>
      </c>
      <c r="DZ45" s="416"/>
      <c r="EA45" s="416"/>
      <c r="EB45" s="416"/>
      <c r="EC45" s="416"/>
      <c r="ED45" s="416"/>
      <c r="EE45" s="416"/>
      <c r="EF45" s="416"/>
      <c r="EG45" s="416"/>
      <c r="EH45" s="417" t="s">
        <v>403</v>
      </c>
    </row>
    <row r="46" spans="1:138" s="267" customFormat="1" ht="13.5">
      <c r="A46" s="415" t="s">
        <v>376</v>
      </c>
      <c r="B46" s="415">
        <v>22426</v>
      </c>
      <c r="C46" s="415" t="s">
        <v>441</v>
      </c>
      <c r="D46" s="297">
        <f t="shared" si="4"/>
        <v>626</v>
      </c>
      <c r="E46" s="297">
        <f t="shared" si="5"/>
        <v>334</v>
      </c>
      <c r="F46" s="297">
        <f t="shared" si="5"/>
        <v>78</v>
      </c>
      <c r="G46" s="297">
        <f t="shared" si="5"/>
        <v>51</v>
      </c>
      <c r="H46" s="297">
        <f t="shared" si="5"/>
        <v>9</v>
      </c>
      <c r="I46" s="297">
        <f t="shared" si="5"/>
        <v>66</v>
      </c>
      <c r="J46" s="297">
        <f t="shared" si="5"/>
        <v>3</v>
      </c>
      <c r="K46" s="297">
        <f t="shared" si="6"/>
        <v>0</v>
      </c>
      <c r="L46" s="297">
        <f t="shared" si="6"/>
        <v>0</v>
      </c>
      <c r="M46" s="297">
        <f t="shared" si="6"/>
        <v>68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17</v>
      </c>
      <c r="R46" s="297">
        <f t="shared" si="10"/>
        <v>47</v>
      </c>
      <c r="S46" s="416"/>
      <c r="T46" s="416"/>
      <c r="U46" s="416">
        <v>37</v>
      </c>
      <c r="V46" s="416">
        <v>9</v>
      </c>
      <c r="W46" s="416">
        <v>1</v>
      </c>
      <c r="X46" s="416"/>
      <c r="Y46" s="416"/>
      <c r="Z46" s="416"/>
      <c r="AA46" s="416"/>
      <c r="AB46" s="297">
        <f t="shared" si="11"/>
        <v>222</v>
      </c>
      <c r="AC46" s="297">
        <f t="shared" si="26"/>
        <v>0</v>
      </c>
      <c r="AD46" s="297">
        <f t="shared" si="26"/>
        <v>73</v>
      </c>
      <c r="AE46" s="297">
        <f t="shared" si="26"/>
        <v>0</v>
      </c>
      <c r="AF46" s="297">
        <f t="shared" si="26"/>
        <v>0</v>
      </c>
      <c r="AG46" s="297">
        <f t="shared" si="26"/>
        <v>64</v>
      </c>
      <c r="AH46" s="297">
        <f t="shared" si="25"/>
        <v>0</v>
      </c>
      <c r="AI46" s="297">
        <f t="shared" si="25"/>
        <v>0</v>
      </c>
      <c r="AJ46" s="297">
        <f t="shared" si="25"/>
        <v>0</v>
      </c>
      <c r="AK46" s="297">
        <f t="shared" si="13"/>
        <v>68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17</v>
      </c>
      <c r="AP46" s="297">
        <f t="shared" si="17"/>
        <v>85</v>
      </c>
      <c r="AQ46" s="416"/>
      <c r="AR46" s="416"/>
      <c r="AS46" s="416"/>
      <c r="AT46" s="416"/>
      <c r="AU46" s="416"/>
      <c r="AV46" s="416"/>
      <c r="AW46" s="416"/>
      <c r="AX46" s="416"/>
      <c r="AY46" s="416">
        <v>68</v>
      </c>
      <c r="AZ46" s="416"/>
      <c r="BA46" s="416"/>
      <c r="BB46" s="416">
        <v>17</v>
      </c>
      <c r="BC46" s="297">
        <f t="shared" si="18"/>
        <v>137</v>
      </c>
      <c r="BD46" s="416"/>
      <c r="BE46" s="416">
        <v>73</v>
      </c>
      <c r="BF46" s="416"/>
      <c r="BG46" s="416"/>
      <c r="BH46" s="416">
        <v>64</v>
      </c>
      <c r="BI46" s="416"/>
      <c r="BJ46" s="416"/>
      <c r="BK46" s="416"/>
      <c r="BL46" s="416"/>
      <c r="BM46" s="416"/>
      <c r="BN46" s="416"/>
      <c r="BO46" s="297">
        <f t="shared" si="19"/>
        <v>0</v>
      </c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297">
        <f t="shared" si="20"/>
        <v>0</v>
      </c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297">
        <f t="shared" si="21"/>
        <v>0</v>
      </c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297">
        <f t="shared" si="22"/>
        <v>0</v>
      </c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297">
        <f t="shared" si="23"/>
        <v>0</v>
      </c>
      <c r="DM46" s="416"/>
      <c r="DN46" s="416"/>
      <c r="DO46" s="416"/>
      <c r="DP46" s="416"/>
      <c r="DQ46" s="416"/>
      <c r="DR46" s="416"/>
      <c r="DS46" s="416"/>
      <c r="DT46" s="416"/>
      <c r="DU46" s="416"/>
      <c r="DV46" s="416"/>
      <c r="DW46" s="416"/>
      <c r="DX46" s="297">
        <f t="shared" si="24"/>
        <v>357</v>
      </c>
      <c r="DY46" s="416">
        <v>334</v>
      </c>
      <c r="DZ46" s="416">
        <v>5</v>
      </c>
      <c r="EA46" s="416">
        <v>14</v>
      </c>
      <c r="EB46" s="416"/>
      <c r="EC46" s="416">
        <v>1</v>
      </c>
      <c r="ED46" s="416">
        <v>3</v>
      </c>
      <c r="EE46" s="416"/>
      <c r="EF46" s="416"/>
      <c r="EG46" s="416"/>
      <c r="EH46" s="417" t="s">
        <v>403</v>
      </c>
    </row>
    <row r="47" spans="1:138" s="267" customFormat="1" ht="13.5">
      <c r="A47" s="415" t="s">
        <v>376</v>
      </c>
      <c r="B47" s="415">
        <v>22429</v>
      </c>
      <c r="C47" s="415" t="s">
        <v>442</v>
      </c>
      <c r="D47" s="297">
        <f t="shared" si="4"/>
        <v>898</v>
      </c>
      <c r="E47" s="297">
        <f t="shared" si="5"/>
        <v>571</v>
      </c>
      <c r="F47" s="297">
        <f t="shared" si="5"/>
        <v>137</v>
      </c>
      <c r="G47" s="297">
        <f t="shared" si="5"/>
        <v>61</v>
      </c>
      <c r="H47" s="297">
        <f t="shared" si="5"/>
        <v>18</v>
      </c>
      <c r="I47" s="297">
        <f t="shared" si="5"/>
        <v>3</v>
      </c>
      <c r="J47" s="297">
        <f t="shared" si="5"/>
        <v>0</v>
      </c>
      <c r="K47" s="297">
        <f t="shared" si="6"/>
        <v>0</v>
      </c>
      <c r="L47" s="297">
        <f t="shared" si="6"/>
        <v>0</v>
      </c>
      <c r="M47" s="297">
        <f t="shared" si="6"/>
        <v>83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25</v>
      </c>
      <c r="R47" s="297">
        <f t="shared" si="10"/>
        <v>468</v>
      </c>
      <c r="S47" s="416">
        <v>390</v>
      </c>
      <c r="T47" s="416">
        <v>7</v>
      </c>
      <c r="U47" s="416">
        <v>47</v>
      </c>
      <c r="V47" s="416">
        <v>18</v>
      </c>
      <c r="W47" s="416">
        <v>3</v>
      </c>
      <c r="X47" s="416"/>
      <c r="Y47" s="416"/>
      <c r="Z47" s="416"/>
      <c r="AA47" s="416">
        <v>3</v>
      </c>
      <c r="AB47" s="297">
        <f t="shared" si="11"/>
        <v>229</v>
      </c>
      <c r="AC47" s="297">
        <f t="shared" si="26"/>
        <v>0</v>
      </c>
      <c r="AD47" s="297">
        <f t="shared" si="26"/>
        <v>125</v>
      </c>
      <c r="AE47" s="297">
        <f t="shared" si="26"/>
        <v>0</v>
      </c>
      <c r="AF47" s="297">
        <f t="shared" si="26"/>
        <v>0</v>
      </c>
      <c r="AG47" s="297">
        <f t="shared" si="26"/>
        <v>0</v>
      </c>
      <c r="AH47" s="297">
        <f t="shared" si="25"/>
        <v>0</v>
      </c>
      <c r="AI47" s="297">
        <f t="shared" si="25"/>
        <v>0</v>
      </c>
      <c r="AJ47" s="297">
        <f t="shared" si="25"/>
        <v>0</v>
      </c>
      <c r="AK47" s="297">
        <f t="shared" si="13"/>
        <v>83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21</v>
      </c>
      <c r="AP47" s="297">
        <f t="shared" si="17"/>
        <v>104</v>
      </c>
      <c r="AQ47" s="416"/>
      <c r="AR47" s="416"/>
      <c r="AS47" s="416"/>
      <c r="AT47" s="416"/>
      <c r="AU47" s="416"/>
      <c r="AV47" s="416"/>
      <c r="AW47" s="416"/>
      <c r="AX47" s="416"/>
      <c r="AY47" s="416">
        <v>83</v>
      </c>
      <c r="AZ47" s="416"/>
      <c r="BA47" s="416"/>
      <c r="BB47" s="416">
        <v>21</v>
      </c>
      <c r="BC47" s="297">
        <f t="shared" si="18"/>
        <v>0</v>
      </c>
      <c r="BD47" s="416"/>
      <c r="BE47" s="416"/>
      <c r="BF47" s="416"/>
      <c r="BG47" s="416"/>
      <c r="BH47" s="416"/>
      <c r="BI47" s="416"/>
      <c r="BJ47" s="416"/>
      <c r="BK47" s="416"/>
      <c r="BL47" s="416"/>
      <c r="BM47" s="416"/>
      <c r="BN47" s="416"/>
      <c r="BO47" s="297">
        <f t="shared" si="19"/>
        <v>0</v>
      </c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297">
        <f t="shared" si="20"/>
        <v>0</v>
      </c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297">
        <f t="shared" si="21"/>
        <v>0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297">
        <f t="shared" si="22"/>
        <v>0</v>
      </c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297">
        <f t="shared" si="23"/>
        <v>125</v>
      </c>
      <c r="DM47" s="416"/>
      <c r="DN47" s="416">
        <v>125</v>
      </c>
      <c r="DO47" s="416"/>
      <c r="DP47" s="416"/>
      <c r="DQ47" s="416"/>
      <c r="DR47" s="416"/>
      <c r="DS47" s="416"/>
      <c r="DT47" s="416"/>
      <c r="DU47" s="416"/>
      <c r="DV47" s="416"/>
      <c r="DW47" s="416"/>
      <c r="DX47" s="297">
        <f t="shared" si="24"/>
        <v>201</v>
      </c>
      <c r="DY47" s="416">
        <v>181</v>
      </c>
      <c r="DZ47" s="416">
        <v>5</v>
      </c>
      <c r="EA47" s="416">
        <v>14</v>
      </c>
      <c r="EB47" s="416"/>
      <c r="EC47" s="416"/>
      <c r="ED47" s="416"/>
      <c r="EE47" s="416"/>
      <c r="EF47" s="416"/>
      <c r="EG47" s="416">
        <v>1</v>
      </c>
      <c r="EH47" s="417"/>
    </row>
    <row r="48" spans="1:138" s="267" customFormat="1" ht="13.5">
      <c r="A48" s="415" t="s">
        <v>376</v>
      </c>
      <c r="B48" s="415">
        <v>22461</v>
      </c>
      <c r="C48" s="415" t="s">
        <v>443</v>
      </c>
      <c r="D48" s="297">
        <f t="shared" si="4"/>
        <v>1459</v>
      </c>
      <c r="E48" s="297">
        <f t="shared" si="5"/>
        <v>900</v>
      </c>
      <c r="F48" s="297">
        <f t="shared" si="5"/>
        <v>111</v>
      </c>
      <c r="G48" s="297">
        <f t="shared" si="5"/>
        <v>152</v>
      </c>
      <c r="H48" s="297">
        <f t="shared" si="5"/>
        <v>28</v>
      </c>
      <c r="I48" s="297">
        <f t="shared" si="5"/>
        <v>215</v>
      </c>
      <c r="J48" s="297">
        <f t="shared" si="5"/>
        <v>53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0</v>
      </c>
      <c r="R48" s="297">
        <f t="shared" si="10"/>
        <v>152</v>
      </c>
      <c r="S48" s="416"/>
      <c r="T48" s="416"/>
      <c r="U48" s="416">
        <v>152</v>
      </c>
      <c r="V48" s="416"/>
      <c r="W48" s="416"/>
      <c r="X48" s="416"/>
      <c r="Y48" s="416"/>
      <c r="Z48" s="416"/>
      <c r="AA48" s="416"/>
      <c r="AB48" s="297">
        <f t="shared" si="11"/>
        <v>360</v>
      </c>
      <c r="AC48" s="297">
        <f t="shared" si="26"/>
        <v>6</v>
      </c>
      <c r="AD48" s="297">
        <f t="shared" si="26"/>
        <v>111</v>
      </c>
      <c r="AE48" s="297">
        <f t="shared" si="26"/>
        <v>0</v>
      </c>
      <c r="AF48" s="297">
        <f t="shared" si="26"/>
        <v>28</v>
      </c>
      <c r="AG48" s="297">
        <f t="shared" si="26"/>
        <v>215</v>
      </c>
      <c r="AH48" s="297">
        <f t="shared" si="25"/>
        <v>0</v>
      </c>
      <c r="AI48" s="297">
        <f t="shared" si="25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0</v>
      </c>
      <c r="AP48" s="297">
        <f t="shared" si="17"/>
        <v>0</v>
      </c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297">
        <f t="shared" si="18"/>
        <v>117</v>
      </c>
      <c r="BD48" s="416">
        <v>6</v>
      </c>
      <c r="BE48" s="416">
        <v>111</v>
      </c>
      <c r="BF48" s="416"/>
      <c r="BG48" s="416"/>
      <c r="BH48" s="416"/>
      <c r="BI48" s="416"/>
      <c r="BJ48" s="416"/>
      <c r="BK48" s="416"/>
      <c r="BL48" s="416"/>
      <c r="BM48" s="416"/>
      <c r="BN48" s="416"/>
      <c r="BO48" s="297">
        <f t="shared" si="19"/>
        <v>0</v>
      </c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297">
        <f t="shared" si="20"/>
        <v>0</v>
      </c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297">
        <f t="shared" si="21"/>
        <v>0</v>
      </c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297">
        <f t="shared" si="22"/>
        <v>0</v>
      </c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297">
        <f t="shared" si="23"/>
        <v>243</v>
      </c>
      <c r="DM48" s="416"/>
      <c r="DN48" s="416"/>
      <c r="DO48" s="416"/>
      <c r="DP48" s="416">
        <v>28</v>
      </c>
      <c r="DQ48" s="416">
        <v>215</v>
      </c>
      <c r="DR48" s="416"/>
      <c r="DS48" s="416"/>
      <c r="DT48" s="416"/>
      <c r="DU48" s="416"/>
      <c r="DV48" s="416"/>
      <c r="DW48" s="416"/>
      <c r="DX48" s="297">
        <f t="shared" si="24"/>
        <v>947</v>
      </c>
      <c r="DY48" s="416">
        <v>894</v>
      </c>
      <c r="DZ48" s="416"/>
      <c r="EA48" s="416"/>
      <c r="EB48" s="416"/>
      <c r="EC48" s="416"/>
      <c r="ED48" s="416">
        <v>53</v>
      </c>
      <c r="EE48" s="416"/>
      <c r="EF48" s="416"/>
      <c r="EG48" s="416"/>
      <c r="EH48" s="417"/>
    </row>
    <row r="49" spans="1:138" s="267" customFormat="1" ht="13.5">
      <c r="A49" s="415" t="s">
        <v>376</v>
      </c>
      <c r="B49" s="415">
        <v>22503</v>
      </c>
      <c r="C49" s="415" t="s">
        <v>444</v>
      </c>
      <c r="D49" s="297">
        <f t="shared" si="4"/>
        <v>1491</v>
      </c>
      <c r="E49" s="297">
        <f t="shared" si="5"/>
        <v>885</v>
      </c>
      <c r="F49" s="297">
        <f t="shared" si="5"/>
        <v>185</v>
      </c>
      <c r="G49" s="297">
        <f t="shared" si="5"/>
        <v>125</v>
      </c>
      <c r="H49" s="297">
        <f t="shared" si="5"/>
        <v>65</v>
      </c>
      <c r="I49" s="297">
        <f t="shared" si="5"/>
        <v>3</v>
      </c>
      <c r="J49" s="297">
        <f t="shared" si="5"/>
        <v>20</v>
      </c>
      <c r="K49" s="297">
        <f t="shared" si="6"/>
        <v>0</v>
      </c>
      <c r="L49" s="297">
        <f t="shared" si="6"/>
        <v>0</v>
      </c>
      <c r="M49" s="297">
        <f t="shared" si="6"/>
        <v>0</v>
      </c>
      <c r="N49" s="297">
        <f t="shared" si="7"/>
        <v>0</v>
      </c>
      <c r="O49" s="297">
        <f t="shared" si="7"/>
        <v>0</v>
      </c>
      <c r="P49" s="297">
        <f t="shared" si="8"/>
        <v>0</v>
      </c>
      <c r="Q49" s="297">
        <f t="shared" si="9"/>
        <v>208</v>
      </c>
      <c r="R49" s="297">
        <f t="shared" si="10"/>
        <v>635</v>
      </c>
      <c r="S49" s="416">
        <v>140</v>
      </c>
      <c r="T49" s="416">
        <v>89</v>
      </c>
      <c r="U49" s="416">
        <v>125</v>
      </c>
      <c r="V49" s="416">
        <v>65</v>
      </c>
      <c r="W49" s="416">
        <v>3</v>
      </c>
      <c r="X49" s="416">
        <v>5</v>
      </c>
      <c r="Y49" s="416"/>
      <c r="Z49" s="416"/>
      <c r="AA49" s="416">
        <v>208</v>
      </c>
      <c r="AB49" s="297">
        <f t="shared" si="11"/>
        <v>89</v>
      </c>
      <c r="AC49" s="297">
        <f t="shared" si="26"/>
        <v>0</v>
      </c>
      <c r="AD49" s="297">
        <f t="shared" si="26"/>
        <v>89</v>
      </c>
      <c r="AE49" s="297">
        <f t="shared" si="26"/>
        <v>0</v>
      </c>
      <c r="AF49" s="297">
        <f t="shared" si="26"/>
        <v>0</v>
      </c>
      <c r="AG49" s="297">
        <f t="shared" si="26"/>
        <v>0</v>
      </c>
      <c r="AH49" s="297">
        <f t="shared" si="25"/>
        <v>0</v>
      </c>
      <c r="AI49" s="297">
        <f t="shared" si="25"/>
        <v>0</v>
      </c>
      <c r="AJ49" s="297">
        <f t="shared" si="25"/>
        <v>0</v>
      </c>
      <c r="AK49" s="297">
        <f t="shared" si="13"/>
        <v>0</v>
      </c>
      <c r="AL49" s="297">
        <f t="shared" si="14"/>
        <v>0</v>
      </c>
      <c r="AM49" s="297">
        <f t="shared" si="14"/>
        <v>0</v>
      </c>
      <c r="AN49" s="297">
        <f t="shared" si="15"/>
        <v>0</v>
      </c>
      <c r="AO49" s="297">
        <f t="shared" si="16"/>
        <v>0</v>
      </c>
      <c r="AP49" s="297">
        <f t="shared" si="17"/>
        <v>0</v>
      </c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297">
        <f t="shared" si="18"/>
        <v>89</v>
      </c>
      <c r="BD49" s="416"/>
      <c r="BE49" s="416">
        <v>89</v>
      </c>
      <c r="BF49" s="416"/>
      <c r="BG49" s="416"/>
      <c r="BH49" s="416"/>
      <c r="BI49" s="416"/>
      <c r="BJ49" s="416"/>
      <c r="BK49" s="416"/>
      <c r="BL49" s="416"/>
      <c r="BM49" s="416"/>
      <c r="BN49" s="416"/>
      <c r="BO49" s="297">
        <f t="shared" si="19"/>
        <v>0</v>
      </c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297">
        <f t="shared" si="20"/>
        <v>0</v>
      </c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297">
        <f t="shared" si="21"/>
        <v>0</v>
      </c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297">
        <f t="shared" si="22"/>
        <v>0</v>
      </c>
      <c r="CZ49" s="416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297">
        <f t="shared" si="23"/>
        <v>0</v>
      </c>
      <c r="DM49" s="416"/>
      <c r="DN49" s="416"/>
      <c r="DO49" s="416"/>
      <c r="DP49" s="416"/>
      <c r="DQ49" s="416"/>
      <c r="DR49" s="416"/>
      <c r="DS49" s="416"/>
      <c r="DT49" s="416"/>
      <c r="DU49" s="416"/>
      <c r="DV49" s="416"/>
      <c r="DW49" s="416"/>
      <c r="DX49" s="297">
        <f t="shared" si="24"/>
        <v>767</v>
      </c>
      <c r="DY49" s="416">
        <v>745</v>
      </c>
      <c r="DZ49" s="416">
        <v>7</v>
      </c>
      <c r="EA49" s="416"/>
      <c r="EB49" s="416"/>
      <c r="EC49" s="416"/>
      <c r="ED49" s="416">
        <v>15</v>
      </c>
      <c r="EE49" s="416"/>
      <c r="EF49" s="416"/>
      <c r="EG49" s="416"/>
      <c r="EH49" s="417" t="s">
        <v>403</v>
      </c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静岡県</v>
      </c>
      <c r="B7" s="280">
        <f>INT(B8/1000)*1000</f>
        <v>22000</v>
      </c>
      <c r="C7" s="280" t="s">
        <v>354</v>
      </c>
      <c r="D7" s="278">
        <f aca="true" t="shared" si="0" ref="D7:AI7">SUM(D8:D200)</f>
        <v>86</v>
      </c>
      <c r="E7" s="278">
        <f t="shared" si="0"/>
        <v>5</v>
      </c>
      <c r="F7" s="278">
        <f t="shared" si="0"/>
        <v>31</v>
      </c>
      <c r="G7" s="278">
        <f t="shared" si="0"/>
        <v>31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50</v>
      </c>
      <c r="O7" s="278">
        <f t="shared" si="0"/>
        <v>0</v>
      </c>
      <c r="P7" s="278">
        <f t="shared" si="0"/>
        <v>86</v>
      </c>
      <c r="Q7" s="278">
        <f t="shared" si="0"/>
        <v>42</v>
      </c>
      <c r="R7" s="278">
        <f t="shared" si="0"/>
        <v>0</v>
      </c>
      <c r="S7" s="278">
        <f t="shared" si="0"/>
        <v>5</v>
      </c>
      <c r="T7" s="278">
        <f t="shared" si="0"/>
        <v>39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5</v>
      </c>
      <c r="Y7" s="278">
        <f t="shared" si="0"/>
        <v>0</v>
      </c>
      <c r="Z7" s="278">
        <f t="shared" si="0"/>
        <v>0</v>
      </c>
      <c r="AA7" s="278">
        <f t="shared" si="0"/>
        <v>5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31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31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50</v>
      </c>
      <c r="CK7" s="278">
        <f t="shared" si="2"/>
        <v>42</v>
      </c>
      <c r="CL7" s="278">
        <f t="shared" si="2"/>
        <v>0</v>
      </c>
      <c r="CM7" s="278">
        <f t="shared" si="2"/>
        <v>0</v>
      </c>
      <c r="CN7" s="278">
        <f t="shared" si="2"/>
        <v>8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376</v>
      </c>
      <c r="B8" s="415">
        <v>22100</v>
      </c>
      <c r="C8" s="415" t="s">
        <v>402</v>
      </c>
      <c r="D8" s="297">
        <f aca="true" t="shared" si="3" ref="D8:D49">SUM(E8,F8,N8,O8)</f>
        <v>0</v>
      </c>
      <c r="E8" s="297">
        <f aca="true" t="shared" si="4" ref="E8:E49">X8</f>
        <v>0</v>
      </c>
      <c r="F8" s="297">
        <f aca="true" t="shared" si="5" ref="F8:F49">SUM(G8:M8)</f>
        <v>0</v>
      </c>
      <c r="G8" s="297">
        <f aca="true" t="shared" si="6" ref="G8:G49">AF8</f>
        <v>0</v>
      </c>
      <c r="H8" s="297">
        <f aca="true" t="shared" si="7" ref="H8:H49">AN8</f>
        <v>0</v>
      </c>
      <c r="I8" s="297">
        <f aca="true" t="shared" si="8" ref="I8:I49">AV8</f>
        <v>0</v>
      </c>
      <c r="J8" s="297">
        <f aca="true" t="shared" si="9" ref="J8:J49">BD8</f>
        <v>0</v>
      </c>
      <c r="K8" s="297">
        <f aca="true" t="shared" si="10" ref="K8:K49">BL8</f>
        <v>0</v>
      </c>
      <c r="L8" s="297">
        <f aca="true" t="shared" si="11" ref="L8:L49">BT8</f>
        <v>0</v>
      </c>
      <c r="M8" s="297">
        <f aca="true" t="shared" si="12" ref="M8:M49">CB8</f>
        <v>0</v>
      </c>
      <c r="N8" s="297">
        <f aca="true" t="shared" si="13" ref="N8:N49">CJ8</f>
        <v>0</v>
      </c>
      <c r="O8" s="297">
        <f aca="true" t="shared" si="14" ref="O8:O49">CR8</f>
        <v>0</v>
      </c>
      <c r="P8" s="297">
        <f aca="true" t="shared" si="15" ref="P8:P49">SUM(Q8:W8)</f>
        <v>0</v>
      </c>
      <c r="Q8" s="297">
        <f aca="true" t="shared" si="16" ref="Q8:W4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49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49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49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49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49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49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49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49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49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49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376</v>
      </c>
      <c r="B9" s="415">
        <v>22130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376</v>
      </c>
      <c r="B10" s="415">
        <v>22203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376</v>
      </c>
      <c r="B11" s="415">
        <v>22205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376</v>
      </c>
      <c r="B12" s="415">
        <v>22206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376</v>
      </c>
      <c r="B13" s="415">
        <v>22207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376</v>
      </c>
      <c r="B14" s="415">
        <v>22208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376</v>
      </c>
      <c r="B15" s="415">
        <v>22209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376</v>
      </c>
      <c r="B16" s="415">
        <v>22210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376</v>
      </c>
      <c r="B17" s="415">
        <v>22211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376</v>
      </c>
      <c r="B18" s="415">
        <v>22212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376</v>
      </c>
      <c r="B19" s="415">
        <v>22213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376</v>
      </c>
      <c r="B20" s="415">
        <v>22214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376</v>
      </c>
      <c r="B21" s="415">
        <v>22215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376</v>
      </c>
      <c r="B22" s="415">
        <v>22216</v>
      </c>
      <c r="C22" s="415" t="s">
        <v>417</v>
      </c>
      <c r="D22" s="297">
        <f t="shared" si="3"/>
        <v>86</v>
      </c>
      <c r="E22" s="297">
        <f t="shared" si="4"/>
        <v>5</v>
      </c>
      <c r="F22" s="297">
        <f t="shared" si="5"/>
        <v>31</v>
      </c>
      <c r="G22" s="297">
        <f t="shared" si="6"/>
        <v>31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50</v>
      </c>
      <c r="O22" s="297">
        <f t="shared" si="14"/>
        <v>0</v>
      </c>
      <c r="P22" s="297">
        <f t="shared" si="15"/>
        <v>86</v>
      </c>
      <c r="Q22" s="297">
        <f t="shared" si="16"/>
        <v>42</v>
      </c>
      <c r="R22" s="297">
        <f t="shared" si="16"/>
        <v>0</v>
      </c>
      <c r="S22" s="297">
        <f t="shared" si="16"/>
        <v>5</v>
      </c>
      <c r="T22" s="297">
        <f t="shared" si="16"/>
        <v>39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5</v>
      </c>
      <c r="Y22" s="418"/>
      <c r="Z22" s="418"/>
      <c r="AA22" s="418">
        <v>5</v>
      </c>
      <c r="AB22" s="418"/>
      <c r="AC22" s="418"/>
      <c r="AD22" s="418"/>
      <c r="AE22" s="418"/>
      <c r="AF22" s="297">
        <f t="shared" si="18"/>
        <v>31</v>
      </c>
      <c r="AG22" s="418"/>
      <c r="AH22" s="418"/>
      <c r="AI22" s="418"/>
      <c r="AJ22" s="418">
        <v>31</v>
      </c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50</v>
      </c>
      <c r="CK22" s="418">
        <v>42</v>
      </c>
      <c r="CL22" s="418"/>
      <c r="CM22" s="418"/>
      <c r="CN22" s="418">
        <v>8</v>
      </c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376</v>
      </c>
      <c r="B23" s="415">
        <v>22219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376</v>
      </c>
      <c r="B24" s="415">
        <v>22220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376</v>
      </c>
      <c r="B25" s="415">
        <v>22221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376</v>
      </c>
      <c r="B26" s="415">
        <v>22222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376</v>
      </c>
      <c r="B27" s="415">
        <v>22223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376</v>
      </c>
      <c r="B28" s="415">
        <v>22224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376</v>
      </c>
      <c r="B29" s="415">
        <v>22225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376</v>
      </c>
      <c r="B30" s="415">
        <v>22226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376</v>
      </c>
      <c r="B31" s="415">
        <v>22301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376</v>
      </c>
      <c r="B32" s="415">
        <v>22302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376</v>
      </c>
      <c r="B33" s="415">
        <v>22304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376</v>
      </c>
      <c r="B34" s="415">
        <v>22305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376</v>
      </c>
      <c r="B35" s="415">
        <v>22306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376</v>
      </c>
      <c r="B36" s="415">
        <v>22325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376</v>
      </c>
      <c r="B37" s="415">
        <v>22341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376</v>
      </c>
      <c r="B38" s="415">
        <v>22342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376</v>
      </c>
      <c r="B39" s="415">
        <v>22344</v>
      </c>
      <c r="C39" s="415" t="s">
        <v>434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376</v>
      </c>
      <c r="B40" s="415">
        <v>22361</v>
      </c>
      <c r="C40" s="415" t="s">
        <v>435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t="shared" si="16"/>
        <v>0</v>
      </c>
      <c r="R40" s="297">
        <f t="shared" si="16"/>
        <v>0</v>
      </c>
      <c r="S40" s="297">
        <f t="shared" si="16"/>
        <v>0</v>
      </c>
      <c r="T40" s="297">
        <f t="shared" si="16"/>
        <v>0</v>
      </c>
      <c r="U40" s="297">
        <f t="shared" si="16"/>
        <v>0</v>
      </c>
      <c r="V40" s="297">
        <f t="shared" si="16"/>
        <v>0</v>
      </c>
      <c r="W40" s="297">
        <f t="shared" si="16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415" t="s">
        <v>376</v>
      </c>
      <c r="B41" s="415">
        <v>22381</v>
      </c>
      <c r="C41" s="415" t="s">
        <v>436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16"/>
        <v>0</v>
      </c>
      <c r="R41" s="297">
        <f t="shared" si="16"/>
        <v>0</v>
      </c>
      <c r="S41" s="297">
        <f t="shared" si="16"/>
        <v>0</v>
      </c>
      <c r="T41" s="297">
        <f t="shared" si="16"/>
        <v>0</v>
      </c>
      <c r="U41" s="297">
        <f t="shared" si="16"/>
        <v>0</v>
      </c>
      <c r="V41" s="297">
        <f t="shared" si="16"/>
        <v>0</v>
      </c>
      <c r="W41" s="297">
        <f t="shared" si="16"/>
        <v>0</v>
      </c>
      <c r="X41" s="297">
        <f t="shared" si="17"/>
        <v>0</v>
      </c>
      <c r="Y41" s="418"/>
      <c r="Z41" s="418"/>
      <c r="AA41" s="418"/>
      <c r="AB41" s="418"/>
      <c r="AC41" s="418"/>
      <c r="AD41" s="418"/>
      <c r="AE41" s="418"/>
      <c r="AF41" s="297">
        <f t="shared" si="18"/>
        <v>0</v>
      </c>
      <c r="AG41" s="418"/>
      <c r="AH41" s="418"/>
      <c r="AI41" s="418"/>
      <c r="AJ41" s="418"/>
      <c r="AK41" s="418"/>
      <c r="AL41" s="418"/>
      <c r="AM41" s="418"/>
      <c r="AN41" s="297">
        <f t="shared" si="19"/>
        <v>0</v>
      </c>
      <c r="AO41" s="418"/>
      <c r="AP41" s="418"/>
      <c r="AQ41" s="418"/>
      <c r="AR41" s="418"/>
      <c r="AS41" s="418"/>
      <c r="AT41" s="418"/>
      <c r="AU41" s="418"/>
      <c r="AV41" s="297">
        <f t="shared" si="20"/>
        <v>0</v>
      </c>
      <c r="AW41" s="418"/>
      <c r="AX41" s="418"/>
      <c r="AY41" s="418"/>
      <c r="AZ41" s="418"/>
      <c r="BA41" s="418"/>
      <c r="BB41" s="418"/>
      <c r="BC41" s="418"/>
      <c r="BD41" s="297">
        <f t="shared" si="21"/>
        <v>0</v>
      </c>
      <c r="BE41" s="418"/>
      <c r="BF41" s="418"/>
      <c r="BG41" s="418"/>
      <c r="BH41" s="418"/>
      <c r="BI41" s="418"/>
      <c r="BJ41" s="418"/>
      <c r="BK41" s="418"/>
      <c r="BL41" s="297">
        <f t="shared" si="22"/>
        <v>0</v>
      </c>
      <c r="BM41" s="418"/>
      <c r="BN41" s="418"/>
      <c r="BO41" s="418"/>
      <c r="BP41" s="418"/>
      <c r="BQ41" s="418"/>
      <c r="BR41" s="418"/>
      <c r="BS41" s="418"/>
      <c r="BT41" s="297">
        <f t="shared" si="23"/>
        <v>0</v>
      </c>
      <c r="BU41" s="418"/>
      <c r="BV41" s="418"/>
      <c r="BW41" s="418"/>
      <c r="BX41" s="418"/>
      <c r="BY41" s="418"/>
      <c r="BZ41" s="418"/>
      <c r="CA41" s="418"/>
      <c r="CB41" s="297">
        <f t="shared" si="24"/>
        <v>0</v>
      </c>
      <c r="CC41" s="418"/>
      <c r="CD41" s="418"/>
      <c r="CE41" s="418"/>
      <c r="CF41" s="418"/>
      <c r="CG41" s="418"/>
      <c r="CH41" s="418"/>
      <c r="CI41" s="418"/>
      <c r="CJ41" s="297">
        <f t="shared" si="25"/>
        <v>0</v>
      </c>
      <c r="CK41" s="418"/>
      <c r="CL41" s="418"/>
      <c r="CM41" s="418"/>
      <c r="CN41" s="418"/>
      <c r="CO41" s="418"/>
      <c r="CP41" s="418"/>
      <c r="CQ41" s="418"/>
      <c r="CR41" s="297">
        <f t="shared" si="26"/>
        <v>0</v>
      </c>
      <c r="CS41" s="418"/>
      <c r="CT41" s="418"/>
      <c r="CU41" s="418"/>
      <c r="CV41" s="418"/>
      <c r="CW41" s="418"/>
      <c r="CX41" s="418"/>
      <c r="CY41" s="418"/>
    </row>
    <row r="42" spans="1:103" s="272" customFormat="1" ht="13.5">
      <c r="A42" s="415" t="s">
        <v>376</v>
      </c>
      <c r="B42" s="415">
        <v>22383</v>
      </c>
      <c r="C42" s="415" t="s">
        <v>437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16"/>
        <v>0</v>
      </c>
      <c r="R42" s="297">
        <f t="shared" si="16"/>
        <v>0</v>
      </c>
      <c r="S42" s="297">
        <f t="shared" si="16"/>
        <v>0</v>
      </c>
      <c r="T42" s="297">
        <f t="shared" si="16"/>
        <v>0</v>
      </c>
      <c r="U42" s="297">
        <f t="shared" si="16"/>
        <v>0</v>
      </c>
      <c r="V42" s="297">
        <f t="shared" si="16"/>
        <v>0</v>
      </c>
      <c r="W42" s="297">
        <f t="shared" si="16"/>
        <v>0</v>
      </c>
      <c r="X42" s="297">
        <f t="shared" si="17"/>
        <v>0</v>
      </c>
      <c r="Y42" s="418"/>
      <c r="Z42" s="418"/>
      <c r="AA42" s="418"/>
      <c r="AB42" s="418"/>
      <c r="AC42" s="418"/>
      <c r="AD42" s="418"/>
      <c r="AE42" s="418"/>
      <c r="AF42" s="297">
        <f t="shared" si="18"/>
        <v>0</v>
      </c>
      <c r="AG42" s="418"/>
      <c r="AH42" s="418"/>
      <c r="AI42" s="418"/>
      <c r="AJ42" s="418"/>
      <c r="AK42" s="418"/>
      <c r="AL42" s="418"/>
      <c r="AM42" s="418"/>
      <c r="AN42" s="297">
        <f t="shared" si="19"/>
        <v>0</v>
      </c>
      <c r="AO42" s="418"/>
      <c r="AP42" s="418"/>
      <c r="AQ42" s="418"/>
      <c r="AR42" s="418"/>
      <c r="AS42" s="418"/>
      <c r="AT42" s="418"/>
      <c r="AU42" s="418"/>
      <c r="AV42" s="297">
        <f t="shared" si="20"/>
        <v>0</v>
      </c>
      <c r="AW42" s="418"/>
      <c r="AX42" s="418"/>
      <c r="AY42" s="418"/>
      <c r="AZ42" s="418"/>
      <c r="BA42" s="418"/>
      <c r="BB42" s="418"/>
      <c r="BC42" s="418"/>
      <c r="BD42" s="297">
        <f t="shared" si="21"/>
        <v>0</v>
      </c>
      <c r="BE42" s="418"/>
      <c r="BF42" s="418"/>
      <c r="BG42" s="418"/>
      <c r="BH42" s="418"/>
      <c r="BI42" s="418"/>
      <c r="BJ42" s="418"/>
      <c r="BK42" s="418"/>
      <c r="BL42" s="297">
        <f t="shared" si="22"/>
        <v>0</v>
      </c>
      <c r="BM42" s="418"/>
      <c r="BN42" s="418"/>
      <c r="BO42" s="418"/>
      <c r="BP42" s="418"/>
      <c r="BQ42" s="418"/>
      <c r="BR42" s="418"/>
      <c r="BS42" s="418"/>
      <c r="BT42" s="297">
        <f t="shared" si="23"/>
        <v>0</v>
      </c>
      <c r="BU42" s="418"/>
      <c r="BV42" s="418"/>
      <c r="BW42" s="418"/>
      <c r="BX42" s="418"/>
      <c r="BY42" s="418"/>
      <c r="BZ42" s="418"/>
      <c r="CA42" s="418"/>
      <c r="CB42" s="297">
        <f t="shared" si="24"/>
        <v>0</v>
      </c>
      <c r="CC42" s="418"/>
      <c r="CD42" s="418"/>
      <c r="CE42" s="418"/>
      <c r="CF42" s="418"/>
      <c r="CG42" s="418"/>
      <c r="CH42" s="418"/>
      <c r="CI42" s="418"/>
      <c r="CJ42" s="297">
        <f t="shared" si="25"/>
        <v>0</v>
      </c>
      <c r="CK42" s="418"/>
      <c r="CL42" s="418"/>
      <c r="CM42" s="418"/>
      <c r="CN42" s="418"/>
      <c r="CO42" s="418"/>
      <c r="CP42" s="418"/>
      <c r="CQ42" s="418"/>
      <c r="CR42" s="297">
        <f t="shared" si="26"/>
        <v>0</v>
      </c>
      <c r="CS42" s="418"/>
      <c r="CT42" s="418"/>
      <c r="CU42" s="418"/>
      <c r="CV42" s="418"/>
      <c r="CW42" s="418"/>
      <c r="CX42" s="418"/>
      <c r="CY42" s="418"/>
    </row>
    <row r="43" spans="1:103" s="272" customFormat="1" ht="13.5">
      <c r="A43" s="415" t="s">
        <v>376</v>
      </c>
      <c r="B43" s="415">
        <v>22401</v>
      </c>
      <c r="C43" s="415" t="s">
        <v>438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16"/>
        <v>0</v>
      </c>
      <c r="R43" s="297">
        <f t="shared" si="16"/>
        <v>0</v>
      </c>
      <c r="S43" s="297">
        <f t="shared" si="16"/>
        <v>0</v>
      </c>
      <c r="T43" s="297">
        <f t="shared" si="16"/>
        <v>0</v>
      </c>
      <c r="U43" s="297">
        <f t="shared" si="16"/>
        <v>0</v>
      </c>
      <c r="V43" s="297">
        <f t="shared" si="16"/>
        <v>0</v>
      </c>
      <c r="W43" s="297">
        <f t="shared" si="16"/>
        <v>0</v>
      </c>
      <c r="X43" s="297">
        <f t="shared" si="17"/>
        <v>0</v>
      </c>
      <c r="Y43" s="418"/>
      <c r="Z43" s="418"/>
      <c r="AA43" s="418"/>
      <c r="AB43" s="418"/>
      <c r="AC43" s="418"/>
      <c r="AD43" s="418"/>
      <c r="AE43" s="418"/>
      <c r="AF43" s="297">
        <f t="shared" si="18"/>
        <v>0</v>
      </c>
      <c r="AG43" s="418"/>
      <c r="AH43" s="418"/>
      <c r="AI43" s="418"/>
      <c r="AJ43" s="418"/>
      <c r="AK43" s="418"/>
      <c r="AL43" s="418"/>
      <c r="AM43" s="418"/>
      <c r="AN43" s="297">
        <f t="shared" si="19"/>
        <v>0</v>
      </c>
      <c r="AO43" s="418"/>
      <c r="AP43" s="418"/>
      <c r="AQ43" s="418"/>
      <c r="AR43" s="418"/>
      <c r="AS43" s="418"/>
      <c r="AT43" s="418"/>
      <c r="AU43" s="418"/>
      <c r="AV43" s="297">
        <f t="shared" si="20"/>
        <v>0</v>
      </c>
      <c r="AW43" s="418"/>
      <c r="AX43" s="418"/>
      <c r="AY43" s="418"/>
      <c r="AZ43" s="418"/>
      <c r="BA43" s="418"/>
      <c r="BB43" s="418"/>
      <c r="BC43" s="418"/>
      <c r="BD43" s="297">
        <f t="shared" si="21"/>
        <v>0</v>
      </c>
      <c r="BE43" s="418"/>
      <c r="BF43" s="418"/>
      <c r="BG43" s="418"/>
      <c r="BH43" s="418"/>
      <c r="BI43" s="418"/>
      <c r="BJ43" s="418"/>
      <c r="BK43" s="418"/>
      <c r="BL43" s="297">
        <f t="shared" si="22"/>
        <v>0</v>
      </c>
      <c r="BM43" s="418"/>
      <c r="BN43" s="418"/>
      <c r="BO43" s="418"/>
      <c r="BP43" s="418"/>
      <c r="BQ43" s="418"/>
      <c r="BR43" s="418"/>
      <c r="BS43" s="418"/>
      <c r="BT43" s="297">
        <f t="shared" si="23"/>
        <v>0</v>
      </c>
      <c r="BU43" s="418"/>
      <c r="BV43" s="418"/>
      <c r="BW43" s="418"/>
      <c r="BX43" s="418"/>
      <c r="BY43" s="418"/>
      <c r="BZ43" s="418"/>
      <c r="CA43" s="418"/>
      <c r="CB43" s="297">
        <f t="shared" si="24"/>
        <v>0</v>
      </c>
      <c r="CC43" s="418"/>
      <c r="CD43" s="418"/>
      <c r="CE43" s="418"/>
      <c r="CF43" s="418"/>
      <c r="CG43" s="418"/>
      <c r="CH43" s="418"/>
      <c r="CI43" s="418"/>
      <c r="CJ43" s="297">
        <f t="shared" si="25"/>
        <v>0</v>
      </c>
      <c r="CK43" s="418"/>
      <c r="CL43" s="418"/>
      <c r="CM43" s="418"/>
      <c r="CN43" s="418"/>
      <c r="CO43" s="418"/>
      <c r="CP43" s="418"/>
      <c r="CQ43" s="418"/>
      <c r="CR43" s="297">
        <f t="shared" si="26"/>
        <v>0</v>
      </c>
      <c r="CS43" s="418"/>
      <c r="CT43" s="418"/>
      <c r="CU43" s="418"/>
      <c r="CV43" s="418"/>
      <c r="CW43" s="418"/>
      <c r="CX43" s="418"/>
      <c r="CY43" s="418"/>
    </row>
    <row r="44" spans="1:103" s="272" customFormat="1" ht="13.5">
      <c r="A44" s="415" t="s">
        <v>376</v>
      </c>
      <c r="B44" s="415">
        <v>22402</v>
      </c>
      <c r="C44" s="415" t="s">
        <v>439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16"/>
        <v>0</v>
      </c>
      <c r="R44" s="297">
        <f t="shared" si="16"/>
        <v>0</v>
      </c>
      <c r="S44" s="297">
        <f t="shared" si="16"/>
        <v>0</v>
      </c>
      <c r="T44" s="297">
        <f aca="true" t="shared" si="27" ref="T44:W49">SUM(AB44,AJ44,AR44,AZ44,BH44,BP44,BX44,CF44,CN44,CV44)</f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8"/>
      <c r="Z44" s="418"/>
      <c r="AA44" s="418"/>
      <c r="AB44" s="418"/>
      <c r="AC44" s="418"/>
      <c r="AD44" s="418"/>
      <c r="AE44" s="418"/>
      <c r="AF44" s="297">
        <f t="shared" si="18"/>
        <v>0</v>
      </c>
      <c r="AG44" s="418"/>
      <c r="AH44" s="418"/>
      <c r="AI44" s="418"/>
      <c r="AJ44" s="418"/>
      <c r="AK44" s="418"/>
      <c r="AL44" s="418"/>
      <c r="AM44" s="418"/>
      <c r="AN44" s="297">
        <f t="shared" si="19"/>
        <v>0</v>
      </c>
      <c r="AO44" s="418"/>
      <c r="AP44" s="418"/>
      <c r="AQ44" s="418"/>
      <c r="AR44" s="418"/>
      <c r="AS44" s="418"/>
      <c r="AT44" s="418"/>
      <c r="AU44" s="418"/>
      <c r="AV44" s="297">
        <f t="shared" si="20"/>
        <v>0</v>
      </c>
      <c r="AW44" s="418"/>
      <c r="AX44" s="418"/>
      <c r="AY44" s="418"/>
      <c r="AZ44" s="418"/>
      <c r="BA44" s="418"/>
      <c r="BB44" s="418"/>
      <c r="BC44" s="418"/>
      <c r="BD44" s="297">
        <f t="shared" si="21"/>
        <v>0</v>
      </c>
      <c r="BE44" s="418"/>
      <c r="BF44" s="418"/>
      <c r="BG44" s="418"/>
      <c r="BH44" s="418"/>
      <c r="BI44" s="418"/>
      <c r="BJ44" s="418"/>
      <c r="BK44" s="418"/>
      <c r="BL44" s="297">
        <f t="shared" si="22"/>
        <v>0</v>
      </c>
      <c r="BM44" s="418"/>
      <c r="BN44" s="418"/>
      <c r="BO44" s="418"/>
      <c r="BP44" s="418"/>
      <c r="BQ44" s="418"/>
      <c r="BR44" s="418"/>
      <c r="BS44" s="418"/>
      <c r="BT44" s="297">
        <f t="shared" si="23"/>
        <v>0</v>
      </c>
      <c r="BU44" s="418"/>
      <c r="BV44" s="418"/>
      <c r="BW44" s="418"/>
      <c r="BX44" s="418"/>
      <c r="BY44" s="418"/>
      <c r="BZ44" s="418"/>
      <c r="CA44" s="418"/>
      <c r="CB44" s="297">
        <f t="shared" si="24"/>
        <v>0</v>
      </c>
      <c r="CC44" s="418"/>
      <c r="CD44" s="418"/>
      <c r="CE44" s="418"/>
      <c r="CF44" s="418"/>
      <c r="CG44" s="418"/>
      <c r="CH44" s="418"/>
      <c r="CI44" s="418"/>
      <c r="CJ44" s="297">
        <f t="shared" si="25"/>
        <v>0</v>
      </c>
      <c r="CK44" s="418"/>
      <c r="CL44" s="418"/>
      <c r="CM44" s="418"/>
      <c r="CN44" s="418"/>
      <c r="CO44" s="418"/>
      <c r="CP44" s="418"/>
      <c r="CQ44" s="418"/>
      <c r="CR44" s="297">
        <f t="shared" si="26"/>
        <v>0</v>
      </c>
      <c r="CS44" s="418"/>
      <c r="CT44" s="418"/>
      <c r="CU44" s="418"/>
      <c r="CV44" s="418"/>
      <c r="CW44" s="418"/>
      <c r="CX44" s="418"/>
      <c r="CY44" s="418"/>
    </row>
    <row r="45" spans="1:103" s="272" customFormat="1" ht="13.5">
      <c r="A45" s="415" t="s">
        <v>376</v>
      </c>
      <c r="B45" s="415">
        <v>22424</v>
      </c>
      <c r="C45" s="415" t="s">
        <v>440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aca="true" t="shared" si="28" ref="Q45:S49">SUM(Y45,AG45,AO45,AW45,BE45,BM45,BU45,CC45,CK45,CS45)</f>
        <v>0</v>
      </c>
      <c r="R45" s="297">
        <f t="shared" si="28"/>
        <v>0</v>
      </c>
      <c r="S45" s="297">
        <f t="shared" si="28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8"/>
      <c r="Z45" s="418"/>
      <c r="AA45" s="418"/>
      <c r="AB45" s="418"/>
      <c r="AC45" s="418"/>
      <c r="AD45" s="418"/>
      <c r="AE45" s="418"/>
      <c r="AF45" s="297">
        <f t="shared" si="18"/>
        <v>0</v>
      </c>
      <c r="AG45" s="418"/>
      <c r="AH45" s="418"/>
      <c r="AI45" s="418"/>
      <c r="AJ45" s="418"/>
      <c r="AK45" s="418"/>
      <c r="AL45" s="418"/>
      <c r="AM45" s="418"/>
      <c r="AN45" s="297">
        <f t="shared" si="19"/>
        <v>0</v>
      </c>
      <c r="AO45" s="418"/>
      <c r="AP45" s="418"/>
      <c r="AQ45" s="418"/>
      <c r="AR45" s="418"/>
      <c r="AS45" s="418"/>
      <c r="AT45" s="418"/>
      <c r="AU45" s="418"/>
      <c r="AV45" s="297">
        <f t="shared" si="20"/>
        <v>0</v>
      </c>
      <c r="AW45" s="418"/>
      <c r="AX45" s="418"/>
      <c r="AY45" s="418"/>
      <c r="AZ45" s="418"/>
      <c r="BA45" s="418"/>
      <c r="BB45" s="418"/>
      <c r="BC45" s="418"/>
      <c r="BD45" s="297">
        <f t="shared" si="21"/>
        <v>0</v>
      </c>
      <c r="BE45" s="418"/>
      <c r="BF45" s="418"/>
      <c r="BG45" s="418"/>
      <c r="BH45" s="418"/>
      <c r="BI45" s="418"/>
      <c r="BJ45" s="418"/>
      <c r="BK45" s="418"/>
      <c r="BL45" s="297">
        <f t="shared" si="22"/>
        <v>0</v>
      </c>
      <c r="BM45" s="418"/>
      <c r="BN45" s="418"/>
      <c r="BO45" s="418"/>
      <c r="BP45" s="418"/>
      <c r="BQ45" s="418"/>
      <c r="BR45" s="418"/>
      <c r="BS45" s="418"/>
      <c r="BT45" s="297">
        <f t="shared" si="23"/>
        <v>0</v>
      </c>
      <c r="BU45" s="418"/>
      <c r="BV45" s="418"/>
      <c r="BW45" s="418"/>
      <c r="BX45" s="418"/>
      <c r="BY45" s="418"/>
      <c r="BZ45" s="418"/>
      <c r="CA45" s="418"/>
      <c r="CB45" s="297">
        <f t="shared" si="24"/>
        <v>0</v>
      </c>
      <c r="CC45" s="418"/>
      <c r="CD45" s="418"/>
      <c r="CE45" s="418"/>
      <c r="CF45" s="418"/>
      <c r="CG45" s="418"/>
      <c r="CH45" s="418"/>
      <c r="CI45" s="418"/>
      <c r="CJ45" s="297">
        <f t="shared" si="25"/>
        <v>0</v>
      </c>
      <c r="CK45" s="418"/>
      <c r="CL45" s="418"/>
      <c r="CM45" s="418"/>
      <c r="CN45" s="418"/>
      <c r="CO45" s="418"/>
      <c r="CP45" s="418"/>
      <c r="CQ45" s="418"/>
      <c r="CR45" s="297">
        <f t="shared" si="26"/>
        <v>0</v>
      </c>
      <c r="CS45" s="418"/>
      <c r="CT45" s="418"/>
      <c r="CU45" s="418"/>
      <c r="CV45" s="418"/>
      <c r="CW45" s="418"/>
      <c r="CX45" s="418"/>
      <c r="CY45" s="418"/>
    </row>
    <row r="46" spans="1:103" s="272" customFormat="1" ht="13.5">
      <c r="A46" s="415" t="s">
        <v>376</v>
      </c>
      <c r="B46" s="415">
        <v>22426</v>
      </c>
      <c r="C46" s="415" t="s">
        <v>441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8"/>
        <v>0</v>
      </c>
      <c r="R46" s="297">
        <f t="shared" si="28"/>
        <v>0</v>
      </c>
      <c r="S46" s="297">
        <f t="shared" si="28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8"/>
      <c r="Z46" s="418"/>
      <c r="AA46" s="418"/>
      <c r="AB46" s="418"/>
      <c r="AC46" s="418"/>
      <c r="AD46" s="418"/>
      <c r="AE46" s="418"/>
      <c r="AF46" s="297">
        <f t="shared" si="18"/>
        <v>0</v>
      </c>
      <c r="AG46" s="418"/>
      <c r="AH46" s="418"/>
      <c r="AI46" s="418"/>
      <c r="AJ46" s="418"/>
      <c r="AK46" s="418"/>
      <c r="AL46" s="418"/>
      <c r="AM46" s="418"/>
      <c r="AN46" s="297">
        <f t="shared" si="19"/>
        <v>0</v>
      </c>
      <c r="AO46" s="418"/>
      <c r="AP46" s="418"/>
      <c r="AQ46" s="418"/>
      <c r="AR46" s="418"/>
      <c r="AS46" s="418"/>
      <c r="AT46" s="418"/>
      <c r="AU46" s="418"/>
      <c r="AV46" s="297">
        <f t="shared" si="20"/>
        <v>0</v>
      </c>
      <c r="AW46" s="418"/>
      <c r="AX46" s="418"/>
      <c r="AY46" s="418"/>
      <c r="AZ46" s="418"/>
      <c r="BA46" s="418"/>
      <c r="BB46" s="418"/>
      <c r="BC46" s="418"/>
      <c r="BD46" s="297">
        <f t="shared" si="21"/>
        <v>0</v>
      </c>
      <c r="BE46" s="418"/>
      <c r="BF46" s="418"/>
      <c r="BG46" s="418"/>
      <c r="BH46" s="418"/>
      <c r="BI46" s="418"/>
      <c r="BJ46" s="418"/>
      <c r="BK46" s="418"/>
      <c r="BL46" s="297">
        <f t="shared" si="22"/>
        <v>0</v>
      </c>
      <c r="BM46" s="418"/>
      <c r="BN46" s="418"/>
      <c r="BO46" s="418"/>
      <c r="BP46" s="418"/>
      <c r="BQ46" s="418"/>
      <c r="BR46" s="418"/>
      <c r="BS46" s="418"/>
      <c r="BT46" s="297">
        <f t="shared" si="23"/>
        <v>0</v>
      </c>
      <c r="BU46" s="418"/>
      <c r="BV46" s="418"/>
      <c r="BW46" s="418"/>
      <c r="BX46" s="418"/>
      <c r="BY46" s="418"/>
      <c r="BZ46" s="418"/>
      <c r="CA46" s="418"/>
      <c r="CB46" s="297">
        <f t="shared" si="24"/>
        <v>0</v>
      </c>
      <c r="CC46" s="418"/>
      <c r="CD46" s="418"/>
      <c r="CE46" s="418"/>
      <c r="CF46" s="418"/>
      <c r="CG46" s="418"/>
      <c r="CH46" s="418"/>
      <c r="CI46" s="418"/>
      <c r="CJ46" s="297">
        <f t="shared" si="25"/>
        <v>0</v>
      </c>
      <c r="CK46" s="418"/>
      <c r="CL46" s="418"/>
      <c r="CM46" s="418"/>
      <c r="CN46" s="418"/>
      <c r="CO46" s="418"/>
      <c r="CP46" s="418"/>
      <c r="CQ46" s="418"/>
      <c r="CR46" s="297">
        <f t="shared" si="26"/>
        <v>0</v>
      </c>
      <c r="CS46" s="418"/>
      <c r="CT46" s="418"/>
      <c r="CU46" s="418"/>
      <c r="CV46" s="418"/>
      <c r="CW46" s="418"/>
      <c r="CX46" s="418"/>
      <c r="CY46" s="418"/>
    </row>
    <row r="47" spans="1:103" s="272" customFormat="1" ht="13.5">
      <c r="A47" s="415" t="s">
        <v>376</v>
      </c>
      <c r="B47" s="415">
        <v>22429</v>
      </c>
      <c r="C47" s="415" t="s">
        <v>442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8"/>
        <v>0</v>
      </c>
      <c r="R47" s="297">
        <f t="shared" si="28"/>
        <v>0</v>
      </c>
      <c r="S47" s="297">
        <f t="shared" si="28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8"/>
      <c r="Z47" s="418"/>
      <c r="AA47" s="418"/>
      <c r="AB47" s="418"/>
      <c r="AC47" s="418"/>
      <c r="AD47" s="418"/>
      <c r="AE47" s="418"/>
      <c r="AF47" s="297">
        <f t="shared" si="18"/>
        <v>0</v>
      </c>
      <c r="AG47" s="418"/>
      <c r="AH47" s="418"/>
      <c r="AI47" s="418"/>
      <c r="AJ47" s="418"/>
      <c r="AK47" s="418"/>
      <c r="AL47" s="418"/>
      <c r="AM47" s="418"/>
      <c r="AN47" s="297">
        <f t="shared" si="19"/>
        <v>0</v>
      </c>
      <c r="AO47" s="418"/>
      <c r="AP47" s="418"/>
      <c r="AQ47" s="418"/>
      <c r="AR47" s="418"/>
      <c r="AS47" s="418"/>
      <c r="AT47" s="418"/>
      <c r="AU47" s="418"/>
      <c r="AV47" s="297">
        <f t="shared" si="20"/>
        <v>0</v>
      </c>
      <c r="AW47" s="418"/>
      <c r="AX47" s="418"/>
      <c r="AY47" s="418"/>
      <c r="AZ47" s="418"/>
      <c r="BA47" s="418"/>
      <c r="BB47" s="418"/>
      <c r="BC47" s="418"/>
      <c r="BD47" s="297">
        <f t="shared" si="21"/>
        <v>0</v>
      </c>
      <c r="BE47" s="418"/>
      <c r="BF47" s="418"/>
      <c r="BG47" s="418"/>
      <c r="BH47" s="418"/>
      <c r="BI47" s="418"/>
      <c r="BJ47" s="418"/>
      <c r="BK47" s="418"/>
      <c r="BL47" s="297">
        <f t="shared" si="22"/>
        <v>0</v>
      </c>
      <c r="BM47" s="418"/>
      <c r="BN47" s="418"/>
      <c r="BO47" s="418"/>
      <c r="BP47" s="418"/>
      <c r="BQ47" s="418"/>
      <c r="BR47" s="418"/>
      <c r="BS47" s="418"/>
      <c r="BT47" s="297">
        <f t="shared" si="23"/>
        <v>0</v>
      </c>
      <c r="BU47" s="418"/>
      <c r="BV47" s="418"/>
      <c r="BW47" s="418"/>
      <c r="BX47" s="418"/>
      <c r="BY47" s="418"/>
      <c r="BZ47" s="418"/>
      <c r="CA47" s="418"/>
      <c r="CB47" s="297">
        <f t="shared" si="24"/>
        <v>0</v>
      </c>
      <c r="CC47" s="418"/>
      <c r="CD47" s="418"/>
      <c r="CE47" s="418"/>
      <c r="CF47" s="418"/>
      <c r="CG47" s="418"/>
      <c r="CH47" s="418"/>
      <c r="CI47" s="418"/>
      <c r="CJ47" s="297">
        <f t="shared" si="25"/>
        <v>0</v>
      </c>
      <c r="CK47" s="418"/>
      <c r="CL47" s="418"/>
      <c r="CM47" s="418"/>
      <c r="CN47" s="418"/>
      <c r="CO47" s="418"/>
      <c r="CP47" s="418"/>
      <c r="CQ47" s="418"/>
      <c r="CR47" s="297">
        <f t="shared" si="26"/>
        <v>0</v>
      </c>
      <c r="CS47" s="418"/>
      <c r="CT47" s="418"/>
      <c r="CU47" s="418"/>
      <c r="CV47" s="418"/>
      <c r="CW47" s="418"/>
      <c r="CX47" s="418"/>
      <c r="CY47" s="418"/>
    </row>
    <row r="48" spans="1:103" s="272" customFormat="1" ht="13.5">
      <c r="A48" s="415" t="s">
        <v>376</v>
      </c>
      <c r="B48" s="415">
        <v>22461</v>
      </c>
      <c r="C48" s="415" t="s">
        <v>443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8"/>
        <v>0</v>
      </c>
      <c r="R48" s="297">
        <f t="shared" si="28"/>
        <v>0</v>
      </c>
      <c r="S48" s="297">
        <f t="shared" si="28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8"/>
      <c r="Z48" s="418"/>
      <c r="AA48" s="418"/>
      <c r="AB48" s="418"/>
      <c r="AC48" s="418"/>
      <c r="AD48" s="418"/>
      <c r="AE48" s="418"/>
      <c r="AF48" s="297">
        <f t="shared" si="18"/>
        <v>0</v>
      </c>
      <c r="AG48" s="418"/>
      <c r="AH48" s="418"/>
      <c r="AI48" s="418"/>
      <c r="AJ48" s="418"/>
      <c r="AK48" s="418"/>
      <c r="AL48" s="418"/>
      <c r="AM48" s="418"/>
      <c r="AN48" s="297">
        <f t="shared" si="19"/>
        <v>0</v>
      </c>
      <c r="AO48" s="418"/>
      <c r="AP48" s="418"/>
      <c r="AQ48" s="418"/>
      <c r="AR48" s="418"/>
      <c r="AS48" s="418"/>
      <c r="AT48" s="418"/>
      <c r="AU48" s="418"/>
      <c r="AV48" s="297">
        <f t="shared" si="20"/>
        <v>0</v>
      </c>
      <c r="AW48" s="418"/>
      <c r="AX48" s="418"/>
      <c r="AY48" s="418"/>
      <c r="AZ48" s="418"/>
      <c r="BA48" s="418"/>
      <c r="BB48" s="418"/>
      <c r="BC48" s="418"/>
      <c r="BD48" s="297">
        <f t="shared" si="21"/>
        <v>0</v>
      </c>
      <c r="BE48" s="418"/>
      <c r="BF48" s="418"/>
      <c r="BG48" s="418"/>
      <c r="BH48" s="418"/>
      <c r="BI48" s="418"/>
      <c r="BJ48" s="418"/>
      <c r="BK48" s="418"/>
      <c r="BL48" s="297">
        <f t="shared" si="22"/>
        <v>0</v>
      </c>
      <c r="BM48" s="418"/>
      <c r="BN48" s="418"/>
      <c r="BO48" s="418"/>
      <c r="BP48" s="418"/>
      <c r="BQ48" s="418"/>
      <c r="BR48" s="418"/>
      <c r="BS48" s="418"/>
      <c r="BT48" s="297">
        <f t="shared" si="23"/>
        <v>0</v>
      </c>
      <c r="BU48" s="418"/>
      <c r="BV48" s="418"/>
      <c r="BW48" s="418"/>
      <c r="BX48" s="418"/>
      <c r="BY48" s="418"/>
      <c r="BZ48" s="418"/>
      <c r="CA48" s="418"/>
      <c r="CB48" s="297">
        <f t="shared" si="24"/>
        <v>0</v>
      </c>
      <c r="CC48" s="418"/>
      <c r="CD48" s="418"/>
      <c r="CE48" s="418"/>
      <c r="CF48" s="418"/>
      <c r="CG48" s="418"/>
      <c r="CH48" s="418"/>
      <c r="CI48" s="418"/>
      <c r="CJ48" s="297">
        <f t="shared" si="25"/>
        <v>0</v>
      </c>
      <c r="CK48" s="418"/>
      <c r="CL48" s="418"/>
      <c r="CM48" s="418"/>
      <c r="CN48" s="418"/>
      <c r="CO48" s="418"/>
      <c r="CP48" s="418"/>
      <c r="CQ48" s="418"/>
      <c r="CR48" s="297">
        <f t="shared" si="26"/>
        <v>0</v>
      </c>
      <c r="CS48" s="418"/>
      <c r="CT48" s="418"/>
      <c r="CU48" s="418"/>
      <c r="CV48" s="418"/>
      <c r="CW48" s="418"/>
      <c r="CX48" s="418"/>
      <c r="CY48" s="418"/>
    </row>
    <row r="49" spans="1:103" s="272" customFormat="1" ht="13.5">
      <c r="A49" s="415" t="s">
        <v>376</v>
      </c>
      <c r="B49" s="415">
        <v>22503</v>
      </c>
      <c r="C49" s="415" t="s">
        <v>444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8"/>
        <v>0</v>
      </c>
      <c r="R49" s="297">
        <f t="shared" si="28"/>
        <v>0</v>
      </c>
      <c r="S49" s="297">
        <f t="shared" si="28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8"/>
      <c r="Z49" s="418"/>
      <c r="AA49" s="418"/>
      <c r="AB49" s="418"/>
      <c r="AC49" s="418"/>
      <c r="AD49" s="418"/>
      <c r="AE49" s="418"/>
      <c r="AF49" s="297">
        <f t="shared" si="18"/>
        <v>0</v>
      </c>
      <c r="AG49" s="418"/>
      <c r="AH49" s="418"/>
      <c r="AI49" s="418"/>
      <c r="AJ49" s="418"/>
      <c r="AK49" s="418"/>
      <c r="AL49" s="418"/>
      <c r="AM49" s="418"/>
      <c r="AN49" s="297">
        <f t="shared" si="19"/>
        <v>0</v>
      </c>
      <c r="AO49" s="418"/>
      <c r="AP49" s="418"/>
      <c r="AQ49" s="418"/>
      <c r="AR49" s="418"/>
      <c r="AS49" s="418"/>
      <c r="AT49" s="418"/>
      <c r="AU49" s="418"/>
      <c r="AV49" s="297">
        <f t="shared" si="20"/>
        <v>0</v>
      </c>
      <c r="AW49" s="418"/>
      <c r="AX49" s="418"/>
      <c r="AY49" s="418"/>
      <c r="AZ49" s="418"/>
      <c r="BA49" s="418"/>
      <c r="BB49" s="418"/>
      <c r="BC49" s="418"/>
      <c r="BD49" s="297">
        <f t="shared" si="21"/>
        <v>0</v>
      </c>
      <c r="BE49" s="418"/>
      <c r="BF49" s="418"/>
      <c r="BG49" s="418"/>
      <c r="BH49" s="418"/>
      <c r="BI49" s="418"/>
      <c r="BJ49" s="418"/>
      <c r="BK49" s="418"/>
      <c r="BL49" s="297">
        <f t="shared" si="22"/>
        <v>0</v>
      </c>
      <c r="BM49" s="418"/>
      <c r="BN49" s="418"/>
      <c r="BO49" s="418"/>
      <c r="BP49" s="418"/>
      <c r="BQ49" s="418"/>
      <c r="BR49" s="418"/>
      <c r="BS49" s="418"/>
      <c r="BT49" s="297">
        <f t="shared" si="23"/>
        <v>0</v>
      </c>
      <c r="BU49" s="418"/>
      <c r="BV49" s="418"/>
      <c r="BW49" s="418"/>
      <c r="BX49" s="418"/>
      <c r="BY49" s="418"/>
      <c r="BZ49" s="418"/>
      <c r="CA49" s="418"/>
      <c r="CB49" s="297">
        <f t="shared" si="24"/>
        <v>0</v>
      </c>
      <c r="CC49" s="418"/>
      <c r="CD49" s="418"/>
      <c r="CE49" s="418"/>
      <c r="CF49" s="418"/>
      <c r="CG49" s="418"/>
      <c r="CH49" s="418"/>
      <c r="CI49" s="418"/>
      <c r="CJ49" s="297">
        <f t="shared" si="25"/>
        <v>0</v>
      </c>
      <c r="CK49" s="418"/>
      <c r="CL49" s="418"/>
      <c r="CM49" s="418"/>
      <c r="CN49" s="418"/>
      <c r="CO49" s="418"/>
      <c r="CP49" s="418"/>
      <c r="CQ49" s="418"/>
      <c r="CR49" s="297">
        <f t="shared" si="26"/>
        <v>0</v>
      </c>
      <c r="CS49" s="418"/>
      <c r="CT49" s="418"/>
      <c r="CU49" s="418"/>
      <c r="CV49" s="418"/>
      <c r="CW49" s="418"/>
      <c r="CX49" s="418"/>
      <c r="CY49" s="418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22000</v>
      </c>
      <c r="D2" s="211" t="s">
        <v>259</v>
      </c>
      <c r="L2" s="52" t="str">
        <f>'ごみ処理概要'!A7</f>
        <v>静岡県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49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3790116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3790116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1136508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22000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3790116</v>
      </c>
      <c r="F8" s="383"/>
      <c r="G8" s="385"/>
      <c r="H8" s="397" t="s">
        <v>137</v>
      </c>
      <c r="I8" s="65" t="s">
        <v>138</v>
      </c>
      <c r="J8" s="66">
        <f t="shared" si="1"/>
        <v>30621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22100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1072260</v>
      </c>
      <c r="Y9" s="277">
        <f>'ごみ処理概要'!B9</f>
        <v>22130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33612</v>
      </c>
      <c r="Y10" s="277">
        <f>'ごみ処理概要'!B10</f>
        <v>22203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1072260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166846</v>
      </c>
      <c r="Y11" s="277">
        <f>'ごみ処理概要'!B11</f>
        <v>22205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33612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1689</v>
      </c>
      <c r="Y12" s="277">
        <f>'ごみ処理概要'!B12</f>
        <v>22206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166846</v>
      </c>
      <c r="F13" s="383"/>
      <c r="G13" s="385"/>
      <c r="H13" s="398"/>
      <c r="I13" s="76" t="s">
        <v>149</v>
      </c>
      <c r="J13" s="72">
        <f t="shared" si="1"/>
        <v>3138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11898</v>
      </c>
      <c r="Y13" s="277">
        <f>'ごみ処理概要'!B13</f>
        <v>22207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1689</v>
      </c>
      <c r="F14" s="383"/>
      <c r="G14" s="385"/>
      <c r="H14" s="399"/>
      <c r="I14" s="77" t="s">
        <v>151</v>
      </c>
      <c r="J14" s="78">
        <f t="shared" si="1"/>
        <v>464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143336</v>
      </c>
      <c r="Y14" s="277">
        <f>'ごみ処理概要'!B14</f>
        <v>22208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11898</v>
      </c>
      <c r="F15" s="383"/>
      <c r="G15" s="80"/>
      <c r="H15" s="81" t="s">
        <v>153</v>
      </c>
      <c r="I15" s="82"/>
      <c r="J15" s="83">
        <f>SUM(J7:J14)</f>
        <v>1170731</v>
      </c>
      <c r="K15" s="84" t="s">
        <v>135</v>
      </c>
      <c r="L15" s="85">
        <f aca="true" t="shared" si="3" ref="L15:L22">W35</f>
        <v>115446</v>
      </c>
      <c r="M15" s="86">
        <f aca="true" t="shared" si="4" ref="M15:M21">W43</f>
        <v>26053</v>
      </c>
      <c r="T15" s="53" t="s">
        <v>164</v>
      </c>
      <c r="U15" s="210" t="s">
        <v>244</v>
      </c>
      <c r="V15" s="214" t="s">
        <v>351</v>
      </c>
      <c r="W15" s="274">
        <f ca="1" t="shared" si="0"/>
        <v>101151</v>
      </c>
      <c r="Y15" s="277">
        <f>'ごみ処理概要'!B15</f>
        <v>22209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1286305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56548</v>
      </c>
      <c r="K16" s="232">
        <f aca="true" t="shared" si="6" ref="K16:K22">J8</f>
        <v>30621</v>
      </c>
      <c r="L16" s="233">
        <f t="shared" si="3"/>
        <v>9835</v>
      </c>
      <c r="M16" s="91">
        <f t="shared" si="4"/>
        <v>15340</v>
      </c>
      <c r="T16" s="53" t="s">
        <v>246</v>
      </c>
      <c r="U16" s="210" t="s">
        <v>245</v>
      </c>
      <c r="V16" s="53" t="s">
        <v>307</v>
      </c>
      <c r="W16" s="274">
        <f ca="1" t="shared" si="0"/>
        <v>1012058</v>
      </c>
      <c r="Y16" s="277">
        <f>'ごみ処理概要'!B16</f>
        <v>22210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143336</v>
      </c>
      <c r="F17" s="383"/>
      <c r="G17" s="385"/>
      <c r="H17" s="92" t="s">
        <v>139</v>
      </c>
      <c r="I17" s="93"/>
      <c r="J17" s="72">
        <f t="shared" si="5"/>
        <v>313</v>
      </c>
      <c r="K17" s="234">
        <f t="shared" si="6"/>
        <v>0</v>
      </c>
      <c r="L17" s="55">
        <f t="shared" si="3"/>
        <v>0</v>
      </c>
      <c r="M17" s="94">
        <f t="shared" si="4"/>
        <v>140</v>
      </c>
      <c r="T17" s="53" t="s">
        <v>247</v>
      </c>
      <c r="U17" s="210" t="s">
        <v>245</v>
      </c>
      <c r="V17" s="53" t="s">
        <v>308</v>
      </c>
      <c r="W17" s="274">
        <f ca="1" t="shared" si="0"/>
        <v>417583</v>
      </c>
      <c r="Y17" s="277">
        <f>'ごみ処理概要'!B17</f>
        <v>22211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101151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1136508</v>
      </c>
      <c r="Y18" s="277">
        <f>'ごみ処理概要'!B18</f>
        <v>22212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1530792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30621</v>
      </c>
      <c r="Y19" s="277">
        <f>'ごみ処理概要'!B19</f>
        <v>22213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30700</v>
      </c>
      <c r="K20" s="234">
        <f t="shared" si="6"/>
        <v>0</v>
      </c>
      <c r="L20" s="55">
        <f t="shared" si="3"/>
        <v>0</v>
      </c>
      <c r="M20" s="94">
        <f t="shared" si="4"/>
        <v>19166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22214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1012058</v>
      </c>
      <c r="F21" s="383"/>
      <c r="G21" s="385"/>
      <c r="H21" s="92" t="s">
        <v>149</v>
      </c>
      <c r="I21" s="93"/>
      <c r="J21" s="72">
        <f t="shared" si="5"/>
        <v>83162</v>
      </c>
      <c r="K21" s="234">
        <f t="shared" si="6"/>
        <v>3138</v>
      </c>
      <c r="L21" s="55">
        <f t="shared" si="3"/>
        <v>1658</v>
      </c>
      <c r="M21" s="94">
        <f t="shared" si="4"/>
        <v>78110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22215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417583</v>
      </c>
      <c r="F22" s="383"/>
      <c r="G22" s="385"/>
      <c r="H22" s="96" t="s">
        <v>151</v>
      </c>
      <c r="I22" s="97"/>
      <c r="J22" s="78">
        <f t="shared" si="5"/>
        <v>2507</v>
      </c>
      <c r="K22" s="235">
        <f t="shared" si="6"/>
        <v>464</v>
      </c>
      <c r="L22" s="98">
        <f t="shared" si="3"/>
        <v>2043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22216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101151</v>
      </c>
      <c r="F23" s="383"/>
      <c r="G23" s="80"/>
      <c r="H23" s="99" t="s">
        <v>153</v>
      </c>
      <c r="I23" s="100"/>
      <c r="J23" s="101">
        <f>SUM(J16:J22)</f>
        <v>173230</v>
      </c>
      <c r="K23" s="102">
        <f>SUM(K16:K22)</f>
        <v>34223</v>
      </c>
      <c r="L23" s="103">
        <f>SUM(L16:L22)</f>
        <v>13536</v>
      </c>
      <c r="M23" s="104">
        <f>SUM(M16:M21)</f>
        <v>112756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22219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1530792</v>
      </c>
      <c r="F24" s="105"/>
      <c r="G24" s="106" t="s">
        <v>159</v>
      </c>
      <c r="H24" s="99"/>
      <c r="I24" s="99"/>
      <c r="J24" s="61">
        <f>SUM(J7,J23)</f>
        <v>1309738</v>
      </c>
      <c r="K24" s="107">
        <f>K23</f>
        <v>34223</v>
      </c>
      <c r="L24" s="108">
        <f>SUM(L15,L23)</f>
        <v>128982</v>
      </c>
      <c r="M24" s="109">
        <f>SUM(M15,M23)</f>
        <v>138809</v>
      </c>
      <c r="T24" s="53" t="s">
        <v>149</v>
      </c>
      <c r="U24" s="210" t="s">
        <v>248</v>
      </c>
      <c r="V24" s="53" t="s">
        <v>321</v>
      </c>
      <c r="W24" s="274">
        <f ca="1" t="shared" si="0"/>
        <v>3138</v>
      </c>
      <c r="Y24" s="277">
        <f>'ごみ処理概要'!B24</f>
        <v>22220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97348</v>
      </c>
      <c r="K25" s="113" t="s">
        <v>135</v>
      </c>
      <c r="L25" s="114" t="s">
        <v>135</v>
      </c>
      <c r="M25" s="91">
        <f>J25</f>
        <v>97348</v>
      </c>
      <c r="T25" s="53" t="s">
        <v>151</v>
      </c>
      <c r="U25" s="210" t="s">
        <v>248</v>
      </c>
      <c r="V25" s="53" t="s">
        <v>315</v>
      </c>
      <c r="W25" s="274">
        <f ca="1" t="shared" si="0"/>
        <v>464</v>
      </c>
      <c r="Y25" s="277">
        <f>'ごみ処理概要'!B25</f>
        <v>22221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22555</v>
      </c>
      <c r="K26" s="119" t="s">
        <v>135</v>
      </c>
      <c r="L26" s="120">
        <f>J26</f>
        <v>22555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56548</v>
      </c>
      <c r="Y26" s="277">
        <f>'ごみ処理概要'!B26</f>
        <v>22222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1429641</v>
      </c>
      <c r="K27" s="123">
        <f>SUM(K24:K26)</f>
        <v>34223</v>
      </c>
      <c r="L27" s="124">
        <f>SUM(L24:L26)</f>
        <v>151537</v>
      </c>
      <c r="M27" s="125">
        <f>SUM(M24:M26)</f>
        <v>236157</v>
      </c>
      <c r="T27" s="53" t="s">
        <v>139</v>
      </c>
      <c r="U27" s="210" t="s">
        <v>248</v>
      </c>
      <c r="V27" s="53" t="s">
        <v>323</v>
      </c>
      <c r="W27" s="274">
        <f ca="1" t="shared" si="0"/>
        <v>313</v>
      </c>
      <c r="Y27" s="277">
        <f>'ごみ処理概要'!B27</f>
        <v>22223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22224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22225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収集ごみ（混合ごみ＋可燃ごみ＋不燃ごみ＋資源ごみ＋粗大ごみ＋その他）＝1,286,305t/年</v>
      </c>
      <c r="K30" s="219" t="s">
        <v>165</v>
      </c>
      <c r="L30" s="220">
        <f aca="true" t="shared" si="7" ref="L30:L42">W50-W63</f>
        <v>68588</v>
      </c>
      <c r="M30" s="216">
        <f aca="true" t="shared" si="8" ref="M30:M35">W63</f>
        <v>98398</v>
      </c>
      <c r="T30" s="53" t="s">
        <v>147</v>
      </c>
      <c r="U30" s="210" t="s">
        <v>248</v>
      </c>
      <c r="V30" s="53" t="s">
        <v>325</v>
      </c>
      <c r="W30" s="274">
        <f ca="1" t="shared" si="0"/>
        <v>30700</v>
      </c>
      <c r="Y30" s="277">
        <f>'ごみ処理概要'!B30</f>
        <v>22226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計画収集量（収集ごみ＋直接搬入ごみ）＝1,429,641t/年</v>
      </c>
      <c r="K31" s="221" t="s">
        <v>166</v>
      </c>
      <c r="L31" s="222">
        <f t="shared" si="7"/>
        <v>37276</v>
      </c>
      <c r="M31" s="215">
        <f t="shared" si="8"/>
        <v>1030</v>
      </c>
      <c r="T31" s="53" t="s">
        <v>149</v>
      </c>
      <c r="U31" s="210" t="s">
        <v>248</v>
      </c>
      <c r="V31" s="53" t="s">
        <v>326</v>
      </c>
      <c r="W31" s="274">
        <f ca="1" t="shared" si="0"/>
        <v>83162</v>
      </c>
      <c r="Y31" s="277">
        <f>'ごみ処理概要'!B31</f>
        <v>22301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ごみ総排出量（計画収集量＋集団回収量）＝1,530,792t/年</v>
      </c>
      <c r="K32" s="221" t="s">
        <v>167</v>
      </c>
      <c r="L32" s="222">
        <f t="shared" si="7"/>
        <v>30052</v>
      </c>
      <c r="M32" s="215">
        <f t="shared" si="8"/>
        <v>317</v>
      </c>
      <c r="T32" s="53" t="s">
        <v>151</v>
      </c>
      <c r="U32" s="210" t="s">
        <v>248</v>
      </c>
      <c r="V32" s="53" t="s">
        <v>310</v>
      </c>
      <c r="W32" s="274">
        <f ca="1" t="shared" si="0"/>
        <v>2507</v>
      </c>
      <c r="Y32" s="277">
        <f>'ごみ処理概要'!B32</f>
        <v>22302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ごみ処理量（直接最終処分量＋直接焼却量＋焼却以外の中間処理量＋直接資源化量）＝1,429,641t/年</v>
      </c>
      <c r="K33" s="221" t="s">
        <v>168</v>
      </c>
      <c r="L33" s="222">
        <f t="shared" si="7"/>
        <v>7751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97348</v>
      </c>
      <c r="Y33" s="277">
        <f>'ごみ処理概要'!B33</f>
        <v>22304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１人１日あたりごみ排出量（ごみ総排出量/総人口）＝1,107g/人日</v>
      </c>
      <c r="K34" s="221" t="s">
        <v>169</v>
      </c>
      <c r="L34" s="222">
        <f t="shared" si="7"/>
        <v>30891</v>
      </c>
      <c r="M34" s="215">
        <f t="shared" si="8"/>
        <v>1</v>
      </c>
      <c r="T34" s="53" t="s">
        <v>161</v>
      </c>
      <c r="U34" s="210" t="s">
        <v>248</v>
      </c>
      <c r="V34" s="53" t="s">
        <v>328</v>
      </c>
      <c r="W34" s="274">
        <f ca="1" t="shared" si="0"/>
        <v>22555</v>
      </c>
      <c r="Y34" s="277">
        <f>'ごみ処理概要'!B34</f>
        <v>22305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リサイクル率（[資源化量合計＋集団回収量]/[ごみ処理量＋集団回収量]）＝22.03％</v>
      </c>
      <c r="K35" s="221" t="s">
        <v>170</v>
      </c>
      <c r="L35" s="222">
        <f t="shared" si="7"/>
        <v>821</v>
      </c>
      <c r="M35" s="215">
        <f t="shared" si="8"/>
        <v>1374</v>
      </c>
      <c r="T35" s="53" t="s">
        <v>252</v>
      </c>
      <c r="U35" s="210" t="s">
        <v>248</v>
      </c>
      <c r="V35" s="53" t="s">
        <v>329</v>
      </c>
      <c r="W35" s="274">
        <f ca="1" t="shared" si="0"/>
        <v>115446</v>
      </c>
      <c r="Y35" s="277">
        <f>'ごみ処理概要'!B35</f>
        <v>22306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中間処理による減量化量（施設処理量-施設処理後資源化量-施設処理後残渣処分量）＝1,041,947t/年</v>
      </c>
      <c r="K36" s="221" t="s">
        <v>171</v>
      </c>
      <c r="L36" s="222">
        <f t="shared" si="7"/>
        <v>1157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9835</v>
      </c>
      <c r="Y36" s="277">
        <f>'ごみ処理概要'!B36</f>
        <v>22325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22341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11503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22342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9199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22344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22361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19166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1658</v>
      </c>
      <c r="X41" s="52"/>
      <c r="Y41" s="277">
        <f>'ごみ処理概要'!B41</f>
        <v>22381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19753</v>
      </c>
      <c r="M42" s="225">
        <f>W75</f>
        <v>31</v>
      </c>
      <c r="T42" s="53" t="s">
        <v>151</v>
      </c>
      <c r="U42" s="210" t="s">
        <v>248</v>
      </c>
      <c r="V42" s="53" t="s">
        <v>336</v>
      </c>
      <c r="W42" s="274">
        <f ca="1" t="shared" si="9"/>
        <v>2043</v>
      </c>
      <c r="X42" s="52"/>
      <c r="Y42" s="277">
        <f>'ごみ処理概要'!B42</f>
        <v>22383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236157</v>
      </c>
      <c r="M43" s="228">
        <f>SUM(M30:M42)</f>
        <v>101151</v>
      </c>
      <c r="T43" s="53" t="s">
        <v>253</v>
      </c>
      <c r="U43" s="210" t="s">
        <v>244</v>
      </c>
      <c r="V43" s="53" t="s">
        <v>337</v>
      </c>
      <c r="W43" s="274">
        <f ca="1" t="shared" si="9"/>
        <v>26053</v>
      </c>
      <c r="X43" s="52"/>
      <c r="Y43" s="277">
        <f>'ごみ処理概要'!B43</f>
        <v>22401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15340</v>
      </c>
      <c r="X44" s="52"/>
      <c r="Y44" s="277">
        <f>'ごみ処理概要'!B44</f>
        <v>22402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140</v>
      </c>
      <c r="X45" s="52"/>
      <c r="Y45" s="277">
        <f>'ごみ処理概要'!B45</f>
        <v>22424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22426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22429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19166</v>
      </c>
      <c r="X48" s="52"/>
      <c r="Y48" s="277">
        <f>'ごみ処理概要'!B48</f>
        <v>22461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78110</v>
      </c>
      <c r="X49" s="52"/>
      <c r="Y49" s="277">
        <f>'ごみ処理概要'!B49</f>
        <v>22503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166986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38306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30369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7751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30892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2195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1157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11503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9199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19166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19784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98398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1030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317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1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1374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31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静岡県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22555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151537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115446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1136508</v>
      </c>
      <c r="H8" s="138"/>
      <c r="I8" s="148" t="s">
        <v>184</v>
      </c>
      <c r="J8" s="149">
        <f>'ごみ集計結果'!J15</f>
        <v>1170731</v>
      </c>
      <c r="K8" s="138"/>
      <c r="L8" s="156" t="s">
        <v>185</v>
      </c>
      <c r="M8" s="157" t="s">
        <v>186</v>
      </c>
      <c r="N8" s="158">
        <f>'ごみ集計結果'!M15</f>
        <v>26053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34223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13536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1072260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30621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56548</v>
      </c>
      <c r="K13" s="138"/>
      <c r="L13" s="168" t="s">
        <v>190</v>
      </c>
      <c r="M13" s="169" t="s">
        <v>194</v>
      </c>
      <c r="N13" s="170">
        <f>'ごみ集計結果'!L16</f>
        <v>9835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33612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15340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166846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313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1689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140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11898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173230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143336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101151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30700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19166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3138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83162</v>
      </c>
      <c r="K33" s="138"/>
      <c r="L33" s="168" t="s">
        <v>190</v>
      </c>
      <c r="M33" s="169" t="s">
        <v>227</v>
      </c>
      <c r="N33" s="170">
        <f>'ごみ集計結果'!L21</f>
        <v>1658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78110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464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2507</v>
      </c>
      <c r="K37" s="138"/>
      <c r="L37" s="171" t="s">
        <v>190</v>
      </c>
      <c r="M37" s="172" t="s">
        <v>233</v>
      </c>
      <c r="N37" s="158">
        <f>'ごみ集計結果'!L22</f>
        <v>2043</v>
      </c>
      <c r="O37" s="138"/>
      <c r="P37" s="412">
        <f>'ごみ集計結果'!M24</f>
        <v>138809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3790116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3790116</v>
      </c>
      <c r="E40" s="138"/>
      <c r="F40" s="148" t="s">
        <v>242</v>
      </c>
      <c r="G40" s="149">
        <f>'ごみ集計結果'!J25</f>
        <v>97348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236157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2008-09-16T08:32:57Z</dcterms:modified>
  <cp:category/>
  <cp:version/>
  <cp:contentType/>
  <cp:contentStatus/>
</cp:coreProperties>
</file>